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Ce trimestrali\CE_2021\III TRIM_2021\pubblicazione amm_trasp\"/>
    </mc:Choice>
  </mc:AlternateContent>
  <bookViews>
    <workbookView xWindow="0" yWindow="0" windowWidth="24690" windowHeight="9090"/>
  </bookViews>
  <sheets>
    <sheet name=" Nuovo Modello 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123Graph_A" hidden="1">'[2]Raccolta Assegni 22.6.95'!$A$1:$A$1</definedName>
    <definedName name="_ant05">#REF!</definedName>
    <definedName name="_xlnm._FilterDatabase" localSheetId="0" hidden="1">' Nuovo Modello CE'!$C$7:$N$578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[4]!Tabella1[#Data]</definedName>
    <definedName name="_xlcn.WorksheetConnection_Rendicontazione_COVID_30_09_2020.v.1.5.xlsxTabella241" hidden="1">[4]!Tabella24[#Data]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[5]VALORI!$C$45</definedName>
    <definedName name="A_infantile">'[6]TABELLE CALCOLO'!$CW$5:$CW$25</definedName>
    <definedName name="A_infantile_pesi">'[6]TABELLE CALCOLO'!$CU$5:$CU$25</definedName>
    <definedName name="A_KF_1">[6]VALORI!$C$13</definedName>
    <definedName name="A_KF_10">[6]VALORI!$C$14</definedName>
    <definedName name="A_KF_11">[6]VALORI!$C$15</definedName>
    <definedName name="A_KF_12">[6]VALORI!$C$16</definedName>
    <definedName name="A_KF_2">[6]VALORI!$C$20</definedName>
    <definedName name="A_KF_21">[6]VALORI!$C$21</definedName>
    <definedName name="A_KF_22">[6]VALORI!$C$25</definedName>
    <definedName name="A_KF_220">[6]VALORI!$C$26</definedName>
    <definedName name="A_KF_221">[6]VALORI!$C$30</definedName>
    <definedName name="A_KF_2211">[6]VALORI!$C$29</definedName>
    <definedName name="A_KF_222">[6]VALORI!$C$32</definedName>
    <definedName name="A_KF_223">[6]VALORI!$C$31</definedName>
    <definedName name="A_KF_224">[6]VALORI!$C$33</definedName>
    <definedName name="A_KF_23">[6]VALORI!$C$22</definedName>
    <definedName name="A_KF_23C">[6]VALORI!$C$24</definedName>
    <definedName name="A_KF_24">[6]VALORI!$C$35</definedName>
    <definedName name="A_KF_2411">[6]VALORI!$C$34</definedName>
    <definedName name="A_KF_25">[6]VALORI!$C$36</definedName>
    <definedName name="A_KF_26">[6]VALORI!$C$37</definedName>
    <definedName name="A_KF_26C">[6]VALORI!$C$39</definedName>
    <definedName name="A_KF_31">[6]VALORI!$C$43</definedName>
    <definedName name="A_KF_31C">[6]VALORI!$C$45</definedName>
    <definedName name="A_KF_32">[6]VALORI!$C$47</definedName>
    <definedName name="A_KF_320">[6]VALORI!$C$48</definedName>
    <definedName name="A_KF_321">[6]VALORI!$C$49</definedName>
    <definedName name="A_KF_3211">[6]VALORI!$C$52</definedName>
    <definedName name="A_KF_3212">[6]VALORI!$C$55</definedName>
    <definedName name="A_KF_3213">[6]VALORI!$C$58</definedName>
    <definedName name="A_KF_32C1">[6]VALORI!$C$51</definedName>
    <definedName name="A_KF_32C2">[6]VALORI!$C$54</definedName>
    <definedName name="A_KF_32C3">[6]VALORI!$C$57</definedName>
    <definedName name="A_KF_F_pop_25_44_F">[6]VALORI!$C$81</definedName>
    <definedName name="a_ks_224">[5]VALORI!$C$33</definedName>
    <definedName name="A_Perc_farma">'[6]TABELLE CALCOLO'!$FA$5:$FA$25</definedName>
    <definedName name="A_perinatale">'[6]TABELLE CALCOLO'!$CV$5:$CV$25</definedName>
    <definedName name="A_perinatale_pesi">'[6]TABELLE CALCOLO'!$CT$5:$CT$25</definedName>
    <definedName name="A_pop_0_14">'[6]TABELLE CALCOLO'!$F$5:$F$25</definedName>
    <definedName name="A_pop_superf">'[6]TABELLE CALCOLO'!$Q$5:$Q$25</definedName>
    <definedName name="A_pop_TOT">'[6]TABELLE CALCOLO'!$K$5:$K$25</definedName>
    <definedName name="A_popDip">'[6]TABELLE CALCOLO'!$CF$5:$CF$25</definedName>
    <definedName name="A_popDist">'[6]TABELLE CALCOLO'!$BB$5:$BB$25</definedName>
    <definedName name="A_popfarma">'[6]TABELLE CALCOLO'!$M$5:$M$25</definedName>
    <definedName name="A_poposped">'[6]TABELLE CALCOLO'!$B$5:$B$25</definedName>
    <definedName name="A_poposped_abb">'[6]TABELLE CALCOLO'!$D$5:$D$25</definedName>
    <definedName name="A_poposped_over65">'[6]TABELLE CALCOLO'!$C$5:$C$25</definedName>
    <definedName name="A_popriab">'[6]TABELLE CALCOLO'!$BV$5:$BV$25</definedName>
    <definedName name="A_popSalM">'[6]TABELLE CALCOLO'!$BL$5:$BL$25</definedName>
    <definedName name="A_popspec">'[6]TABELLE CALCOLO'!$O$5:$O$25</definedName>
    <definedName name="A_VAL_1">[7]VALORI!#REF!</definedName>
    <definedName name="A_VAL_2" localSheetId="0">[8]VALORI!#REF!</definedName>
    <definedName name="A_VAL_2">[8]VALORI!#REF!</definedName>
    <definedName name="A_VAL_3">[6]VALORI!$C$8</definedName>
    <definedName name="A_VAL_4">[6]VALORI!$C$9</definedName>
    <definedName name="A_VAL_5">[6]VALORI!$C$10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'[9]Supporto Data'!$D$2:$D$7</definedName>
    <definedName name="ACCETTAZIONE">'[10]Supporto Data'!$F$3:$F$5</definedName>
    <definedName name="ACCETTAZIONE?">'[10]Supporto Data'!$F$2:$F$5</definedName>
    <definedName name="AdIrcss00" localSheetId="0">'[11]Quadro tendenziale 28-6-2005'!#REF!</definedName>
    <definedName name="AdIrcss00">'[11]Quadro tendenziale 28-6-2005'!#REF!</definedName>
    <definedName name="AdIrcss01" localSheetId="0">'[11]Quadro tendenziale 28-6-2005'!#REF!</definedName>
    <definedName name="AdIrcss01">'[11]Quadro tendenziale 28-6-2005'!#REF!</definedName>
    <definedName name="AdIrcss02" localSheetId="0">'[11]Quadro tendenziale 28-6-2005'!#REF!</definedName>
    <definedName name="AdIrcss02">'[11]Quadro tendenziale 28-6-2005'!#REF!</definedName>
    <definedName name="AdIrcss03" localSheetId="0">'[11]Quadro tendenziale 28-6-2005'!#REF!</definedName>
    <definedName name="AdIrcss03">'[11]Quadro tendenziale 28-6-2005'!#REF!</definedName>
    <definedName name="AdIrcss04" localSheetId="0">'[11]Quadro tendenziale 28-6-2005'!#REF!</definedName>
    <definedName name="AdIrcss04">'[11]Quadro tendenziale 28-6-2005'!#REF!</definedName>
    <definedName name="AdIrcss05" localSheetId="0">'[11]Quadro tendenziale 28-6-2005'!#REF!</definedName>
    <definedName name="AdIrcss05">'[11]Quadro tendenziale 28-6-2005'!#REF!</definedName>
    <definedName name="AdIrcss06" localSheetId="0">'[11]Quadro tendenziale 28-6-2005'!#REF!</definedName>
    <definedName name="AdIrcss06">'[11]Quadro tendenziale 28-6-2005'!#REF!</definedName>
    <definedName name="AdIrcss07" localSheetId="0">'[11]Quadro tendenziale 28-6-2005'!#REF!</definedName>
    <definedName name="AdIrcss07">'[11]Quadro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AMBULATORI">#REF!</definedName>
    <definedName name="_xlnm.Print_Area" localSheetId="0">' Nuovo Modello CE'!$A$1:$O$595</definedName>
    <definedName name="Area2">#REF!</definedName>
    <definedName name="ASL_2007">#REF!</definedName>
    <definedName name="ASSENTEISMO">[12]DataValidation!$C$2:$C$9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[13]CEesteso!#REF!</definedName>
    <definedName name="AZIENDABA2">[14]CEesteso!#REF!</definedName>
    <definedName name="AZIENDABA3" localSheetId="0">[13]CEesteso!#REF!</definedName>
    <definedName name="AZIENDABA3">[14]CEesteso!#REF!</definedName>
    <definedName name="AZIENDABA4" localSheetId="0">[13]CEesteso!#REF!</definedName>
    <definedName name="AZIENDABA4">[14]CEesteso!#REF!</definedName>
    <definedName name="AZIENDABA5" localSheetId="0">[13]CEesteso!#REF!</definedName>
    <definedName name="AZIENDABA5">[14]CEesteso!#REF!</definedName>
    <definedName name="AZIENDABR1" localSheetId="0">[13]CEesteso!#REF!</definedName>
    <definedName name="AZIENDABR1">[14]CEesteso!#REF!</definedName>
    <definedName name="AZIENDAFG1" localSheetId="0">[13]CEesteso!#REF!</definedName>
    <definedName name="AZIENDAFG1">[14]CEesteso!#REF!</definedName>
    <definedName name="AZIENDAFG2" localSheetId="0">[13]CEesteso!#REF!</definedName>
    <definedName name="AZIENDAFG2">[14]CEesteso!#REF!</definedName>
    <definedName name="AZIENDAFG3" localSheetId="0">[13]CEesteso!#REF!</definedName>
    <definedName name="AZIENDAFG3">[14]CEesteso!#REF!</definedName>
    <definedName name="AZIENDALE1" localSheetId="0">[13]CEesteso!#REF!</definedName>
    <definedName name="AZIENDALE1">[14]CEesteso!#REF!</definedName>
    <definedName name="AZIENDALE2" localSheetId="0">[13]CEesteso!#REF!</definedName>
    <definedName name="AZIENDALE2">[14]CEesteso!#REF!</definedName>
    <definedName name="AZIENDAOR" localSheetId="0">[13]CEesteso!#REF!</definedName>
    <definedName name="AZIENDAOR">[14]CEesteso!#REF!</definedName>
    <definedName name="AZIENDAPO" localSheetId="0">[13]CEesteso!#REF!</definedName>
    <definedName name="AZIENDAPO">[14]CEesteso!#REF!</definedName>
    <definedName name="AZIENDATA1" localSheetId="0">[13]CEesteso!#REF!</definedName>
    <definedName name="AZIENDATA1">[14]CEesteso!#REF!</definedName>
    <definedName name="Aziende" localSheetId="0">[15]attivo!#REF!</definedName>
    <definedName name="Aziende">[16]attivo!#REF!</definedName>
    <definedName name="b">[5]VALORI!$C$30</definedName>
    <definedName name="B_VAL_2" localSheetId="0">[8]VALORI!#REF!</definedName>
    <definedName name="B_VAL_2">[8]VALORI!#REF!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[17]Bloomberg!#REF!</definedName>
    <definedName name="bnmbm" hidden="1">{#N/A,#N/A,TRUE,"Main Issues";#N/A,#N/A,TRUE,"Income statement ($)"}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[18]Ricavi!#REF!</definedName>
    <definedName name="Cartclin">[19]Ricavi!#REF!</definedName>
    <definedName name="CAT_INTERV">[20]ELENCHI!$A$2:$A$9</definedName>
    <definedName name="CATEGORIA">[21]TABELLE!$A$1:$B$7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'[22]tabella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[23]elencodistretti!$A:$A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_ISTITUZIONE">#REF!</definedName>
    <definedName name="CODI_ISTITUZIONE2">#REF!</definedName>
    <definedName name="codicebilancio">[22]tabella!$A:$B</definedName>
    <definedName name="CODICI">'[24]IMPUT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[22]Foglio1!$A:$B</definedName>
    <definedName name="coeffpa" localSheetId="0">#REF!</definedName>
    <definedName name="coeffpa">#REF!</definedName>
    <definedName name="Coge2016">#REF!</definedName>
    <definedName name="COLLEGAMENTO">'[10]Supporto Data'!$G$3:$G$5</definedName>
    <definedName name="COLLEGAMENTOFUNZIONALE">'[10]Supporto Data'!$G$2:$G$5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[22]database!$B:$B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i_2018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'[25]estrazione edotto'!#REF!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[26]DETT!$D$131,[26]DETT!$D$122,[26]DETT!$D$100,[26]DETT!$D$94,[26]DETT!$D$92,[26]DETT!$D$42,[26]DETT!$D$14,[26]DETT!$D$10,[26]DETT!$D$7</definedName>
    <definedName name="dfasdasdas">#REF!</definedName>
    <definedName name="dflt2">[27]Personalizza!$G$21</definedName>
    <definedName name="DICEMBRE2004">#REF!</definedName>
    <definedName name="DICEMBRE2005">#REF!</definedName>
    <definedName name="Diff6241" localSheetId="0">#REF!</definedName>
    <definedName name="Diff6241">#REF!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DSS_2">'[28]Contratti 2021'!#REF!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BBRAIO2005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unzionied98" localSheetId="0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imento">'[29]Elenco Personale'!#REF!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'[9]Supporto Data'!$E$3:$E$5</definedName>
    <definedName name="INVIODATIEMUR">'[9]Supporto Data'!$E$2:$E$5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ISTITUTI_2010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" hidden="1">"44C8UP11OVL48441OUUQDU1OM"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'[30]parametri progr'!$I$20</definedName>
    <definedName name="padAcqBen06">'[30]parametri progr'!$J$20</definedName>
    <definedName name="padAcqBen07">'[30]parametri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'[30]parametri progr'!$I$11</definedName>
    <definedName name="padmedgen06">'[30]parametri progr'!$J$11</definedName>
    <definedName name="padmedgen07">'[30]parametri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'[31]Quadro macro'!$C$14</definedName>
    <definedName name="partsicilia">'[31]Quadro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'[32]Quadro Macro'!$L$7</definedName>
    <definedName name="pilt05">'[32]Quadro Macro'!$L$9</definedName>
    <definedName name="pilt06">'[32]Quadro Macro'!$L$10</definedName>
    <definedName name="pilt07">'[32]Quadro Macro'!$L$11</definedName>
    <definedName name="pilt08">'[33]Quadro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ppo2">'[34]Quadro tendenziale 28-6-2005'!#REF!</definedName>
    <definedName name="pippo3">#REF!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[18]Ricavi!#REF!</definedName>
    <definedName name="Prestaz">[19]Ricavi!#REF!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'[30]parametri progr'!$I$16</definedName>
    <definedName name="pvarPIL06">'[30]parametri progr'!$J$16</definedName>
    <definedName name="pvarPIL07">'[30]parametri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[5]VALORI!$C$36</definedName>
    <definedName name="RADIOGRAFIA">#REF!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'[6]TABELLE CALCOLO'!$A$5:$A$25</definedName>
    <definedName name="regola1">'[35]Quadro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'[22]tabella rettifiche'!$A:$B</definedName>
    <definedName name="RIABILITAZIONE">#REF!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'[10]Supporto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[22]database!$B:$C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[12]DataValidation!$D$2:$D$12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[20]ELENCHI!$C$13:$C$21</definedName>
    <definedName name="SOTTOCAT_2">[20]ELENCHI!$C$24:$C$28</definedName>
    <definedName name="SOTTOCAT_3">[20]ELENCHI!$C$31:$C$32</definedName>
    <definedName name="SOTTOCAT_OSP">[20]ELENCHI!$A$20:$A$24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[18]Ricavi!#REF!</definedName>
    <definedName name="suore">[19]Ricavi!#REF!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 localSheetId="0">'[11]Quadro tendenziale 28-6-2005'!#REF!</definedName>
    <definedName name="tadAcqBen00">'[11]Quadro tendenziale 28-6-2005'!#REF!</definedName>
    <definedName name="tadAcqBen01" localSheetId="0">'[11]Quadro tendenziale 28-6-2005'!#REF!</definedName>
    <definedName name="tadAcqBen01">'[11]Quadro tendenziale 28-6-2005'!#REF!</definedName>
    <definedName name="tadAcqBen02" localSheetId="0">'[11]Quadro tendenziale 28-6-2005'!#REF!</definedName>
    <definedName name="tadAcqBen02">'[11]Quadro tendenziale 28-6-2005'!#REF!</definedName>
    <definedName name="tadAcqBen03" localSheetId="0">'[11]Quadro tendenziale 28-6-2005'!#REF!</definedName>
    <definedName name="tadAcqBen03">'[11]Quadro tendenziale 28-6-2005'!#REF!</definedName>
    <definedName name="tadAcqBen04" localSheetId="0">'[11]Quadro tendenziale 28-6-2005'!#REF!</definedName>
    <definedName name="tadAcqBen04">'[11]Quadro tendenziale 28-6-2005'!#REF!</definedName>
    <definedName name="tadAcqBen05" localSheetId="0">'[11]Quadro tendenziale 28-6-2005'!#REF!</definedName>
    <definedName name="tadAcqBen05">'[11]Quadro tendenziale 28-6-2005'!#REF!</definedName>
    <definedName name="tadAcqBen06" localSheetId="0">'[11]Quadro tendenziale 28-6-2005'!#REF!</definedName>
    <definedName name="tadAcqBen06">'[11]Quadro tendenziale 28-6-2005'!#REF!</definedName>
    <definedName name="tadAcqBen07" localSheetId="0">'[11]Quadro tendenziale 28-6-2005'!#REF!</definedName>
    <definedName name="tadAcqBen07">'[11]Quadro tendenziale 28-6-2005'!#REF!</definedName>
    <definedName name="tadAcqBen08" localSheetId="0">'[11]Quadro tendenziale 28-6-2005'!#REF!</definedName>
    <definedName name="tadAcqBen08">'[11]Quadro tendenziale 28-6-2005'!#REF!</definedName>
    <definedName name="tadAltrEnti00" localSheetId="0">'[11]Quadro tendenziale 28-6-2005'!#REF!</definedName>
    <definedName name="tadAltrEnti00">'[11]Quadro tendenziale 28-6-2005'!#REF!</definedName>
    <definedName name="tadAltrEnti01" localSheetId="0">'[11]Quadro tendenziale 28-6-2005'!#REF!</definedName>
    <definedName name="tadAltrEnti01">'[11]Quadro tendenziale 28-6-2005'!#REF!</definedName>
    <definedName name="tadAltrEnti02" localSheetId="0">'[11]Quadro tendenziale 28-6-2005'!#REF!</definedName>
    <definedName name="tadAltrEnti02">'[11]Quadro tendenziale 28-6-2005'!#REF!</definedName>
    <definedName name="tadAltrEnti03" localSheetId="0">'[11]Quadro tendenziale 28-6-2005'!#REF!</definedName>
    <definedName name="tadAltrEnti03">'[11]Quadro tendenziale 28-6-2005'!#REF!</definedName>
    <definedName name="tadAltrEnti04" localSheetId="0">'[11]Quadro tendenziale 28-6-2005'!#REF!</definedName>
    <definedName name="tadAltrEnti04">'[11]Quadro tendenziale 28-6-2005'!#REF!</definedName>
    <definedName name="tadAltrEnti05" localSheetId="0">'[11]Quadro tendenziale 28-6-2005'!#REF!</definedName>
    <definedName name="tadAltrEnti05">'[11]Quadro tendenziale 28-6-2005'!#REF!</definedName>
    <definedName name="tadAltrEnti06" localSheetId="0">'[11]Quadro tendenziale 28-6-2005'!#REF!</definedName>
    <definedName name="tadAltrEnti06">'[11]Quadro tendenziale 28-6-2005'!#REF!</definedName>
    <definedName name="tadAltrEnti07" localSheetId="0">'[11]Quadro tendenziale 28-6-2005'!#REF!</definedName>
    <definedName name="tadAltrEnti07">'[11]Quadro tendenziale 28-6-2005'!#REF!</definedName>
    <definedName name="tadAltrEnti08" localSheetId="0">'[11]Quadro tendenziale 28-6-2005'!#REF!</definedName>
    <definedName name="tadAltrEnti08">'[11]Quadro tendenziale 28-6-2005'!#REF!</definedName>
    <definedName name="tadAltrServ00" localSheetId="0">'[11]Quadro tendenziale 28-6-2005'!#REF!</definedName>
    <definedName name="tadAltrServ00">'[11]Quadro tendenziale 28-6-2005'!#REF!</definedName>
    <definedName name="tadAltrServ01" localSheetId="0">'[11]Quadro tendenziale 28-6-2005'!#REF!</definedName>
    <definedName name="tadAltrServ01">'[11]Quadro tendenziale 28-6-2005'!#REF!</definedName>
    <definedName name="tadAltrServ02" localSheetId="0">'[11]Quadro tendenziale 28-6-2005'!#REF!</definedName>
    <definedName name="tadAltrServ02">'[11]Quadro tendenziale 28-6-2005'!#REF!</definedName>
    <definedName name="tadAltrServ03" localSheetId="0">'[11]Quadro tendenziale 28-6-2005'!#REF!</definedName>
    <definedName name="tadAltrServ03">'[11]Quadro tendenziale 28-6-2005'!#REF!</definedName>
    <definedName name="tadAltrServ04" localSheetId="0">'[11]Quadro tendenziale 28-6-2005'!#REF!</definedName>
    <definedName name="tadAltrServ04">'[11]Quadro tendenziale 28-6-2005'!#REF!</definedName>
    <definedName name="tadAltrServ05" localSheetId="0">'[11]Quadro tendenziale 28-6-2005'!#REF!</definedName>
    <definedName name="tadAltrServ05">'[11]Quadro tendenziale 28-6-2005'!#REF!</definedName>
    <definedName name="tadAltrServ06" localSheetId="0">'[11]Quadro tendenziale 28-6-2005'!#REF!</definedName>
    <definedName name="tadAltrServ06">'[11]Quadro tendenziale 28-6-2005'!#REF!</definedName>
    <definedName name="tadAltrServ07" localSheetId="0">'[11]Quadro tendenziale 28-6-2005'!#REF!</definedName>
    <definedName name="tadAltrServ07">'[11]Quadro tendenziale 28-6-2005'!#REF!</definedName>
    <definedName name="tadAltrServ08" localSheetId="0">'[11]Quadro tendenziale 28-6-2005'!#REF!</definedName>
    <definedName name="tadAltrServ08">'[11]Quadro tendenziale 28-6-2005'!#REF!</definedName>
    <definedName name="tadAmmGen00" localSheetId="0">'[11]Quadro tendenziale 28-6-2005'!#REF!</definedName>
    <definedName name="tadAmmGen00">'[11]Quadro tendenziale 28-6-2005'!#REF!</definedName>
    <definedName name="tadAmmGen01" localSheetId="0">'[11]Quadro tendenziale 28-6-2005'!#REF!</definedName>
    <definedName name="tadAmmGen01">'[11]Quadro tendenziale 28-6-2005'!#REF!</definedName>
    <definedName name="tadAmmGen02" localSheetId="0">'[11]Quadro tendenziale 28-6-2005'!#REF!</definedName>
    <definedName name="tadAmmGen02">'[11]Quadro tendenziale 28-6-2005'!#REF!</definedName>
    <definedName name="tadAmmGen03" localSheetId="0">'[11]Quadro tendenziale 28-6-2005'!#REF!</definedName>
    <definedName name="tadAmmGen03">'[11]Quadro tendenziale 28-6-2005'!#REF!</definedName>
    <definedName name="tadAmmGen04" localSheetId="0">'[11]Quadro tendenziale 28-6-2005'!#REF!</definedName>
    <definedName name="tadAmmGen04">'[11]Quadro tendenziale 28-6-2005'!#REF!</definedName>
    <definedName name="tadAmmGen05" localSheetId="0">'[11]Quadro tendenziale 28-6-2005'!#REF!</definedName>
    <definedName name="tadAmmGen05">'[11]Quadro tendenziale 28-6-2005'!#REF!</definedName>
    <definedName name="tadAmmGen06" localSheetId="0">'[11]Quadro tendenziale 28-6-2005'!#REF!</definedName>
    <definedName name="tadAmmGen06">'[11]Quadro tendenziale 28-6-2005'!#REF!</definedName>
    <definedName name="tadAmmGen07" localSheetId="0">'[11]Quadro tendenziale 28-6-2005'!#REF!</definedName>
    <definedName name="tadAmmGen07">'[11]Quadro tendenziale 28-6-2005'!#REF!</definedName>
    <definedName name="tadAmmGen08" localSheetId="0">'[11]Quadro tendenziale 28-6-2005'!#REF!</definedName>
    <definedName name="tadAmmGen08">'[11]Quadro tendenziale 28-6-2005'!#REF!</definedName>
    <definedName name="tadExtrFsn00" localSheetId="0">'[11]Quadro tendenziale 28-6-2005'!#REF!</definedName>
    <definedName name="tadExtrFsn00">'[11]Quadro tendenziale 28-6-2005'!#REF!</definedName>
    <definedName name="tadExtrFsn01" localSheetId="0">'[11]Quadro tendenziale 28-6-2005'!#REF!</definedName>
    <definedName name="tadExtrFsn01">'[11]Quadro tendenziale 28-6-2005'!#REF!</definedName>
    <definedName name="tadExtrFsn02" localSheetId="0">'[11]Quadro tendenziale 28-6-2005'!#REF!</definedName>
    <definedName name="tadExtrFsn02">'[11]Quadro tendenziale 28-6-2005'!#REF!</definedName>
    <definedName name="tadExtrFsn03" localSheetId="0">'[11]Quadro tendenziale 28-6-2005'!#REF!</definedName>
    <definedName name="tadExtrFsn03">'[11]Quadro tendenziale 28-6-2005'!#REF!</definedName>
    <definedName name="tadExtrFsn04" localSheetId="0">'[11]Quadro tendenziale 28-6-2005'!#REF!</definedName>
    <definedName name="tadExtrFsn04">'[11]Quadro tendenziale 28-6-2005'!#REF!</definedName>
    <definedName name="tadExtrFsn05" localSheetId="0">'[11]Quadro tendenziale 28-6-2005'!#REF!</definedName>
    <definedName name="tadExtrFsn05">'[11]Quadro tendenziale 28-6-2005'!#REF!</definedName>
    <definedName name="tadExtrFsn06" localSheetId="0">'[11]Quadro tendenziale 28-6-2005'!#REF!</definedName>
    <definedName name="tadExtrFsn06">'[11]Quadro tendenziale 28-6-2005'!#REF!</definedName>
    <definedName name="tadExtrFsn07" localSheetId="0">'[11]Quadro tendenziale 28-6-2005'!#REF!</definedName>
    <definedName name="tadExtrFsn07">'[11]Quadro tendenziale 28-6-2005'!#REF!</definedName>
    <definedName name="tadExtrFsn08" localSheetId="0">'[11]Quadro tendenziale 28-6-2005'!#REF!</definedName>
    <definedName name="tadExtrFsn08">'[11]Quadro tendenziale 28-6-2005'!#REF!</definedName>
    <definedName name="tadImpTax00" localSheetId="0">'[11]Quadro tendenziale 28-6-2005'!#REF!</definedName>
    <definedName name="tadImpTax00">'[11]Quadro tendenziale 28-6-2005'!#REF!</definedName>
    <definedName name="tadImpTax01" localSheetId="0">'[11]Quadro tendenziale 28-6-2005'!#REF!</definedName>
    <definedName name="tadImpTax01">'[11]Quadro tendenziale 28-6-2005'!#REF!</definedName>
    <definedName name="tadImpTax02" localSheetId="0">'[11]Quadro tendenziale 28-6-2005'!#REF!</definedName>
    <definedName name="tadImpTax02">'[11]Quadro tendenziale 28-6-2005'!#REF!</definedName>
    <definedName name="tadImpTax03" localSheetId="0">'[11]Quadro tendenziale 28-6-2005'!#REF!</definedName>
    <definedName name="tadImpTax03">'[11]Quadro tendenziale 28-6-2005'!#REF!</definedName>
    <definedName name="tadImpTax04" localSheetId="0">'[11]Quadro tendenziale 28-6-2005'!#REF!</definedName>
    <definedName name="tadImpTax04">'[11]Quadro tendenziale 28-6-2005'!#REF!</definedName>
    <definedName name="tadImpTax05" localSheetId="0">'[11]Quadro tendenziale 28-6-2005'!#REF!</definedName>
    <definedName name="tadImpTax05">'[11]Quadro tendenziale 28-6-2005'!#REF!</definedName>
    <definedName name="tadImpTax06" localSheetId="0">'[11]Quadro tendenziale 28-6-2005'!#REF!</definedName>
    <definedName name="tadImpTax06">'[11]Quadro tendenziale 28-6-2005'!#REF!</definedName>
    <definedName name="tadImpTax07" localSheetId="0">'[11]Quadro tendenziale 28-6-2005'!#REF!</definedName>
    <definedName name="tadImpTax07">'[11]Quadro tendenziale 28-6-2005'!#REF!</definedName>
    <definedName name="tadImpTax08" localSheetId="0">'[11]Quadro tendenziale 28-6-2005'!#REF!</definedName>
    <definedName name="tadImpTax08">'[11]Quadro tendenziale 28-6-2005'!#REF!</definedName>
    <definedName name="tadIrcss00" localSheetId="0">'[11]Quadro tendenziale 28-6-2005'!#REF!</definedName>
    <definedName name="tadIrcss00">'[11]Quadro tendenziale 28-6-2005'!#REF!</definedName>
    <definedName name="tadIrcss01" localSheetId="0">'[11]Quadro tendenziale 28-6-2005'!#REF!</definedName>
    <definedName name="tadIrcss01">'[11]Quadro tendenziale 28-6-2005'!#REF!</definedName>
    <definedName name="tadIrcss02" localSheetId="0">'[11]Quadro tendenziale 28-6-2005'!#REF!</definedName>
    <definedName name="tadIrcss02">'[11]Quadro tendenziale 28-6-2005'!#REF!</definedName>
    <definedName name="tadIrcss03" localSheetId="0">'[11]Quadro tendenziale 28-6-2005'!#REF!</definedName>
    <definedName name="tadIrcss03">'[11]Quadro tendenziale 28-6-2005'!#REF!</definedName>
    <definedName name="tadIrcss04" localSheetId="0">'[11]Quadro tendenziale 28-6-2005'!#REF!</definedName>
    <definedName name="tadIrcss04">'[11]Quadro tendenziale 28-6-2005'!#REF!</definedName>
    <definedName name="tadIrcss05" localSheetId="0">'[11]Quadro tendenziale 28-6-2005'!#REF!</definedName>
    <definedName name="tadIrcss05">'[11]Quadro tendenziale 28-6-2005'!#REF!</definedName>
    <definedName name="tadIrcss06" localSheetId="0">'[11]Quadro tendenziale 28-6-2005'!#REF!</definedName>
    <definedName name="tadIrcss06">'[11]Quadro tendenziale 28-6-2005'!#REF!</definedName>
    <definedName name="tadIrcss07" localSheetId="0">'[11]Quadro tendenziale 28-6-2005'!#REF!</definedName>
    <definedName name="tadIrcss07">'[11]Quadro tendenziale 28-6-2005'!#REF!</definedName>
    <definedName name="tadIrcss08" localSheetId="0">'[11]Quadro tendenziale 28-6-2005'!#REF!</definedName>
    <definedName name="tadIrcss08">'[11]Quadro tendenziale 28-6-2005'!#REF!</definedName>
    <definedName name="tadManutenz00" localSheetId="0">'[11]Quadro tendenziale 28-6-2005'!#REF!</definedName>
    <definedName name="tadManutenz00">'[11]Quadro tendenziale 28-6-2005'!#REF!</definedName>
    <definedName name="tadManutenz01" localSheetId="0">'[11]Quadro tendenziale 28-6-2005'!#REF!</definedName>
    <definedName name="tadManutenz01">'[11]Quadro tendenziale 28-6-2005'!#REF!</definedName>
    <definedName name="tadManutenz02" localSheetId="0">'[11]Quadro tendenziale 28-6-2005'!#REF!</definedName>
    <definedName name="tadManutenz02">'[11]Quadro tendenziale 28-6-2005'!#REF!</definedName>
    <definedName name="tadManutenz03" localSheetId="0">'[11]Quadro tendenziale 28-6-2005'!#REF!</definedName>
    <definedName name="tadManutenz03">'[11]Quadro tendenziale 28-6-2005'!#REF!</definedName>
    <definedName name="tadManutenz04" localSheetId="0">'[11]Quadro tendenziale 28-6-2005'!#REF!</definedName>
    <definedName name="tadManutenz04">'[11]Quadro tendenziale 28-6-2005'!#REF!</definedName>
    <definedName name="tadManutenz05" localSheetId="0">'[11]Quadro tendenziale 28-6-2005'!#REF!</definedName>
    <definedName name="tadManutenz05">'[11]Quadro tendenziale 28-6-2005'!#REF!</definedName>
    <definedName name="tadManutenz06" localSheetId="0">'[11]Quadro tendenziale 28-6-2005'!#REF!</definedName>
    <definedName name="tadManutenz06">'[11]Quadro tendenziale 28-6-2005'!#REF!</definedName>
    <definedName name="tadManutenz07" localSheetId="0">'[11]Quadro tendenziale 28-6-2005'!#REF!</definedName>
    <definedName name="tadManutenz07">'[11]Quadro tendenziale 28-6-2005'!#REF!</definedName>
    <definedName name="tadManutenz08" localSheetId="0">'[11]Quadro tendenziale 28-6-2005'!#REF!</definedName>
    <definedName name="tadManutenz08">'[11]Quadro tendenziale 28-6-2005'!#REF!</definedName>
    <definedName name="tadmedgen00" localSheetId="0">'[11]Quadro tendenziale 28-6-2005'!#REF!</definedName>
    <definedName name="tadmedgen00">'[11]Quadro tendenziale 28-6-2005'!#REF!</definedName>
    <definedName name="tadmedgen01" localSheetId="0">'[11]Quadro tendenziale 28-6-2005'!#REF!</definedName>
    <definedName name="tadmedgen01">'[11]Quadro tendenziale 28-6-2005'!#REF!</definedName>
    <definedName name="tadmedgen02" localSheetId="0">'[11]Quadro tendenziale 28-6-2005'!#REF!</definedName>
    <definedName name="tadmedgen02">'[11]Quadro tendenziale 28-6-2005'!#REF!</definedName>
    <definedName name="tadmedgen03" localSheetId="0">'[11]Quadro tendenziale 28-6-2005'!#REF!</definedName>
    <definedName name="tadmedgen03">'[11]Quadro tendenziale 28-6-2005'!#REF!</definedName>
    <definedName name="tadmedgen04" localSheetId="0">'[11]Quadro tendenziale 28-6-2005'!#REF!</definedName>
    <definedName name="tadmedgen04">'[11]Quadro tendenziale 28-6-2005'!#REF!</definedName>
    <definedName name="tadmedgen05" localSheetId="0">'[11]Quadro tendenziale 28-6-2005'!#REF!</definedName>
    <definedName name="tadmedgen05">'[11]Quadro tendenziale 28-6-2005'!#REF!</definedName>
    <definedName name="tadmedgen06" localSheetId="0">'[11]Quadro tendenziale 28-6-2005'!#REF!</definedName>
    <definedName name="tadmedgen06">'[11]Quadro tendenziale 28-6-2005'!#REF!</definedName>
    <definedName name="tadmedgen07" localSheetId="0">'[11]Quadro tendenziale 28-6-2005'!#REF!</definedName>
    <definedName name="tadmedgen07">'[11]Quadro tendenziale 28-6-2005'!#REF!</definedName>
    <definedName name="tadmedgen08" localSheetId="0">'[11]Quadro tendenziale 28-6-2005'!#REF!</definedName>
    <definedName name="tadmedgen08">'[11]Quadro tendenziale 28-6-2005'!#REF!</definedName>
    <definedName name="tadOnFin00" localSheetId="0">'[11]Quadro tendenziale 28-6-2005'!#REF!</definedName>
    <definedName name="tadOnFin00">'[11]Quadro tendenziale 28-6-2005'!#REF!</definedName>
    <definedName name="tadOnFin01" localSheetId="0">'[11]Quadro tendenziale 28-6-2005'!#REF!</definedName>
    <definedName name="tadOnFin01">'[11]Quadro tendenziale 28-6-2005'!#REF!</definedName>
    <definedName name="tadOnFin02" localSheetId="0">'[11]Quadro tendenziale 28-6-2005'!#REF!</definedName>
    <definedName name="tadOnFin02">'[11]Quadro tendenziale 28-6-2005'!#REF!</definedName>
    <definedName name="tadOnFin03" localSheetId="0">'[11]Quadro tendenziale 28-6-2005'!#REF!</definedName>
    <definedName name="tadOnFin03">'[11]Quadro tendenziale 28-6-2005'!#REF!</definedName>
    <definedName name="tadOnFin04" localSheetId="0">'[11]Quadro tendenziale 28-6-2005'!#REF!</definedName>
    <definedName name="tadOnFin04">'[11]Quadro tendenziale 28-6-2005'!#REF!</definedName>
    <definedName name="tadOnFin05" localSheetId="0">'[11]Quadro tendenziale 28-6-2005'!#REF!</definedName>
    <definedName name="tadOnFin05">'[11]Quadro tendenziale 28-6-2005'!#REF!</definedName>
    <definedName name="tadOnFin06" localSheetId="0">'[11]Quadro tendenziale 28-6-2005'!#REF!</definedName>
    <definedName name="tadOnFin06">'[11]Quadro tendenziale 28-6-2005'!#REF!</definedName>
    <definedName name="tadOnFin07" localSheetId="0">'[11]Quadro tendenziale 28-6-2005'!#REF!</definedName>
    <definedName name="tadOnFin07">'[11]Quadro tendenziale 28-6-2005'!#REF!</definedName>
    <definedName name="tadOnFin08" localSheetId="0">'[11]Quadro tendenziale 28-6-2005'!#REF!</definedName>
    <definedName name="tadOnFin08">'[11]Quadro tendenziale 28-6-2005'!#REF!</definedName>
    <definedName name="tadOspPriv00" localSheetId="0">'[11]Quadro tendenziale 28-6-2005'!#REF!</definedName>
    <definedName name="tadOspPriv00">'[11]Quadro tendenziale 28-6-2005'!#REF!</definedName>
    <definedName name="tadOspPriv01" localSheetId="0">'[11]Quadro tendenziale 28-6-2005'!#REF!</definedName>
    <definedName name="tadOspPriv01">'[11]Quadro tendenziale 28-6-2005'!#REF!</definedName>
    <definedName name="tadOspPriv02" localSheetId="0">'[11]Quadro tendenziale 28-6-2005'!#REF!</definedName>
    <definedName name="tadOspPriv02">'[11]Quadro tendenziale 28-6-2005'!#REF!</definedName>
    <definedName name="tadOspPriv03" localSheetId="0">'[11]Quadro tendenziale 28-6-2005'!#REF!</definedName>
    <definedName name="tadOspPriv03">'[11]Quadro tendenziale 28-6-2005'!#REF!</definedName>
    <definedName name="tadOspPriv04" localSheetId="0">'[11]Quadro tendenziale 28-6-2005'!#REF!</definedName>
    <definedName name="tadOspPriv04">'[11]Quadro tendenziale 28-6-2005'!#REF!</definedName>
    <definedName name="tadOspPriv05" localSheetId="0">'[11]Quadro tendenziale 28-6-2005'!#REF!</definedName>
    <definedName name="tadOspPriv05">'[11]Quadro tendenziale 28-6-2005'!#REF!</definedName>
    <definedName name="tadOspPriv06" localSheetId="0">'[11]Quadro tendenziale 28-6-2005'!#REF!</definedName>
    <definedName name="tadOspPriv06">'[11]Quadro tendenziale 28-6-2005'!#REF!</definedName>
    <definedName name="tadOspPriv07" localSheetId="0">'[11]Quadro tendenziale 28-6-2005'!#REF!</definedName>
    <definedName name="tadOspPriv07">'[11]Quadro tendenziale 28-6-2005'!#REF!</definedName>
    <definedName name="tadOspPriv08" localSheetId="0">'[11]Quadro tendenziale 28-6-2005'!#REF!</definedName>
    <definedName name="tadOspPriv08">'[11]Quadro tendenziale 28-6-2005'!#REF!</definedName>
    <definedName name="tadOspPubb00" localSheetId="0">'[11]Quadro tendenziale 28-6-2005'!#REF!</definedName>
    <definedName name="tadOspPubb00">'[11]Quadro tendenziale 28-6-2005'!#REF!</definedName>
    <definedName name="tadOspPubb01" localSheetId="0">'[11]Quadro tendenziale 28-6-2005'!#REF!</definedName>
    <definedName name="tadOspPubb01">'[11]Quadro tendenziale 28-6-2005'!#REF!</definedName>
    <definedName name="tadOspPubb02" localSheetId="0">'[11]Quadro tendenziale 28-6-2005'!#REF!</definedName>
    <definedName name="tadOspPubb02">'[11]Quadro tendenziale 28-6-2005'!#REF!</definedName>
    <definedName name="tadOspPubb03" localSheetId="0">'[11]Quadro tendenziale 28-6-2005'!#REF!</definedName>
    <definedName name="tadOspPubb03">'[11]Quadro tendenziale 28-6-2005'!#REF!</definedName>
    <definedName name="tadOspPubb04" localSheetId="0">'[11]Quadro tendenziale 28-6-2005'!#REF!</definedName>
    <definedName name="tadOspPubb04">'[11]Quadro tendenziale 28-6-2005'!#REF!</definedName>
    <definedName name="tadOspPubb05" localSheetId="0">'[11]Quadro tendenziale 28-6-2005'!#REF!</definedName>
    <definedName name="tadOspPubb05">'[11]Quadro tendenziale 28-6-2005'!#REF!</definedName>
    <definedName name="tadOspPubb06" localSheetId="0">'[11]Quadro tendenziale 28-6-2005'!#REF!</definedName>
    <definedName name="tadOspPubb06">'[11]Quadro tendenziale 28-6-2005'!#REF!</definedName>
    <definedName name="tadOspPubb07" localSheetId="0">'[11]Quadro tendenziale 28-6-2005'!#REF!</definedName>
    <definedName name="tadOspPubb07">'[11]Quadro tendenziale 28-6-2005'!#REF!</definedName>
    <definedName name="tadOspPubb08" localSheetId="0">'[11]Quadro tendenziale 28-6-2005'!#REF!</definedName>
    <definedName name="tadOspPubb08">'[11]Quadro tendenziale 28-6-2005'!#REF!</definedName>
    <definedName name="tadServApp00" localSheetId="0">'[11]Quadro tendenziale 28-6-2005'!#REF!</definedName>
    <definedName name="tadServApp00">'[11]Quadro tendenziale 28-6-2005'!#REF!</definedName>
    <definedName name="tadServApp01" localSheetId="0">'[11]Quadro tendenziale 28-6-2005'!#REF!</definedName>
    <definedName name="tadServApp01">'[11]Quadro tendenziale 28-6-2005'!#REF!</definedName>
    <definedName name="tadServApp02" localSheetId="0">'[11]Quadro tendenziale 28-6-2005'!#REF!</definedName>
    <definedName name="tadServApp02">'[11]Quadro tendenziale 28-6-2005'!#REF!</definedName>
    <definedName name="tadServApp03" localSheetId="0">'[11]Quadro tendenziale 28-6-2005'!#REF!</definedName>
    <definedName name="tadServApp03">'[11]Quadro tendenziale 28-6-2005'!#REF!</definedName>
    <definedName name="tadServApp04" localSheetId="0">'[11]Quadro tendenziale 28-6-2005'!#REF!</definedName>
    <definedName name="tadServApp04">'[11]Quadro tendenziale 28-6-2005'!#REF!</definedName>
    <definedName name="tadServApp05" localSheetId="0">'[11]Quadro tendenziale 28-6-2005'!#REF!</definedName>
    <definedName name="tadServApp05">'[11]Quadro tendenziale 28-6-2005'!#REF!</definedName>
    <definedName name="tadServApp06" localSheetId="0">'[11]Quadro tendenziale 28-6-2005'!#REF!</definedName>
    <definedName name="tadServApp06">'[11]Quadro tendenziale 28-6-2005'!#REF!</definedName>
    <definedName name="tadServApp07" localSheetId="0">'[11]Quadro tendenziale 28-6-2005'!#REF!</definedName>
    <definedName name="tadServApp07">'[11]Quadro tendenziale 28-6-2005'!#REF!</definedName>
    <definedName name="tadServApp08" localSheetId="0">'[11]Quadro tendenziale 28-6-2005'!#REF!</definedName>
    <definedName name="tadServApp08">'[11]Quadro tendenziale 28-6-2005'!#REF!</definedName>
    <definedName name="tadSpecPriv00" localSheetId="0">'[11]Quadro tendenziale 28-6-2005'!#REF!</definedName>
    <definedName name="tadSpecPriv00">'[11]Quadro tendenziale 28-6-2005'!#REF!</definedName>
    <definedName name="tadSpecPriv01" localSheetId="0">'[11]Quadro tendenziale 28-6-2005'!#REF!</definedName>
    <definedName name="tadSpecPriv01">'[11]Quadro tendenziale 28-6-2005'!#REF!</definedName>
    <definedName name="tadSpecPriv02" localSheetId="0">'[11]Quadro tendenziale 28-6-2005'!#REF!</definedName>
    <definedName name="tadSpecPriv02">'[11]Quadro tendenziale 28-6-2005'!#REF!</definedName>
    <definedName name="tadSpecPriv03" localSheetId="0">'[11]Quadro tendenziale 28-6-2005'!#REF!</definedName>
    <definedName name="tadSpecPriv03">'[11]Quadro tendenziale 28-6-2005'!#REF!</definedName>
    <definedName name="tadSpecPriv04" localSheetId="0">'[11]Quadro tendenziale 28-6-2005'!#REF!</definedName>
    <definedName name="tadSpecPriv04">'[11]Quadro tendenziale 28-6-2005'!#REF!</definedName>
    <definedName name="tadSpecPriv05" localSheetId="0">'[11]Quadro tendenziale 28-6-2005'!#REF!</definedName>
    <definedName name="tadSpecPriv05">'[11]Quadro tendenziale 28-6-2005'!#REF!</definedName>
    <definedName name="tadSpecPriv06" localSheetId="0">'[11]Quadro tendenziale 28-6-2005'!#REF!</definedName>
    <definedName name="tadSpecPriv06">'[11]Quadro tendenziale 28-6-2005'!#REF!</definedName>
    <definedName name="tadSpecPriv07" localSheetId="0">'[11]Quadro tendenziale 28-6-2005'!#REF!</definedName>
    <definedName name="tadSpecPriv07">'[11]Quadro tendenziale 28-6-2005'!#REF!</definedName>
    <definedName name="tadSpecPriv08" localSheetId="0">'[11]Quadro tendenziale 28-6-2005'!#REF!</definedName>
    <definedName name="tadSpecPriv08">'[11]Quadro tendenziale 28-6-2005'!#REF!</definedName>
    <definedName name="tadSpecPubb00" localSheetId="0">'[11]Quadro tendenziale 28-6-2005'!#REF!</definedName>
    <definedName name="tadSpecPubb00">'[11]Quadro tendenziale 28-6-2005'!#REF!</definedName>
    <definedName name="tadSpecPubb01" localSheetId="0">'[11]Quadro tendenziale 28-6-2005'!#REF!</definedName>
    <definedName name="tadSpecPubb01">'[11]Quadro tendenziale 28-6-2005'!#REF!</definedName>
    <definedName name="tadSpecPubb02" localSheetId="0">'[11]Quadro tendenziale 28-6-2005'!#REF!</definedName>
    <definedName name="tadSpecPubb02">'[11]Quadro tendenziale 28-6-2005'!#REF!</definedName>
    <definedName name="tadSpecPubb03" localSheetId="0">'[11]Quadro tendenziale 28-6-2005'!#REF!</definedName>
    <definedName name="tadSpecPubb03">'[11]Quadro tendenziale 28-6-2005'!#REF!</definedName>
    <definedName name="tadSpecPubb04" localSheetId="0">'[11]Quadro tendenziale 28-6-2005'!#REF!</definedName>
    <definedName name="tadSpecPubb04">'[11]Quadro tendenziale 28-6-2005'!#REF!</definedName>
    <definedName name="tadSpecPubb05" localSheetId="0">'[11]Quadro tendenziale 28-6-2005'!#REF!</definedName>
    <definedName name="tadSpecPubb05">'[11]Quadro tendenziale 28-6-2005'!#REF!</definedName>
    <definedName name="tadSpecPubb06" localSheetId="0">'[11]Quadro tendenziale 28-6-2005'!#REF!</definedName>
    <definedName name="tadSpecPubb06">'[11]Quadro tendenziale 28-6-2005'!#REF!</definedName>
    <definedName name="tadSpecPubb07" localSheetId="0">'[11]Quadro tendenziale 28-6-2005'!#REF!</definedName>
    <definedName name="tadSpecPubb07">'[11]Quadro tendenziale 28-6-2005'!#REF!</definedName>
    <definedName name="tadSpecPubb08" localSheetId="0">'[11]Quadro tendenziale 28-6-2005'!#REF!</definedName>
    <definedName name="tadSpecPubb08">'[11]Quadro tendenziale 28-6-2005'!#REF!</definedName>
    <definedName name="TassoDH" localSheetId="0">[18]Ricavi!#REF!</definedName>
    <definedName name="TassoDH">[19]Ricavi!#REF!</definedName>
    <definedName name="TassoDRG" localSheetId="0">[18]Ricavi!#REF!</definedName>
    <definedName name="TassoDRG">[19]Ricavi!#REF!</definedName>
    <definedName name="TassoPrestazioni" localSheetId="0">[18]Ricavi!#REF!</definedName>
    <definedName name="TassoPrestazioni">[19]Ricavi!#REF!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'[36]Quadro programmatico 19-9-2005'!$D$8</definedName>
    <definedName name="tinflprev01">'[36]Quadro programmatico 19-9-2005'!$E$8</definedName>
    <definedName name="tinflprev02">'[36]Quadro programmatico 19-9-2005'!$F$8</definedName>
    <definedName name="tinflprev03">'[36]Quadro programmatico 19-9-2005'!$G$8</definedName>
    <definedName name="tinflprev04">'[36]Quadro programmatico 19-9-2005'!$H$8</definedName>
    <definedName name="tinflprev05">'[36]Quadro programmatico 19-9-2005'!$I$8</definedName>
    <definedName name="tinflprev06">'[36]Quadro programmatico 19-9-2005'!$J$8</definedName>
    <definedName name="tinflprev07">'[36]Quadro programmatico 19-9-2005'!$K$8</definedName>
    <definedName name="tinflprev08">'[36]Quadro programmatico 19-9-2005'!$L$8</definedName>
    <definedName name="tinflprog00">'[36]Quadro programmatico 19-9-2005'!$D$6</definedName>
    <definedName name="tinflprog01">'[36]Quadro programmatico 19-9-2005'!$E$6</definedName>
    <definedName name="tinflprog02">'[36]Quadro programmatico 19-9-2005'!$F$6</definedName>
    <definedName name="tinflprog03">'[36]Quadro programmatico 19-9-2005'!$G$6</definedName>
    <definedName name="tinflprog04">'[36]Quadro programmatico 19-9-2005'!$H$6</definedName>
    <definedName name="tinflprog05">'[36]Quadro programmatico 19-9-2005'!$I$6</definedName>
    <definedName name="tinflprog06">'[36]Quadro programmatico 19-9-2005'!$J$6</definedName>
    <definedName name="tinflprog07">'[36]Quadro programmatico 19-9-2005'!$K$6</definedName>
    <definedName name="tinflprog08">'[36]Quadro programmatico 19-9-2005'!$L$6</definedName>
    <definedName name="tinflprog09">'[36]Quadro programmatico 19-9-2005'!$M$6</definedName>
    <definedName name="TIPOLOGIA">'[9]Supporto Data'!$B$2:$B$3</definedName>
    <definedName name="_xlnm.Print_Titles" localSheetId="0">' Nuovo Modello CE'!$2:$7</definedName>
    <definedName name="tot">[37]Delibere1!$D$132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[37]Delibere1!$E$132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'[36]Quadro programmatico 19-9-2005'!$D$13</definedName>
    <definedName name="tvarPIL01">'[36]Quadro programmatico 19-9-2005'!$E$13</definedName>
    <definedName name="tvarPIL02">'[36]Quadro programmatico 19-9-2005'!$F$13</definedName>
    <definedName name="tvarPIL03">'[36]Quadro programmatico 19-9-2005'!$G$13</definedName>
    <definedName name="tvarPIL04">'[36]Quadro programmatico 19-9-2005'!$H$13</definedName>
    <definedName name="tvarPIL05">'[38]Quadro Programmatico 27-7'!$I$16</definedName>
    <definedName name="tvarPIL06">'[36]Quadro programmatico 19-9-2005'!$J$13</definedName>
    <definedName name="tvarPIL07">'[36]Quadro programmatico 19-9-2005'!$K$13</definedName>
    <definedName name="tvarPIL08">'[36]Quadro programmatico 19-9-2005'!$L$13</definedName>
    <definedName name="tvarPILrgs04" localSheetId="0">'[11]Quadro tendenziale 28-6-2005'!#REF!</definedName>
    <definedName name="tvarPILrgs04">'[11]Quadro tendenziale 28-6-2005'!#REF!</definedName>
    <definedName name="tvarPILrgs05" localSheetId="0">'[11]Quadro tendenziale 28-6-2005'!#REF!</definedName>
    <definedName name="tvarPILrgs05">'[11]Quadro tendenziale 28-6-2005'!#REF!</definedName>
    <definedName name="tvarPILrgs06" localSheetId="0">'[11]Quadro tendenziale 28-6-2005'!#REF!</definedName>
    <definedName name="tvarPILrgs06">'[11]Quadro tendenziale 28-6-2005'!#REF!</definedName>
    <definedName name="tvarPILrgs07" localSheetId="0">'[11]Quadro tendenziale 28-6-2005'!#REF!</definedName>
    <definedName name="tvarPILrgs07">'[11]Quadro tendenziale 28-6-2005'!#REF!</definedName>
    <definedName name="tvarPILrgs08" localSheetId="0">'[11]Quadro tendenziale 28-6-2005'!#REF!</definedName>
    <definedName name="tvarPILrgs08">'[11]Quadro tendenziale 28-6-2005'!#REF!</definedName>
    <definedName name="UNITA_MEDIE_04" localSheetId="0">#REF!</definedName>
    <definedName name="UNITA_MEDIE_04">#REF!</definedName>
    <definedName name="UUU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2" i="1" l="1"/>
  <c r="G553" i="1"/>
  <c r="G550" i="1"/>
  <c r="G535" i="1"/>
  <c r="G521" i="1"/>
  <c r="G519" i="1"/>
  <c r="G511" i="1"/>
  <c r="G508" i="1" s="1"/>
  <c r="G506" i="1" s="1"/>
  <c r="G504" i="1" s="1"/>
  <c r="G493" i="1"/>
  <c r="G489" i="1"/>
  <c r="G483" i="1"/>
  <c r="G479" i="1"/>
  <c r="G465" i="1"/>
  <c r="G458" i="1"/>
  <c r="G449" i="1"/>
  <c r="G448" i="1" s="1"/>
  <c r="G441" i="1"/>
  <c r="G432" i="1"/>
  <c r="G431" i="1"/>
  <c r="G428" i="1"/>
  <c r="G424" i="1"/>
  <c r="G423" i="1" s="1"/>
  <c r="G416" i="1"/>
  <c r="G413" i="1"/>
  <c r="G409" i="1"/>
  <c r="G405" i="1"/>
  <c r="G404" i="1"/>
  <c r="G400" i="1"/>
  <c r="G396" i="1"/>
  <c r="G395" i="1"/>
  <c r="G391" i="1"/>
  <c r="G387" i="1"/>
  <c r="G386" i="1"/>
  <c r="G378" i="1"/>
  <c r="G374" i="1"/>
  <c r="G373" i="1"/>
  <c r="G372" i="1" s="1"/>
  <c r="G366" i="1"/>
  <c r="G363" i="1"/>
  <c r="G361" i="1"/>
  <c r="G353" i="1"/>
  <c r="G350" i="1"/>
  <c r="G346" i="1"/>
  <c r="G339" i="1"/>
  <c r="G336" i="1"/>
  <c r="G332" i="1"/>
  <c r="G329" i="1"/>
  <c r="G319" i="1"/>
  <c r="G306" i="1"/>
  <c r="G302" i="1"/>
  <c r="G292" i="1" s="1"/>
  <c r="G295" i="1"/>
  <c r="G284" i="1"/>
  <c r="G276" i="1"/>
  <c r="G268" i="1"/>
  <c r="G267" i="1"/>
  <c r="G262" i="1"/>
  <c r="G256" i="1"/>
  <c r="G249" i="1"/>
  <c r="G243" i="1"/>
  <c r="G237" i="1"/>
  <c r="G233" i="1" s="1"/>
  <c r="G228" i="1"/>
  <c r="G223" i="1"/>
  <c r="G217" i="1"/>
  <c r="G206" i="1"/>
  <c r="G198" i="1" s="1"/>
  <c r="G194" i="1"/>
  <c r="G176" i="1"/>
  <c r="G167" i="1"/>
  <c r="G158" i="1"/>
  <c r="G154" i="1"/>
  <c r="G146" i="1"/>
  <c r="G145" i="1" s="1"/>
  <c r="G137" i="1"/>
  <c r="G129" i="1"/>
  <c r="G125" i="1"/>
  <c r="G119" i="1"/>
  <c r="G118" i="1" s="1"/>
  <c r="G114" i="1"/>
  <c r="G109" i="1"/>
  <c r="G106" i="1"/>
  <c r="G96" i="1"/>
  <c r="G89" i="1"/>
  <c r="G83" i="1"/>
  <c r="G68" i="1" s="1"/>
  <c r="G51" i="1"/>
  <c r="G43" i="1"/>
  <c r="G40" i="1"/>
  <c r="G34" i="1"/>
  <c r="G28" i="1"/>
  <c r="G25" i="1"/>
  <c r="G20" i="1"/>
  <c r="G19" i="1"/>
  <c r="G11" i="1"/>
  <c r="G10" i="1" s="1"/>
  <c r="G9" i="1" s="1"/>
  <c r="J3" i="1"/>
  <c r="H3" i="1"/>
  <c r="O3" i="1" s="1"/>
  <c r="J2" i="1"/>
  <c r="J4" i="1" s="1"/>
  <c r="H2" i="1"/>
  <c r="L2" i="1" s="1"/>
  <c r="G496" i="1" l="1"/>
  <c r="L3" i="1"/>
  <c r="L4" i="1" s="1"/>
  <c r="G104" i="1"/>
  <c r="H4" i="1"/>
  <c r="G144" i="1"/>
  <c r="G50" i="1"/>
  <c r="G49" i="1" s="1"/>
  <c r="O2" i="1"/>
  <c r="O4" i="1" s="1"/>
</calcChain>
</file>

<file path=xl/sharedStrings.xml><?xml version="1.0" encoding="utf-8"?>
<sst xmlns="http://schemas.openxmlformats.org/spreadsheetml/2006/main" count="2544" uniqueCount="1157">
  <si>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</si>
  <si>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</si>
  <si>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</si>
  <si>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</si>
  <si>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</si>
  <si>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</si>
  <si>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</si>
  <si>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</si>
  <si>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</si>
  <si>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CE III trimestre 2021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</si>
  <si>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</si>
  <si>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</si>
  <si>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</si>
  <si>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</si>
  <si>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</si>
  <si>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</si>
  <si>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</si>
  <si>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</si>
  <si>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</si>
  <si>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</si>
  <si>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</si>
  <si>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COVID</t>
  </si>
  <si>
    <t>CE al netto COVID e componente sociale</t>
  </si>
  <si>
    <t>A)  Valore della produzione</t>
  </si>
  <si>
    <t/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</si>
  <si>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</si>
  <si>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</si>
  <si>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</si>
  <si>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</si>
  <si>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</si>
  <si>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</si>
  <si>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</si>
  <si>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</si>
  <si>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</si>
  <si>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</si>
  <si>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</si>
  <si>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</si>
  <si>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</si>
  <si>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</si>
  <si>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</si>
  <si>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</si>
  <si>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</si>
  <si>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</si>
  <si>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</si>
  <si>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</si>
  <si>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</si>
  <si>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</si>
  <si>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</si>
  <si>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</si>
  <si>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</si>
  <si>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</si>
  <si>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</si>
  <si>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</si>
  <si>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</si>
  <si>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</si>
  <si>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</si>
  <si>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</si>
  <si>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</si>
  <si>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</si>
  <si>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</si>
  <si>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</si>
  <si>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</si>
  <si>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</si>
  <si>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</si>
  <si>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</si>
  <si>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</si>
  <si>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</si>
  <si>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</si>
  <si>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</si>
  <si>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</si>
  <si>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</si>
  <si>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</si>
  <si>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</si>
  <si>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</si>
  <si>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</si>
  <si>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</si>
  <si>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</si>
  <si>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</si>
  <si>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</si>
  <si>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</si>
  <si>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</si>
  <si>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</si>
  <si>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</si>
  <si>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</si>
  <si>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</si>
  <si>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</si>
  <si>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</si>
  <si>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</si>
  <si>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</si>
  <si>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</si>
  <si>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</si>
  <si>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</si>
  <si>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</si>
  <si>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</si>
  <si>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</si>
  <si>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</si>
  <si>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</si>
  <si>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</si>
  <si>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</si>
  <si>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</si>
  <si>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</si>
  <si>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</si>
  <si>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</si>
  <si>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</si>
  <si>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</si>
  <si>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</si>
  <si>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</si>
  <si>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</si>
  <si>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</si>
  <si>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</si>
  <si>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</si>
  <si>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</si>
  <si>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</si>
  <si>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</si>
  <si>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</si>
  <si>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</si>
  <si>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</si>
  <si>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</si>
  <si>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</si>
  <si>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</si>
  <si>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</si>
  <si>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</si>
  <si>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</si>
  <si>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</si>
  <si>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</si>
  <si>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</si>
  <si>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</si>
  <si>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</si>
  <si>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</si>
  <si>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</si>
  <si>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</si>
  <si>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</si>
  <si>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</si>
  <si>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</si>
  <si>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</si>
  <si>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</si>
  <si>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</si>
  <si>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</si>
  <si>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</si>
  <si>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</si>
  <si>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</si>
  <si>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</si>
  <si>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</si>
  <si>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</si>
  <si>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</si>
  <si>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</si>
  <si>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</si>
  <si>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</si>
  <si>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</si>
  <si>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</si>
  <si>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</si>
  <si>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</si>
  <si>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</si>
  <si>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</si>
  <si>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</si>
  <si>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</si>
  <si>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</si>
  <si>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</si>
  <si>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</si>
  <si>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</si>
  <si>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</si>
  <si>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</si>
  <si>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</si>
  <si>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</si>
  <si>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</si>
  <si>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</si>
  <si>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</si>
  <si>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</si>
  <si>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</si>
  <si>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</si>
  <si>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</si>
  <si>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</si>
  <si>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</si>
  <si>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</si>
  <si>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</si>
  <si>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</si>
  <si>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</si>
  <si>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</si>
  <si>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</si>
  <si>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</si>
  <si>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</si>
  <si>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</si>
  <si>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</si>
  <si>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</si>
  <si>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</si>
  <si>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</si>
  <si>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</si>
  <si>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</si>
  <si>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</si>
  <si>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</si>
  <si>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</si>
  <si>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</si>
  <si>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</si>
  <si>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</si>
  <si>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</si>
  <si>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</si>
  <si>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</si>
  <si>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</si>
  <si>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</si>
  <si>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</si>
  <si>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</si>
  <si>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</si>
  <si>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</si>
  <si>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</si>
  <si>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</si>
  <si>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</si>
  <si>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</si>
  <si>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</si>
  <si>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</si>
  <si>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</si>
  <si>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</si>
  <si>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</si>
  <si>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</si>
  <si>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</si>
  <si>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</si>
  <si>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</si>
  <si>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</si>
  <si>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</si>
  <si>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</si>
  <si>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</si>
  <si>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</si>
  <si>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</si>
  <si>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</si>
  <si>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</si>
  <si>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</si>
  <si>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</si>
  <si>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</si>
  <si>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</si>
  <si>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</si>
  <si>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</si>
  <si>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</si>
  <si>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</si>
  <si>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</si>
  <si>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</si>
  <si>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</si>
  <si>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</si>
  <si>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</si>
  <si>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</si>
  <si>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</si>
  <si>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</si>
  <si>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</si>
  <si>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</si>
  <si>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</si>
  <si>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</si>
  <si>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</si>
  <si>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</si>
  <si>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</si>
  <si>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</si>
  <si>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</si>
  <si>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</si>
  <si>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</si>
  <si>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</si>
  <si>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</si>
  <si>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</si>
  <si>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</si>
  <si>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</si>
  <si>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</si>
  <si>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</si>
  <si>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</si>
  <si>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</si>
  <si>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</si>
  <si>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</si>
  <si>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</si>
  <si>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</si>
  <si>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</si>
  <si>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</si>
  <si>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</si>
  <si>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</si>
  <si>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</si>
  <si>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</si>
  <si>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</si>
  <si>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</si>
  <si>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</si>
  <si>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</si>
  <si>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</si>
  <si>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</si>
  <si>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</si>
  <si>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</si>
  <si>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</si>
  <si>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</si>
  <si>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</si>
  <si>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</si>
  <si>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</si>
  <si>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</si>
  <si>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</si>
  <si>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</si>
  <si>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</si>
  <si>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</si>
  <si>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</si>
  <si>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</si>
  <si>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</si>
  <si>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</si>
  <si>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</si>
  <si>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</si>
  <si>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</si>
  <si>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</si>
  <si>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</si>
  <si>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</si>
  <si>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</si>
  <si>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</si>
  <si>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</si>
  <si>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</si>
  <si>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</si>
  <si>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</si>
  <si>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</si>
  <si>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</si>
  <si>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</si>
  <si>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</si>
  <si>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</si>
  <si>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</si>
  <si>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</si>
  <si>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</si>
  <si>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</si>
  <si>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</si>
  <si>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</si>
  <si>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</si>
  <si>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</si>
  <si>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</si>
  <si>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</si>
  <si>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</si>
  <si>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</si>
  <si>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</si>
  <si>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</si>
  <si>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</si>
  <si>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</si>
  <si>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</si>
  <si>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</si>
  <si>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</si>
  <si>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</si>
  <si>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</si>
  <si>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</si>
  <si>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</si>
  <si>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</si>
  <si>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</si>
  <si>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</si>
  <si>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</si>
  <si>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</si>
  <si>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</si>
  <si>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</si>
  <si>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</si>
  <si>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</si>
  <si>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</si>
  <si>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</si>
  <si>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</si>
  <si>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</si>
  <si>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</si>
  <si>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</si>
  <si>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</si>
  <si>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</si>
  <si>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</si>
  <si>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</si>
  <si>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</si>
  <si>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</si>
  <si>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</si>
  <si>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</si>
  <si>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</si>
  <si>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</si>
  <si>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</si>
  <si>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</si>
  <si>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</si>
  <si>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</si>
  <si>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</si>
  <si>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</si>
  <si>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</si>
  <si>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</si>
  <si>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</si>
  <si>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</si>
  <si>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</si>
  <si>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</si>
  <si>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</si>
  <si>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</si>
  <si>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</si>
  <si>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</si>
  <si>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</si>
  <si>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</si>
  <si>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</si>
  <si>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</si>
  <si>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</si>
  <si>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</si>
  <si>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</si>
  <si>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</si>
  <si>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</si>
  <si>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</si>
  <si>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</si>
  <si>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</si>
  <si>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</si>
  <si>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</si>
  <si>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</si>
  <si>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</si>
  <si>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</si>
  <si>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</si>
  <si>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</si>
  <si>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</si>
  <si>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</si>
  <si>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</si>
  <si>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</si>
  <si>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</si>
  <si>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</si>
  <si>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</si>
  <si>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</si>
  <si>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</si>
  <si>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</si>
  <si>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</si>
  <si>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</si>
  <si>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</si>
  <si>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</si>
  <si>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</si>
  <si>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</si>
  <si>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</si>
  <si>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</si>
  <si>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</si>
  <si>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</si>
  <si>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</si>
  <si>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</si>
  <si>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</si>
  <si>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</si>
  <si>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</si>
  <si>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</si>
  <si>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</si>
  <si>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</si>
  <si>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</si>
  <si>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</si>
  <si>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</si>
  <si>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</si>
  <si>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</si>
  <si>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</si>
  <si>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</si>
  <si>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</si>
  <si>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</si>
  <si>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</si>
  <si>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</si>
  <si>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</si>
  <si>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</si>
  <si>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</si>
  <si>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</si>
  <si>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</si>
  <si>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</si>
  <si>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</si>
  <si>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</si>
  <si>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</si>
  <si>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</si>
  <si>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</si>
  <si>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</si>
  <si>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</si>
  <si>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</si>
  <si>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</si>
  <si>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</si>
  <si>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</si>
  <si>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</si>
  <si>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</si>
  <si>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</si>
  <si>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</si>
  <si>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</si>
  <si>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</si>
  <si>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</si>
  <si>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</si>
  <si>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</si>
  <si>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</si>
  <si>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</si>
  <si>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</si>
  <si>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</si>
  <si>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</si>
  <si>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</si>
  <si>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</si>
  <si>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</si>
  <si>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</si>
  <si>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</si>
  <si>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</si>
  <si>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</si>
  <si>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</si>
  <si>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</si>
  <si>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</si>
  <si>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</si>
  <si>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</si>
  <si>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</si>
  <si>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</si>
  <si>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</si>
  <si>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</si>
  <si>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</si>
  <si>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</si>
  <si>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</si>
  <si>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</si>
  <si>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</si>
  <si>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</si>
  <si>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</si>
  <si>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</si>
  <si>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</si>
  <si>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</si>
  <si>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</si>
  <si>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</si>
  <si>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</si>
  <si>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</si>
  <si>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</si>
  <si>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</si>
  <si>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</si>
  <si>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</si>
  <si>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</si>
  <si>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</si>
  <si>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</si>
  <si>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</si>
  <si>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</si>
  <si>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</si>
  <si>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</si>
  <si>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</si>
  <si>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</si>
  <si>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</si>
  <si>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</si>
  <si>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</si>
  <si>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</si>
  <si>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</si>
  <si>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</si>
  <si>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</si>
  <si>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</si>
  <si>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</si>
  <si>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</si>
  <si>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</si>
  <si>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</si>
  <si>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</si>
  <si>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</si>
  <si>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</si>
  <si>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</si>
  <si>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</si>
  <si>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</si>
  <si>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</si>
  <si>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</si>
  <si>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</si>
  <si>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</si>
  <si>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</si>
  <si>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</si>
  <si>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</si>
  <si>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</si>
  <si>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</si>
  <si>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</si>
  <si>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</si>
  <si>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</si>
  <si>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</si>
  <si>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</si>
  <si>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</si>
  <si>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</si>
  <si>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</si>
  <si>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</si>
  <si>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</si>
  <si>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</si>
  <si>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</si>
  <si>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</si>
  <si>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</si>
  <si>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</si>
  <si>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</si>
  <si>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</si>
  <si>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</si>
  <si>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</si>
  <si>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</si>
  <si>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</si>
  <si>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</si>
  <si>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</si>
  <si>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</si>
  <si>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</si>
  <si>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</si>
  <si>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</si>
  <si>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</si>
  <si>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</si>
  <si>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</si>
  <si>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</si>
  <si>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</si>
  <si>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</si>
  <si>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</si>
  <si>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</si>
  <si>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</si>
  <si>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</si>
  <si>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</si>
  <si>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</si>
  <si>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</si>
  <si>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</si>
  <si>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</si>
  <si>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</si>
  <si>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</si>
  <si>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</si>
  <si>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</si>
  <si>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</si>
  <si>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</si>
  <si>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</si>
  <si>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</si>
  <si>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</si>
  <si>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</si>
  <si>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</si>
  <si>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</si>
  <si>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</si>
  <si>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</si>
  <si>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</si>
  <si>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</si>
  <si>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</si>
  <si>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</si>
  <si>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</si>
  <si>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</si>
  <si>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</si>
  <si>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</si>
  <si>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</si>
  <si>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</si>
  <si>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</si>
  <si>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</si>
  <si>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</si>
  <si>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</si>
  <si>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</si>
  <si>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</si>
  <si>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</si>
  <si>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</si>
  <si>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</si>
  <si>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</si>
  <si>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</si>
  <si>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</si>
  <si>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</si>
  <si>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</si>
  <si>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</si>
  <si>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</si>
  <si>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</si>
  <si>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</si>
  <si>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</si>
  <si>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</si>
  <si>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</si>
  <si>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</si>
  <si>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</si>
  <si>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</si>
  <si>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</si>
  <si>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</si>
  <si>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</si>
  <si>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</si>
  <si>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</si>
  <si>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</si>
  <si>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</si>
  <si>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</si>
  <si>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</si>
  <si>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</si>
  <si>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</si>
  <si>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</si>
  <si>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</si>
  <si>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</si>
  <si>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</si>
  <si>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</si>
  <si>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</si>
  <si>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</si>
  <si>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</si>
  <si>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</si>
  <si>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</si>
  <si>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</si>
  <si>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</si>
  <si>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</si>
  <si>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</si>
  <si>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</si>
  <si>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</si>
  <si>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</si>
  <si>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</si>
  <si>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</si>
  <si>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</si>
  <si>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</si>
  <si>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</si>
  <si>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</si>
  <si>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</si>
  <si>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</si>
  <si>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</si>
  <si>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</si>
  <si>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</si>
  <si>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</si>
  <si>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</si>
  <si>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</si>
  <si>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</si>
  <si>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</si>
  <si>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</si>
  <si>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</si>
  <si>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</si>
  <si>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</si>
  <si>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</si>
  <si>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</si>
  <si>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</si>
  <si>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</si>
  <si>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</si>
  <si>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</si>
  <si>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</si>
  <si>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</si>
  <si>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</si>
  <si>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</si>
  <si>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</si>
  <si>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</si>
  <si>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</si>
  <si>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</si>
  <si>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</si>
  <si>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</si>
  <si>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</si>
  <si>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</si>
  <si>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</si>
  <si>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</si>
  <si>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</si>
  <si>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</si>
  <si>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</si>
  <si>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</si>
  <si>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</si>
  <si>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</si>
  <si>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</si>
  <si>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</si>
  <si>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</si>
  <si>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</si>
  <si>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</si>
  <si>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</si>
  <si>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</si>
  <si>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</si>
  <si>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</si>
  <si>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</si>
  <si>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</si>
  <si>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</si>
  <si>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</si>
  <si>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</si>
  <si>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</si>
  <si>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</si>
  <si>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</si>
  <si>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</si>
  <si>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</si>
  <si>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</si>
  <si>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</si>
  <si>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</si>
  <si>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</si>
  <si>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</si>
  <si>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</si>
  <si>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</si>
  <si>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</si>
  <si>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</si>
  <si>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</si>
  <si>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</si>
  <si>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</si>
  <si>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</si>
  <si>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</si>
  <si>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</si>
  <si>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</si>
  <si>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</si>
  <si>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</si>
  <si>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</si>
  <si>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</si>
  <si>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</si>
  <si>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</si>
  <si>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</si>
  <si>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</si>
  <si>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</si>
  <si>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</si>
  <si>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</si>
  <si>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</si>
  <si>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</si>
  <si>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</si>
  <si>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</si>
  <si>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</si>
  <si>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</si>
  <si>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</si>
  <si>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</si>
  <si>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</si>
  <si>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</si>
  <si>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</si>
  <si>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</si>
  <si>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</si>
  <si>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</si>
  <si>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</si>
  <si>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</si>
  <si>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</si>
  <si>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</si>
  <si>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</si>
  <si>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</si>
  <si>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</si>
  <si>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</si>
  <si>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</si>
  <si>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</si>
  <si>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</si>
  <si>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</si>
  <si>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</si>
  <si>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</si>
  <si>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</si>
  <si>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</si>
  <si>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</si>
  <si>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</si>
  <si>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</si>
  <si>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</si>
  <si>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</si>
  <si>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</si>
  <si>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</si>
  <si>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</si>
  <si>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</si>
  <si>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</si>
  <si>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</si>
  <si>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</si>
  <si>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</si>
  <si>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</si>
  <si>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</si>
  <si>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</si>
  <si>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</si>
  <si>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</si>
  <si>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</si>
  <si>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</si>
  <si>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</si>
  <si>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</si>
  <si>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</si>
  <si>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</si>
  <si>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</si>
  <si>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</si>
  <si>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</si>
  <si>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</si>
  <si>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</si>
  <si>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</si>
  <si>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</si>
  <si>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</si>
  <si>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</si>
  <si>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</si>
  <si>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</si>
  <si>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</si>
  <si>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</si>
  <si>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</si>
  <si>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</si>
  <si>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</si>
  <si>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</si>
  <si>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</si>
  <si>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</si>
  <si>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</si>
  <si>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</si>
  <si>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</si>
  <si>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</si>
  <si>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</si>
  <si>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</si>
  <si>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</si>
  <si>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</si>
  <si>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</si>
  <si>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</si>
  <si>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</si>
  <si>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</si>
  <si>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</si>
  <si>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</si>
  <si>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</si>
  <si>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</si>
  <si>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</si>
  <si>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</si>
  <si>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</si>
  <si>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</si>
  <si>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</si>
  <si>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</si>
  <si>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</si>
  <si>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</si>
  <si>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</si>
  <si>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</si>
  <si>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</si>
  <si>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</si>
  <si>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</si>
  <si>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</si>
  <si>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</si>
  <si>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</si>
  <si>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</si>
  <si>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</si>
  <si>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</si>
  <si>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</si>
  <si>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</si>
  <si>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</si>
  <si>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</si>
  <si>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</si>
  <si>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</si>
  <si>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</si>
  <si>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</si>
  <si>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</si>
  <si>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</si>
  <si>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</si>
  <si>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</si>
  <si>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</si>
  <si>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</si>
  <si>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</si>
  <si>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</si>
  <si>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</si>
  <si>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</si>
  <si>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</si>
  <si>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</si>
  <si>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</si>
  <si>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</si>
  <si>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</si>
  <si>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</si>
  <si>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</si>
  <si>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</si>
  <si>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</si>
  <si>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</si>
  <si>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</si>
  <si>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</si>
  <si>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</si>
  <si>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</si>
  <si>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</si>
  <si>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</si>
  <si>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</si>
  <si>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</si>
  <si>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</si>
  <si>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</si>
  <si>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</si>
  <si>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</si>
  <si>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</si>
  <si>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</si>
  <si>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</si>
  <si>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</si>
  <si>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</si>
  <si>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</si>
  <si>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</si>
  <si>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</si>
  <si>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</si>
  <si>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</si>
  <si>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</si>
  <si>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</si>
  <si>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</si>
  <si>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</si>
  <si>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</si>
  <si>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</si>
  <si>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</si>
  <si>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</si>
  <si>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</si>
  <si>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</si>
  <si>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</si>
  <si>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</si>
  <si>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</si>
  <si>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</si>
  <si>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</si>
  <si>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</si>
  <si>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</si>
  <si>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</si>
  <si>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</si>
  <si>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</si>
  <si>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</si>
  <si>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</si>
  <si>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</si>
  <si>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</si>
  <si>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</si>
  <si>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</si>
  <si>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</si>
  <si>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</si>
  <si>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</si>
  <si>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</si>
  <si>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</si>
  <si>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</si>
  <si>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</si>
  <si>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</si>
  <si>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</si>
  <si>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</si>
  <si>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</si>
  <si>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</si>
  <si>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</si>
  <si>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</si>
  <si>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</si>
  <si>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</si>
  <si>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</si>
  <si>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</si>
  <si>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</si>
  <si>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</si>
  <si>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</si>
  <si>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</si>
  <si>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</si>
  <si>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</si>
  <si>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</si>
  <si>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</si>
  <si>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</si>
  <si>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</si>
  <si>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</si>
  <si>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</si>
  <si>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</si>
  <si>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</si>
  <si>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</si>
  <si>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</si>
  <si>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</si>
  <si>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</si>
  <si>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</si>
  <si>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</si>
  <si>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</si>
  <si>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</si>
  <si>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</si>
  <si>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</si>
  <si>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</si>
  <si>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</si>
  <si>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</si>
  <si>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</si>
  <si>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</si>
  <si>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</si>
  <si>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</si>
  <si>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</si>
  <si>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</si>
  <si>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</si>
  <si>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</si>
  <si>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</si>
  <si>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</si>
  <si>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</si>
  <si>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</si>
  <si>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</si>
  <si>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</si>
  <si>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</si>
  <si>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</si>
  <si>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</si>
  <si>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</si>
  <si>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</si>
  <si>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</si>
  <si>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</si>
  <si>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</si>
  <si>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</si>
  <si>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</si>
  <si>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</si>
  <si>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</si>
  <si>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</si>
  <si>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</si>
  <si>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</si>
  <si>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</si>
  <si>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</si>
  <si>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</si>
  <si>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</si>
  <si>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</si>
  <si>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</si>
  <si>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</si>
  <si>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</si>
  <si>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</si>
  <si>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</si>
  <si>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</si>
  <si>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</si>
  <si>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</si>
  <si>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</si>
  <si>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</si>
  <si>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</si>
  <si>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</si>
  <si>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</si>
  <si>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</si>
  <si>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</si>
  <si>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</si>
  <si>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</si>
  <si>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</si>
  <si>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</si>
  <si>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</si>
  <si>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</si>
  <si>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</si>
  <si>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</si>
  <si>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</si>
  <si>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</si>
  <si>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</si>
  <si>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</si>
  <si>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</si>
  <si>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</si>
  <si>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</si>
  <si>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</si>
  <si>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</si>
  <si>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</si>
  <si>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</si>
  <si>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</si>
  <si>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</si>
  <si>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</si>
  <si>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</si>
  <si>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</si>
  <si>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</si>
  <si>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</si>
  <si>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</si>
  <si>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</si>
  <si>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</si>
  <si>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</si>
  <si>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</si>
  <si>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</si>
  <si>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</si>
  <si>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</si>
  <si>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</si>
  <si>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</si>
  <si>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</si>
  <si>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</si>
  <si>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</si>
  <si>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</si>
  <si>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</si>
  <si>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</si>
  <si>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</si>
  <si>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</si>
  <si>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</si>
  <si>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</si>
  <si>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</si>
  <si>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</si>
  <si>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</si>
  <si>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</si>
  <si>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</si>
  <si>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</si>
  <si>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</si>
  <si>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</si>
  <si>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</si>
  <si>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</si>
  <si>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</si>
  <si>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</si>
  <si>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</si>
  <si>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</si>
  <si>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</si>
  <si>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</si>
  <si>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</si>
  <si>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</si>
  <si>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</si>
  <si>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</si>
  <si>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</si>
  <si>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</si>
  <si>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</si>
  <si>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</si>
  <si>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</si>
  <si>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</si>
  <si>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</si>
  <si>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</si>
  <si>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</si>
  <si>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</si>
  <si>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</si>
  <si>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</si>
  <si>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</si>
  <si>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</si>
  <si>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</si>
  <si>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</si>
  <si>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</si>
  <si>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</si>
  <si>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</si>
  <si>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</si>
  <si>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</si>
  <si>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</si>
  <si>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</si>
  <si>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</si>
  <si>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</si>
  <si>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</si>
  <si>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</si>
  <si>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</si>
  <si>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</si>
  <si>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</si>
  <si>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</si>
  <si>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</si>
  <si>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</si>
  <si>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</si>
  <si>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</si>
  <si>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</si>
  <si>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</si>
  <si>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</si>
  <si>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</si>
  <si>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</si>
  <si>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</si>
  <si>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</si>
  <si>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</si>
  <si>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</si>
  <si>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</si>
  <si>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</si>
  <si>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</si>
  <si>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</si>
  <si>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</si>
  <si>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</si>
  <si>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</si>
  <si>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</si>
  <si>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</si>
  <si>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</si>
  <si>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</si>
  <si>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</si>
  <si>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</si>
  <si>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</si>
  <si>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</si>
  <si>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</si>
  <si>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</si>
  <si>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</si>
  <si>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31/10/2021</t>
  </si>
  <si>
    <t xml:space="preserve">      Il Direttore dell'AGREF</t>
  </si>
  <si>
    <t xml:space="preserve">      Dott. Maurizio De Nuccio</t>
  </si>
  <si>
    <t>……………………………………………</t>
  </si>
  <si>
    <t xml:space="preserve">                              Il Direttore Amministrativo</t>
  </si>
  <si>
    <t xml:space="preserve">     Dott. Giuseppe Nuzzolese</t>
  </si>
  <si>
    <t xml:space="preserve">                                         ll Commissario straordinario</t>
  </si>
  <si>
    <t>Avv. Alessandro Delle Donne</t>
  </si>
  <si>
    <t>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</si>
</sst>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8" fillId="0" borderId="0"/>
    <xf numFmtId="164" fontId="8" fillId="0" borderId="0" applyNumberFormat="0" applyFont="0" applyFill="0" applyBorder="0" applyAlignment="0" applyProtection="0"/>
  </cellStyleXfs>
  <cellXfs count="359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43" fontId="4" fillId="0" borderId="0" xfId="3" applyFont="1" applyAlignment="1">
      <alignment horizontal="center" vertical="center" wrapText="1"/>
    </xf>
    <xf numFmtId="43" fontId="6" fillId="0" borderId="1" xfId="3" applyFont="1" applyBorder="1" applyAlignment="1">
      <alignment horizontal="left" vertical="center" wrapText="1"/>
    </xf>
    <xf numFmtId="0" fontId="6" fillId="0" borderId="0" xfId="2" applyFont="1" applyFill="1" applyAlignment="1">
      <alignment horizontal="center" vertical="center"/>
    </xf>
    <xf numFmtId="43" fontId="6" fillId="0" borderId="0" xfId="3" applyFont="1" applyFill="1" applyAlignment="1">
      <alignment horizontal="center" vertical="center"/>
    </xf>
    <xf numFmtId="43" fontId="6" fillId="0" borderId="1" xfId="3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6" fillId="2" borderId="0" xfId="2" applyFont="1" applyFill="1" applyAlignment="1">
      <alignment horizontal="right" vertical="center"/>
    </xf>
    <xf numFmtId="43" fontId="4" fillId="0" borderId="0" xfId="3" applyFont="1" applyBorder="1" applyAlignment="1">
      <alignment horizontal="center" vertical="center"/>
    </xf>
    <xf numFmtId="43" fontId="4" fillId="4" borderId="1" xfId="4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43" fontId="4" fillId="4" borderId="3" xfId="3" applyFont="1" applyFill="1" applyBorder="1" applyAlignment="1">
      <alignment vertical="center" wrapText="1"/>
    </xf>
    <xf numFmtId="43" fontId="4" fillId="0" borderId="0" xfId="3" applyFont="1" applyFill="1" applyBorder="1" applyAlignment="1">
      <alignment horizontal="center" vertical="center"/>
    </xf>
    <xf numFmtId="164" fontId="4" fillId="4" borderId="2" xfId="1" applyFont="1" applyFill="1" applyBorder="1" applyAlignment="1">
      <alignment horizontal="center" vertical="center"/>
    </xf>
    <xf numFmtId="43" fontId="4" fillId="0" borderId="1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right" vertical="center"/>
    </xf>
    <xf numFmtId="43" fontId="4" fillId="5" borderId="1" xfId="4" applyFont="1" applyFill="1" applyBorder="1" applyAlignment="1">
      <alignment horizontal="center" vertical="center"/>
    </xf>
    <xf numFmtId="43" fontId="4" fillId="5" borderId="4" xfId="3" applyFont="1" applyFill="1" applyBorder="1" applyAlignment="1">
      <alignment vertical="center" wrapText="1"/>
    </xf>
    <xf numFmtId="164" fontId="4" fillId="5" borderId="2" xfId="1" applyFont="1" applyFill="1" applyBorder="1" applyAlignment="1">
      <alignment horizontal="center" vertical="center"/>
    </xf>
    <xf numFmtId="43" fontId="6" fillId="6" borderId="1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43" fontId="6" fillId="0" borderId="0" xfId="3" applyFont="1" applyFill="1" applyBorder="1" applyAlignment="1">
      <alignment horizontal="center" vertical="center"/>
    </xf>
    <xf numFmtId="43" fontId="6" fillId="0" borderId="1" xfId="2" applyNumberFormat="1" applyFont="1" applyFill="1" applyBorder="1" applyAlignment="1">
      <alignment horizontal="center" vertical="center"/>
    </xf>
    <xf numFmtId="43" fontId="2" fillId="3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43" fontId="4" fillId="2" borderId="0" xfId="4" applyFont="1" applyFill="1" applyBorder="1" applyAlignment="1">
      <alignment horizontal="center" vertical="center"/>
    </xf>
    <xf numFmtId="43" fontId="4" fillId="2" borderId="0" xfId="3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43" fontId="4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3" fontId="6" fillId="0" borderId="0" xfId="3" applyFont="1" applyAlignment="1">
      <alignment horizontal="center" vertical="center" wrapText="1"/>
    </xf>
    <xf numFmtId="43" fontId="6" fillId="2" borderId="0" xfId="3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10" fillId="7" borderId="5" xfId="5" applyFont="1" applyFill="1" applyBorder="1" applyAlignment="1">
      <alignment horizontal="center" vertical="center"/>
    </xf>
    <xf numFmtId="0" fontId="10" fillId="7" borderId="6" xfId="5" applyFont="1" applyFill="1" applyBorder="1" applyAlignment="1">
      <alignment horizontal="center" vertical="center" wrapText="1"/>
    </xf>
    <xf numFmtId="0" fontId="10" fillId="7" borderId="6" xfId="5" applyFont="1" applyFill="1" applyBorder="1" applyAlignment="1">
      <alignment horizontal="center" vertical="center"/>
    </xf>
    <xf numFmtId="43" fontId="10" fillId="7" borderId="6" xfId="3" applyFont="1" applyFill="1" applyBorder="1" applyAlignment="1">
      <alignment horizontal="center" vertical="center" wrapText="1"/>
    </xf>
    <xf numFmtId="43" fontId="10" fillId="7" borderId="7" xfId="4" applyFont="1" applyFill="1" applyBorder="1" applyAlignment="1">
      <alignment horizontal="center" vertical="center" wrapText="1"/>
    </xf>
    <xf numFmtId="43" fontId="10" fillId="7" borderId="1" xfId="4" applyFont="1" applyFill="1" applyBorder="1" applyAlignment="1">
      <alignment horizontal="center" vertical="center" wrapText="1"/>
    </xf>
    <xf numFmtId="43" fontId="10" fillId="7" borderId="8" xfId="4" applyFont="1" applyFill="1" applyBorder="1" applyAlignment="1">
      <alignment horizontal="center" vertical="center"/>
    </xf>
    <xf numFmtId="43" fontId="10" fillId="0" borderId="1" xfId="4" applyFont="1" applyFill="1" applyBorder="1" applyAlignment="1">
      <alignment horizontal="center" vertical="center" wrapText="1"/>
    </xf>
    <xf numFmtId="43" fontId="10" fillId="7" borderId="2" xfId="4" applyFont="1" applyFill="1" applyBorder="1" applyAlignment="1">
      <alignment horizontal="center" vertical="center" wrapText="1"/>
    </xf>
    <xf numFmtId="0" fontId="6" fillId="3" borderId="0" xfId="6" applyFont="1" applyFill="1" applyAlignment="1">
      <alignment vertical="center" wrapText="1"/>
    </xf>
    <xf numFmtId="0" fontId="6" fillId="3" borderId="0" xfId="6" applyFont="1" applyFill="1" applyAlignment="1">
      <alignment vertical="center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11" fillId="0" borderId="13" xfId="6" applyFont="1" applyBorder="1" applyAlignment="1">
      <alignment vertical="center" wrapText="1"/>
    </xf>
    <xf numFmtId="43" fontId="6" fillId="0" borderId="13" xfId="3" applyFont="1" applyBorder="1" applyAlignment="1">
      <alignment horizontal="left" vertical="center" wrapText="1"/>
    </xf>
    <xf numFmtId="43" fontId="4" fillId="0" borderId="14" xfId="4" applyFont="1" applyBorder="1" applyAlignment="1">
      <alignment horizontal="right" vertical="center" wrapText="1"/>
    </xf>
    <xf numFmtId="0" fontId="12" fillId="3" borderId="0" xfId="2" applyFont="1" applyFill="1" applyAlignment="1">
      <alignment vertical="center" wrapText="1"/>
    </xf>
    <xf numFmtId="0" fontId="6" fillId="3" borderId="15" xfId="2" applyFont="1" applyFill="1" applyBorder="1" applyAlignment="1">
      <alignment vertical="center" wrapText="1"/>
    </xf>
    <xf numFmtId="43" fontId="6" fillId="0" borderId="0" xfId="3" applyFont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4" fillId="0" borderId="18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4" borderId="20" xfId="6" applyFont="1" applyFill="1" applyBorder="1" applyAlignment="1">
      <alignment vertical="center" wrapText="1"/>
    </xf>
    <xf numFmtId="43" fontId="6" fillId="4" borderId="20" xfId="4" applyFont="1" applyFill="1" applyBorder="1" applyAlignment="1">
      <alignment horizontal="right" vertical="center" wrapText="1"/>
    </xf>
    <xf numFmtId="43" fontId="6" fillId="4" borderId="17" xfId="4" applyFont="1" applyFill="1" applyBorder="1" applyAlignment="1">
      <alignment horizontal="right" vertical="center" wrapText="1"/>
    </xf>
    <xf numFmtId="164" fontId="6" fillId="3" borderId="4" xfId="2" applyNumberFormat="1" applyFont="1" applyFill="1" applyBorder="1" applyAlignment="1">
      <alignment vertical="center" wrapText="1"/>
    </xf>
    <xf numFmtId="43" fontId="6" fillId="4" borderId="1" xfId="4" applyFont="1" applyFill="1" applyBorder="1" applyAlignment="1">
      <alignment horizontal="right" vertical="center" wrapText="1"/>
    </xf>
    <xf numFmtId="43" fontId="6" fillId="0" borderId="0" xfId="4" applyFont="1" applyFill="1" applyBorder="1" applyAlignment="1">
      <alignment horizontal="right" vertical="center" wrapText="1"/>
    </xf>
    <xf numFmtId="43" fontId="6" fillId="4" borderId="18" xfId="4" applyFont="1" applyFill="1" applyBorder="1" applyAlignment="1">
      <alignment horizontal="right" vertical="center" wrapText="1"/>
    </xf>
    <xf numFmtId="0" fontId="4" fillId="0" borderId="21" xfId="6" applyFont="1" applyBorder="1" applyAlignment="1">
      <alignment horizontal="center" vertical="center" wrapText="1"/>
    </xf>
    <xf numFmtId="0" fontId="13" fillId="0" borderId="22" xfId="6" applyFont="1" applyBorder="1" applyAlignment="1">
      <alignment horizontal="center" vertical="center" wrapText="1"/>
    </xf>
    <xf numFmtId="0" fontId="14" fillId="0" borderId="23" xfId="6" applyFont="1" applyBorder="1" applyAlignment="1">
      <alignment horizontal="center" vertical="center" wrapText="1"/>
    </xf>
    <xf numFmtId="0" fontId="14" fillId="8" borderId="24" xfId="6" applyFont="1" applyFill="1" applyBorder="1" applyAlignment="1">
      <alignment vertical="center" wrapText="1"/>
    </xf>
    <xf numFmtId="43" fontId="6" fillId="8" borderId="24" xfId="4" applyFont="1" applyFill="1" applyBorder="1" applyAlignment="1">
      <alignment horizontal="right" vertical="center" wrapText="1"/>
    </xf>
    <xf numFmtId="43" fontId="6" fillId="8" borderId="22" xfId="4" applyFont="1" applyFill="1" applyBorder="1" applyAlignment="1">
      <alignment horizontal="right" vertical="center" wrapText="1"/>
    </xf>
    <xf numFmtId="0" fontId="15" fillId="3" borderId="0" xfId="2" applyFont="1" applyFill="1" applyAlignment="1">
      <alignment vertical="center" wrapText="1"/>
    </xf>
    <xf numFmtId="0" fontId="6" fillId="3" borderId="4" xfId="2" applyFont="1" applyFill="1" applyBorder="1" applyAlignment="1">
      <alignment vertical="center" wrapText="1"/>
    </xf>
    <xf numFmtId="43" fontId="6" fillId="8" borderId="1" xfId="4" applyFont="1" applyFill="1" applyBorder="1" applyAlignment="1">
      <alignment horizontal="right" vertical="center" wrapText="1"/>
    </xf>
    <xf numFmtId="43" fontId="6" fillId="8" borderId="25" xfId="4" applyFont="1" applyFill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4" fillId="0" borderId="22" xfId="6" applyFont="1" applyBorder="1" applyAlignment="1">
      <alignment horizontal="center" vertical="center" wrapText="1"/>
    </xf>
    <xf numFmtId="0" fontId="13" fillId="0" borderId="23" xfId="6" applyFont="1" applyBorder="1" applyAlignment="1">
      <alignment horizontal="center" vertical="center" wrapText="1"/>
    </xf>
    <xf numFmtId="0" fontId="13" fillId="9" borderId="24" xfId="6" applyFont="1" applyFill="1" applyBorder="1" applyAlignment="1">
      <alignment vertical="center" wrapText="1"/>
    </xf>
    <xf numFmtId="43" fontId="13" fillId="9" borderId="24" xfId="4" applyFont="1" applyFill="1" applyBorder="1" applyAlignment="1">
      <alignment horizontal="right" vertical="center" wrapText="1"/>
    </xf>
    <xf numFmtId="43" fontId="13" fillId="9" borderId="22" xfId="4" applyFont="1" applyFill="1" applyBorder="1" applyAlignment="1">
      <alignment horizontal="right" vertical="center" wrapText="1"/>
    </xf>
    <xf numFmtId="43" fontId="13" fillId="9" borderId="1" xfId="4" applyFont="1" applyFill="1" applyBorder="1" applyAlignment="1">
      <alignment horizontal="right" vertical="center" wrapText="1"/>
    </xf>
    <xf numFmtId="43" fontId="13" fillId="0" borderId="0" xfId="4" applyFont="1" applyFill="1" applyBorder="1" applyAlignment="1">
      <alignment horizontal="right" vertical="center" wrapText="1"/>
    </xf>
    <xf numFmtId="43" fontId="13" fillId="9" borderId="25" xfId="4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23" xfId="6" applyFont="1" applyBorder="1" applyAlignment="1">
      <alignment horizontal="center" vertical="center" wrapText="1"/>
    </xf>
    <xf numFmtId="0" fontId="4" fillId="0" borderId="24" xfId="6" applyFont="1" applyBorder="1" applyAlignment="1">
      <alignment vertical="center" wrapText="1"/>
    </xf>
    <xf numFmtId="43" fontId="4" fillId="0" borderId="24" xfId="3" applyFont="1" applyBorder="1" applyAlignment="1">
      <alignment horizontal="left" vertical="center" wrapText="1"/>
    </xf>
    <xf numFmtId="43" fontId="4" fillId="0" borderId="22" xfId="4" applyFont="1" applyBorder="1" applyAlignment="1">
      <alignment horizontal="right" vertical="center" wrapText="1"/>
    </xf>
    <xf numFmtId="0" fontId="4" fillId="3" borderId="4" xfId="2" applyFont="1" applyFill="1" applyBorder="1" applyAlignment="1">
      <alignment vertical="center" wrapText="1"/>
    </xf>
    <xf numFmtId="43" fontId="4" fillId="0" borderId="1" xfId="4" applyFont="1" applyBorder="1" applyAlignment="1">
      <alignment horizontal="right" vertical="center" wrapText="1"/>
    </xf>
    <xf numFmtId="43" fontId="4" fillId="0" borderId="0" xfId="4" applyFont="1" applyFill="1" applyBorder="1" applyAlignment="1">
      <alignment horizontal="right" vertical="center" wrapText="1"/>
    </xf>
    <xf numFmtId="43" fontId="4" fillId="0" borderId="25" xfId="4" applyFont="1" applyBorder="1" applyAlignment="1">
      <alignment horizontal="right" vertical="center" wrapText="1"/>
    </xf>
    <xf numFmtId="0" fontId="4" fillId="3" borderId="23" xfId="6" applyFont="1" applyFill="1" applyBorder="1" applyAlignment="1">
      <alignment horizontal="center" vertical="center" wrapText="1"/>
    </xf>
    <xf numFmtId="0" fontId="4" fillId="3" borderId="24" xfId="6" applyFont="1" applyFill="1" applyBorder="1" applyAlignment="1">
      <alignment vertical="center" wrapText="1"/>
    </xf>
    <xf numFmtId="43" fontId="4" fillId="3" borderId="24" xfId="3" applyFont="1" applyFill="1" applyBorder="1" applyAlignment="1">
      <alignment horizontal="left" vertical="center" wrapText="1"/>
    </xf>
    <xf numFmtId="0" fontId="13" fillId="3" borderId="24" xfId="6" applyFont="1" applyFill="1" applyBorder="1" applyAlignment="1">
      <alignment vertical="center" wrapText="1"/>
    </xf>
    <xf numFmtId="43" fontId="13" fillId="3" borderId="24" xfId="3" applyFont="1" applyFill="1" applyBorder="1" applyAlignment="1">
      <alignment horizontal="left" vertical="center" wrapText="1"/>
    </xf>
    <xf numFmtId="43" fontId="13" fillId="0" borderId="1" xfId="4" applyFont="1" applyBorder="1" applyAlignment="1">
      <alignment horizontal="right" vertical="center" wrapText="1"/>
    </xf>
    <xf numFmtId="43" fontId="13" fillId="9" borderId="24" xfId="3" applyFont="1" applyFill="1" applyBorder="1" applyAlignment="1">
      <alignment horizontal="left" vertical="center" wrapText="1"/>
    </xf>
    <xf numFmtId="164" fontId="4" fillId="3" borderId="4" xfId="1" applyFont="1" applyFill="1" applyBorder="1" applyAlignment="1">
      <alignment vertical="center" wrapText="1"/>
    </xf>
    <xf numFmtId="0" fontId="14" fillId="8" borderId="24" xfId="6" applyFont="1" applyFill="1" applyBorder="1" applyAlignment="1">
      <alignment horizontal="left" vertical="center" wrapText="1"/>
    </xf>
    <xf numFmtId="164" fontId="6" fillId="3" borderId="4" xfId="1" applyFont="1" applyFill="1" applyBorder="1" applyAlignment="1">
      <alignment vertical="center" wrapText="1"/>
    </xf>
    <xf numFmtId="43" fontId="4" fillId="9" borderId="22" xfId="4" applyFont="1" applyFill="1" applyBorder="1" applyAlignment="1">
      <alignment horizontal="right" vertical="center" wrapText="1"/>
    </xf>
    <xf numFmtId="43" fontId="4" fillId="9" borderId="1" xfId="4" applyFont="1" applyFill="1" applyBorder="1" applyAlignment="1">
      <alignment horizontal="right" vertical="center" wrapText="1"/>
    </xf>
    <xf numFmtId="43" fontId="4" fillId="9" borderId="25" xfId="4" applyFont="1" applyFill="1" applyBorder="1" applyAlignment="1">
      <alignment horizontal="right" vertical="center" wrapText="1"/>
    </xf>
    <xf numFmtId="164" fontId="4" fillId="0" borderId="4" xfId="1" applyFont="1" applyFill="1" applyBorder="1" applyAlignment="1">
      <alignment vertical="center" wrapText="1"/>
    </xf>
    <xf numFmtId="43" fontId="4" fillId="0" borderId="24" xfId="3" applyFont="1" applyBorder="1" applyAlignment="1">
      <alignment horizontal="center" vertical="center" wrapText="1"/>
    </xf>
    <xf numFmtId="0" fontId="4" fillId="0" borderId="4" xfId="2" applyFont="1" applyFill="1" applyBorder="1" applyAlignment="1">
      <alignment vertical="center" wrapText="1"/>
    </xf>
    <xf numFmtId="43" fontId="4" fillId="9" borderId="24" xfId="4" applyFont="1" applyFill="1" applyBorder="1" applyAlignment="1">
      <alignment horizontal="right" vertical="center" wrapText="1"/>
    </xf>
    <xf numFmtId="0" fontId="4" fillId="3" borderId="21" xfId="6" applyFont="1" applyFill="1" applyBorder="1" applyAlignment="1">
      <alignment horizontal="center" vertical="center" wrapText="1"/>
    </xf>
    <xf numFmtId="0" fontId="4" fillId="3" borderId="22" xfId="6" applyFont="1" applyFill="1" applyBorder="1" applyAlignment="1">
      <alignment horizontal="center" vertical="center" wrapText="1"/>
    </xf>
    <xf numFmtId="43" fontId="13" fillId="9" borderId="24" xfId="4" applyFont="1" applyFill="1" applyBorder="1" applyAlignment="1">
      <alignment horizontal="left" vertical="center" wrapText="1"/>
    </xf>
    <xf numFmtId="43" fontId="13" fillId="9" borderId="22" xfId="4" applyFont="1" applyFill="1" applyBorder="1" applyAlignment="1">
      <alignment horizontal="left" vertical="center" wrapText="1"/>
    </xf>
    <xf numFmtId="43" fontId="13" fillId="9" borderId="1" xfId="4" applyFont="1" applyFill="1" applyBorder="1" applyAlignment="1">
      <alignment horizontal="left" vertical="center" wrapText="1"/>
    </xf>
    <xf numFmtId="43" fontId="13" fillId="0" borderId="0" xfId="4" applyFont="1" applyFill="1" applyBorder="1" applyAlignment="1">
      <alignment horizontal="left" vertical="center" wrapText="1"/>
    </xf>
    <xf numFmtId="43" fontId="13" fillId="9" borderId="25" xfId="4" applyFont="1" applyFill="1" applyBorder="1" applyAlignment="1">
      <alignment horizontal="left" vertical="center" wrapText="1"/>
    </xf>
    <xf numFmtId="43" fontId="14" fillId="8" borderId="24" xfId="3" applyFont="1" applyFill="1" applyBorder="1" applyAlignment="1">
      <alignment horizontal="left" vertical="center" wrapText="1"/>
    </xf>
    <xf numFmtId="43" fontId="14" fillId="8" borderId="22" xfId="4" applyFont="1" applyFill="1" applyBorder="1" applyAlignment="1">
      <alignment horizontal="right" vertical="center" wrapText="1"/>
    </xf>
    <xf numFmtId="43" fontId="14" fillId="8" borderId="1" xfId="4" applyFont="1" applyFill="1" applyBorder="1" applyAlignment="1">
      <alignment horizontal="right" vertical="center" wrapText="1"/>
    </xf>
    <xf numFmtId="43" fontId="14" fillId="0" borderId="0" xfId="4" applyFont="1" applyFill="1" applyBorder="1" applyAlignment="1">
      <alignment horizontal="right" vertical="center" wrapText="1"/>
    </xf>
    <xf numFmtId="43" fontId="14" fillId="8" borderId="25" xfId="4" applyFont="1" applyFill="1" applyBorder="1" applyAlignment="1">
      <alignment horizontal="right" vertical="center" wrapText="1"/>
    </xf>
    <xf numFmtId="0" fontId="6" fillId="0" borderId="23" xfId="6" applyFont="1" applyBorder="1" applyAlignment="1">
      <alignment horizontal="center" vertical="center" wrapText="1"/>
    </xf>
    <xf numFmtId="0" fontId="6" fillId="4" borderId="24" xfId="6" applyFont="1" applyFill="1" applyBorder="1" applyAlignment="1">
      <alignment vertical="center" wrapText="1"/>
    </xf>
    <xf numFmtId="43" fontId="6" fillId="4" borderId="24" xfId="4" applyFont="1" applyFill="1" applyBorder="1" applyAlignment="1">
      <alignment horizontal="right" vertical="center" wrapText="1"/>
    </xf>
    <xf numFmtId="43" fontId="6" fillId="4" borderId="22" xfId="4" applyFont="1" applyFill="1" applyBorder="1" applyAlignment="1">
      <alignment horizontal="right" vertical="center" wrapText="1"/>
    </xf>
    <xf numFmtId="43" fontId="6" fillId="4" borderId="25" xfId="4" applyFont="1" applyFill="1" applyBorder="1" applyAlignment="1">
      <alignment horizontal="right" vertical="center" wrapText="1"/>
    </xf>
    <xf numFmtId="43" fontId="4" fillId="8" borderId="22" xfId="4" applyFont="1" applyFill="1" applyBorder="1" applyAlignment="1">
      <alignment horizontal="right" vertical="center" wrapText="1"/>
    </xf>
    <xf numFmtId="43" fontId="4" fillId="8" borderId="1" xfId="4" applyFont="1" applyFill="1" applyBorder="1" applyAlignment="1">
      <alignment horizontal="right" vertical="center" wrapText="1"/>
    </xf>
    <xf numFmtId="43" fontId="4" fillId="8" borderId="25" xfId="4" applyFont="1" applyFill="1" applyBorder="1" applyAlignment="1">
      <alignment horizontal="right" vertical="center" wrapText="1"/>
    </xf>
    <xf numFmtId="43" fontId="4" fillId="4" borderId="24" xfId="4" applyFont="1" applyFill="1" applyBorder="1" applyAlignment="1">
      <alignment horizontal="right" vertical="center" wrapText="1"/>
    </xf>
    <xf numFmtId="43" fontId="4" fillId="4" borderId="22" xfId="4" applyFont="1" applyFill="1" applyBorder="1" applyAlignment="1">
      <alignment horizontal="right" vertical="center" wrapText="1"/>
    </xf>
    <xf numFmtId="43" fontId="4" fillId="4" borderId="1" xfId="4" applyFont="1" applyFill="1" applyBorder="1" applyAlignment="1">
      <alignment horizontal="right" vertical="center" wrapText="1"/>
    </xf>
    <xf numFmtId="43" fontId="4" fillId="4" borderId="25" xfId="4" applyFont="1" applyFill="1" applyBorder="1" applyAlignment="1">
      <alignment horizontal="right" vertical="center" wrapText="1"/>
    </xf>
    <xf numFmtId="0" fontId="2" fillId="3" borderId="4" xfId="2" applyFont="1" applyFill="1" applyBorder="1" applyAlignment="1">
      <alignment vertical="center" wrapText="1"/>
    </xf>
    <xf numFmtId="43" fontId="4" fillId="8" borderId="24" xfId="4" applyFont="1" applyFill="1" applyBorder="1" applyAlignment="1">
      <alignment horizontal="right" vertical="center" wrapText="1"/>
    </xf>
    <xf numFmtId="43" fontId="4" fillId="0" borderId="24" xfId="3" applyFont="1" applyBorder="1" applyAlignment="1">
      <alignment vertical="center" wrapText="1"/>
    </xf>
    <xf numFmtId="43" fontId="13" fillId="9" borderId="24" xfId="3" applyFont="1" applyFill="1" applyBorder="1" applyAlignment="1">
      <alignment vertical="center" wrapText="1"/>
    </xf>
    <xf numFmtId="0" fontId="13" fillId="9" borderId="22" xfId="6" applyFont="1" applyFill="1" applyBorder="1" applyAlignment="1">
      <alignment vertical="center" wrapText="1"/>
    </xf>
    <xf numFmtId="0" fontId="13" fillId="9" borderId="1" xfId="6" applyFont="1" applyFill="1" applyBorder="1" applyAlignment="1">
      <alignment vertical="center" wrapText="1"/>
    </xf>
    <xf numFmtId="0" fontId="13" fillId="0" borderId="0" xfId="6" applyFont="1" applyFill="1" applyBorder="1" applyAlignment="1">
      <alignment vertical="center" wrapText="1"/>
    </xf>
    <xf numFmtId="0" fontId="13" fillId="9" borderId="25" xfId="6" applyFont="1" applyFill="1" applyBorder="1" applyAlignment="1">
      <alignment vertical="center" wrapText="1"/>
    </xf>
    <xf numFmtId="164" fontId="13" fillId="9" borderId="24" xfId="6" applyNumberFormat="1" applyFont="1" applyFill="1" applyBorder="1" applyAlignment="1">
      <alignment vertical="center" wrapText="1"/>
    </xf>
    <xf numFmtId="164" fontId="13" fillId="9" borderId="22" xfId="6" applyNumberFormat="1" applyFont="1" applyFill="1" applyBorder="1" applyAlignment="1">
      <alignment vertical="center" wrapText="1"/>
    </xf>
    <xf numFmtId="164" fontId="13" fillId="9" borderId="1" xfId="6" applyNumberFormat="1" applyFont="1" applyFill="1" applyBorder="1" applyAlignment="1">
      <alignment vertical="center" wrapText="1"/>
    </xf>
    <xf numFmtId="164" fontId="13" fillId="0" borderId="0" xfId="6" applyNumberFormat="1" applyFont="1" applyFill="1" applyBorder="1" applyAlignment="1">
      <alignment vertical="center" wrapText="1"/>
    </xf>
    <xf numFmtId="164" fontId="13" fillId="9" borderId="25" xfId="6" applyNumberFormat="1" applyFont="1" applyFill="1" applyBorder="1" applyAlignment="1">
      <alignment vertical="center" wrapText="1"/>
    </xf>
    <xf numFmtId="43" fontId="4" fillId="0" borderId="24" xfId="4" applyFont="1" applyBorder="1" applyAlignment="1">
      <alignment horizontal="right" vertical="center" wrapText="1"/>
    </xf>
    <xf numFmtId="0" fontId="2" fillId="3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left" vertical="center" wrapText="1"/>
    </xf>
    <xf numFmtId="0" fontId="13" fillId="0" borderId="24" xfId="6" applyFont="1" applyBorder="1" applyAlignment="1">
      <alignment vertical="center" wrapText="1"/>
    </xf>
    <xf numFmtId="43" fontId="13" fillId="0" borderId="24" xfId="3" applyFont="1" applyBorder="1" applyAlignment="1">
      <alignment horizontal="left" vertical="center" wrapText="1"/>
    </xf>
    <xf numFmtId="0" fontId="4" fillId="3" borderId="4" xfId="2" applyFont="1" applyFill="1" applyBorder="1" applyAlignment="1">
      <alignment horizontal="left" vertical="center" wrapText="1"/>
    </xf>
    <xf numFmtId="0" fontId="6" fillId="0" borderId="21" xfId="6" applyFont="1" applyBorder="1" applyAlignment="1">
      <alignment horizontal="center" vertical="center" wrapText="1"/>
    </xf>
    <xf numFmtId="0" fontId="6" fillId="0" borderId="22" xfId="6" applyFont="1" applyBorder="1" applyAlignment="1">
      <alignment horizontal="center" vertical="center" wrapText="1"/>
    </xf>
    <xf numFmtId="0" fontId="4" fillId="9" borderId="24" xfId="6" applyFont="1" applyFill="1" applyBorder="1" applyAlignment="1">
      <alignment vertical="center" wrapText="1"/>
    </xf>
    <xf numFmtId="43" fontId="4" fillId="9" borderId="24" xfId="3" applyFont="1" applyFill="1" applyBorder="1" applyAlignment="1">
      <alignment horizontal="left" vertical="center" wrapText="1"/>
    </xf>
    <xf numFmtId="43" fontId="14" fillId="8" borderId="24" xfId="4" applyFont="1" applyFill="1" applyBorder="1" applyAlignment="1">
      <alignment horizontal="right" vertical="center" wrapText="1"/>
    </xf>
    <xf numFmtId="0" fontId="17" fillId="0" borderId="21" xfId="6" applyFont="1" applyBorder="1" applyAlignment="1">
      <alignment horizontal="center" vertical="center" wrapText="1"/>
    </xf>
    <xf numFmtId="0" fontId="17" fillId="0" borderId="22" xfId="6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4" fillId="0" borderId="24" xfId="6" applyFont="1" applyFill="1" applyBorder="1" applyAlignment="1">
      <alignment vertical="center" wrapText="1"/>
    </xf>
    <xf numFmtId="43" fontId="14" fillId="0" borderId="24" xfId="3" applyFont="1" applyFill="1" applyBorder="1" applyAlignment="1">
      <alignment horizontal="left" vertical="center" wrapText="1"/>
    </xf>
    <xf numFmtId="43" fontId="4" fillId="0" borderId="22" xfId="4" applyFont="1" applyFill="1" applyBorder="1" applyAlignment="1">
      <alignment horizontal="right" vertical="center" wrapText="1"/>
    </xf>
    <xf numFmtId="43" fontId="4" fillId="0" borderId="1" xfId="4" applyFont="1" applyFill="1" applyBorder="1" applyAlignment="1">
      <alignment horizontal="right" vertical="center" wrapText="1"/>
    </xf>
    <xf numFmtId="43" fontId="4" fillId="0" borderId="25" xfId="4" applyFont="1" applyFill="1" applyBorder="1" applyAlignment="1">
      <alignment horizontal="right" vertical="center" wrapText="1"/>
    </xf>
    <xf numFmtId="43" fontId="6" fillId="4" borderId="24" xfId="3" applyFont="1" applyFill="1" applyBorder="1" applyAlignment="1">
      <alignment horizontal="left" vertical="center" wrapText="1"/>
    </xf>
    <xf numFmtId="0" fontId="10" fillId="7" borderId="26" xfId="5" applyFont="1" applyFill="1" applyBorder="1" applyAlignment="1">
      <alignment horizontal="center" vertical="center"/>
    </xf>
    <xf numFmtId="0" fontId="18" fillId="7" borderId="27" xfId="5" applyFont="1" applyFill="1" applyBorder="1" applyAlignment="1">
      <alignment horizontal="left" vertical="center"/>
    </xf>
    <xf numFmtId="43" fontId="10" fillId="7" borderId="27" xfId="3" applyFont="1" applyFill="1" applyBorder="1" applyAlignment="1">
      <alignment horizontal="center" vertical="center"/>
    </xf>
    <xf numFmtId="43" fontId="10" fillId="7" borderId="28" xfId="4" applyFont="1" applyFill="1" applyBorder="1" applyAlignment="1">
      <alignment horizontal="center" vertical="center"/>
    </xf>
    <xf numFmtId="43" fontId="10" fillId="7" borderId="1" xfId="4" applyFont="1" applyFill="1" applyBorder="1" applyAlignment="1">
      <alignment horizontal="center" vertical="center"/>
    </xf>
    <xf numFmtId="43" fontId="10" fillId="0" borderId="29" xfId="4" applyFont="1" applyFill="1" applyBorder="1" applyAlignment="1">
      <alignment horizontal="center" vertical="center"/>
    </xf>
    <xf numFmtId="43" fontId="10" fillId="7" borderId="30" xfId="4" applyFont="1" applyFill="1" applyBorder="1" applyAlignment="1">
      <alignment horizontal="center" vertical="center"/>
    </xf>
    <xf numFmtId="0" fontId="4" fillId="0" borderId="25" xfId="6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left" vertical="center"/>
    </xf>
    <xf numFmtId="43" fontId="10" fillId="0" borderId="0" xfId="3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horizontal="center" vertical="center"/>
    </xf>
    <xf numFmtId="0" fontId="2" fillId="0" borderId="0" xfId="2" applyFont="1" applyFill="1" applyAlignment="1">
      <alignment vertical="center" wrapText="1"/>
    </xf>
    <xf numFmtId="0" fontId="6" fillId="0" borderId="4" xfId="2" applyFont="1" applyFill="1" applyBorder="1" applyAlignment="1">
      <alignment vertical="center" wrapText="1"/>
    </xf>
    <xf numFmtId="43" fontId="6" fillId="0" borderId="0" xfId="3" applyFont="1" applyFill="1" applyAlignment="1">
      <alignment vertical="center" wrapText="1"/>
    </xf>
    <xf numFmtId="43" fontId="10" fillId="0" borderId="1" xfId="4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 wrapText="1"/>
    </xf>
    <xf numFmtId="0" fontId="4" fillId="0" borderId="31" xfId="6" applyFont="1" applyBorder="1" applyAlignment="1">
      <alignment horizontal="center" vertical="center" wrapText="1"/>
    </xf>
    <xf numFmtId="0" fontId="11" fillId="0" borderId="32" xfId="6" applyFont="1" applyBorder="1" applyAlignment="1">
      <alignment vertical="center" wrapText="1"/>
    </xf>
    <xf numFmtId="43" fontId="6" fillId="0" borderId="33" xfId="3" applyFont="1" applyBorder="1" applyAlignment="1">
      <alignment horizontal="left" vertical="center" wrapText="1"/>
    </xf>
    <xf numFmtId="43" fontId="4" fillId="0" borderId="34" xfId="4" applyFont="1" applyBorder="1" applyAlignment="1">
      <alignment horizontal="right" vertical="center" wrapText="1"/>
    </xf>
    <xf numFmtId="43" fontId="4" fillId="0" borderId="32" xfId="4" applyFont="1" applyBorder="1" applyAlignment="1">
      <alignment horizontal="right" vertical="center" wrapText="1"/>
    </xf>
    <xf numFmtId="0" fontId="6" fillId="0" borderId="35" xfId="6" applyFont="1" applyFill="1" applyBorder="1" applyAlignment="1">
      <alignment horizontal="center" vertical="center" wrapText="1"/>
    </xf>
    <xf numFmtId="0" fontId="6" fillId="4" borderId="25" xfId="6" applyFont="1" applyFill="1" applyBorder="1" applyAlignment="1">
      <alignment vertical="center" wrapText="1"/>
    </xf>
    <xf numFmtId="0" fontId="14" fillId="0" borderId="35" xfId="6" applyFont="1" applyFill="1" applyBorder="1" applyAlignment="1">
      <alignment horizontal="center" vertical="center" wrapText="1"/>
    </xf>
    <xf numFmtId="0" fontId="14" fillId="8" borderId="25" xfId="6" applyFont="1" applyFill="1" applyBorder="1" applyAlignment="1">
      <alignment vertical="center" wrapText="1"/>
    </xf>
    <xf numFmtId="0" fontId="13" fillId="0" borderId="35" xfId="6" applyFont="1" applyFill="1" applyBorder="1" applyAlignment="1">
      <alignment horizontal="center" vertical="center" wrapText="1"/>
    </xf>
    <xf numFmtId="0" fontId="4" fillId="0" borderId="35" xfId="6" applyFont="1" applyFill="1" applyBorder="1" applyAlignment="1">
      <alignment horizontal="center" vertical="center" wrapText="1"/>
    </xf>
    <xf numFmtId="0" fontId="4" fillId="0" borderId="25" xfId="6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4" fillId="0" borderId="4" xfId="2" applyFont="1" applyBorder="1" applyAlignment="1">
      <alignment vertical="center" wrapText="1"/>
    </xf>
    <xf numFmtId="0" fontId="13" fillId="9" borderId="25" xfId="6" applyFont="1" applyFill="1" applyBorder="1" applyAlignment="1">
      <alignment horizontal="left" vertical="center" wrapText="1"/>
    </xf>
    <xf numFmtId="43" fontId="4" fillId="0" borderId="0" xfId="3" applyFont="1" applyAlignment="1">
      <alignment vertical="center" wrapText="1"/>
    </xf>
    <xf numFmtId="0" fontId="13" fillId="0" borderId="25" xfId="6" applyFont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43" fontId="2" fillId="0" borderId="0" xfId="3" applyFont="1" applyAlignment="1">
      <alignment vertical="center" wrapText="1"/>
    </xf>
    <xf numFmtId="43" fontId="12" fillId="0" borderId="0" xfId="3" applyFont="1" applyAlignment="1">
      <alignment vertical="center" wrapText="1"/>
    </xf>
    <xf numFmtId="0" fontId="13" fillId="0" borderId="25" xfId="6" applyFont="1" applyBorder="1" applyAlignment="1">
      <alignment horizontal="left" vertical="center" wrapText="1"/>
    </xf>
    <xf numFmtId="0" fontId="14" fillId="8" borderId="25" xfId="6" applyFont="1" applyFill="1" applyBorder="1" applyAlignment="1">
      <alignment horizontal="left" vertical="center" wrapText="1"/>
    </xf>
    <xf numFmtId="0" fontId="14" fillId="9" borderId="25" xfId="6" applyFont="1" applyFill="1" applyBorder="1" applyAlignment="1">
      <alignment vertical="center" wrapText="1"/>
    </xf>
    <xf numFmtId="43" fontId="14" fillId="9" borderId="24" xfId="3" applyFont="1" applyFill="1" applyBorder="1" applyAlignment="1">
      <alignment horizontal="left" vertical="center" wrapText="1"/>
    </xf>
    <xf numFmtId="43" fontId="14" fillId="9" borderId="22" xfId="4" applyFont="1" applyFill="1" applyBorder="1" applyAlignment="1">
      <alignment horizontal="right" vertical="center" wrapText="1"/>
    </xf>
    <xf numFmtId="43" fontId="14" fillId="9" borderId="1" xfId="4" applyFont="1" applyFill="1" applyBorder="1" applyAlignment="1">
      <alignment horizontal="right" vertical="center" wrapText="1"/>
    </xf>
    <xf numFmtId="43" fontId="14" fillId="9" borderId="25" xfId="4" applyFont="1" applyFill="1" applyBorder="1" applyAlignment="1">
      <alignment horizontal="right" vertical="center" wrapText="1"/>
    </xf>
    <xf numFmtId="0" fontId="14" fillId="9" borderId="25" xfId="6" applyFont="1" applyFill="1" applyBorder="1" applyAlignment="1">
      <alignment horizontal="left" vertical="center" wrapText="1"/>
    </xf>
    <xf numFmtId="43" fontId="14" fillId="9" borderId="24" xfId="4" applyFont="1" applyFill="1" applyBorder="1" applyAlignment="1">
      <alignment horizontal="right" vertical="center" wrapText="1"/>
    </xf>
    <xf numFmtId="0" fontId="4" fillId="0" borderId="25" xfId="6" applyFont="1" applyBorder="1" applyAlignment="1">
      <alignment horizontal="left" vertical="center" wrapText="1"/>
    </xf>
    <xf numFmtId="43" fontId="4" fillId="0" borderId="36" xfId="4" applyFont="1" applyBorder="1" applyAlignment="1">
      <alignment horizontal="right" vertical="center" wrapText="1"/>
    </xf>
    <xf numFmtId="43" fontId="6" fillId="9" borderId="24" xfId="4" applyFont="1" applyFill="1" applyBorder="1" applyAlignment="1">
      <alignment horizontal="right" vertical="center" wrapText="1"/>
    </xf>
    <xf numFmtId="43" fontId="6" fillId="9" borderId="22" xfId="4" applyFont="1" applyFill="1" applyBorder="1" applyAlignment="1">
      <alignment horizontal="right" vertical="center" wrapText="1"/>
    </xf>
    <xf numFmtId="43" fontId="6" fillId="9" borderId="1" xfId="4" applyFont="1" applyFill="1" applyBorder="1" applyAlignment="1">
      <alignment horizontal="right" vertical="center" wrapText="1"/>
    </xf>
    <xf numFmtId="43" fontId="6" fillId="9" borderId="25" xfId="4" applyFont="1" applyFill="1" applyBorder="1" applyAlignment="1">
      <alignment horizontal="right" vertical="center" wrapText="1"/>
    </xf>
    <xf numFmtId="43" fontId="14" fillId="9" borderId="22" xfId="3" applyFont="1" applyFill="1" applyBorder="1" applyAlignment="1">
      <alignment horizontal="left" vertical="center" wrapText="1"/>
    </xf>
    <xf numFmtId="43" fontId="14" fillId="9" borderId="1" xfId="3" applyFont="1" applyFill="1" applyBorder="1" applyAlignment="1">
      <alignment horizontal="left" vertical="center" wrapText="1"/>
    </xf>
    <xf numFmtId="43" fontId="14" fillId="0" borderId="0" xfId="3" applyFont="1" applyFill="1" applyBorder="1" applyAlignment="1">
      <alignment horizontal="left" vertical="center" wrapText="1"/>
    </xf>
    <xf numFmtId="43" fontId="14" fillId="9" borderId="25" xfId="3" applyFont="1" applyFill="1" applyBorder="1" applyAlignment="1">
      <alignment horizontal="left" vertical="center" wrapText="1"/>
    </xf>
    <xf numFmtId="43" fontId="6" fillId="3" borderId="4" xfId="3" applyFont="1" applyFill="1" applyBorder="1" applyAlignment="1">
      <alignment vertical="center" wrapText="1"/>
    </xf>
    <xf numFmtId="43" fontId="4" fillId="0" borderId="4" xfId="3" applyFont="1" applyFill="1" applyBorder="1" applyAlignment="1">
      <alignment vertical="center" wrapText="1"/>
    </xf>
    <xf numFmtId="43" fontId="13" fillId="0" borderId="22" xfId="4" applyFont="1" applyBorder="1" applyAlignment="1">
      <alignment horizontal="right" vertical="center" wrapText="1"/>
    </xf>
    <xf numFmtId="43" fontId="13" fillId="0" borderId="25" xfId="4" applyFont="1" applyBorder="1" applyAlignment="1">
      <alignment horizontal="right" vertical="center" wrapText="1"/>
    </xf>
    <xf numFmtId="164" fontId="4" fillId="3" borderId="4" xfId="2" applyNumberFormat="1" applyFont="1" applyFill="1" applyBorder="1" applyAlignment="1">
      <alignment vertical="center" wrapText="1"/>
    </xf>
    <xf numFmtId="43" fontId="13" fillId="0" borderId="24" xfId="4" applyFont="1" applyBorder="1" applyAlignment="1">
      <alignment horizontal="right" vertical="center" wrapText="1"/>
    </xf>
    <xf numFmtId="0" fontId="6" fillId="4" borderId="25" xfId="6" applyFont="1" applyFill="1" applyBorder="1" applyAlignment="1">
      <alignment horizontal="left" vertical="center" wrapText="1"/>
    </xf>
    <xf numFmtId="0" fontId="6" fillId="0" borderId="21" xfId="6" quotePrefix="1" applyFont="1" applyBorder="1" applyAlignment="1">
      <alignment horizontal="center" vertical="center" wrapText="1"/>
    </xf>
    <xf numFmtId="0" fontId="6" fillId="0" borderId="22" xfId="6" quotePrefix="1" applyFont="1" applyBorder="1" applyAlignment="1">
      <alignment horizontal="center" vertical="center" wrapText="1"/>
    </xf>
    <xf numFmtId="0" fontId="6" fillId="3" borderId="21" xfId="6" applyFont="1" applyFill="1" applyBorder="1" applyAlignment="1">
      <alignment horizontal="center" vertical="center" wrapText="1"/>
    </xf>
    <xf numFmtId="0" fontId="6" fillId="3" borderId="22" xfId="6" applyFont="1" applyFill="1" applyBorder="1" applyAlignment="1">
      <alignment horizontal="center" vertical="center" wrapText="1"/>
    </xf>
    <xf numFmtId="0" fontId="19" fillId="0" borderId="35" xfId="6" applyFont="1" applyFill="1" applyBorder="1" applyAlignment="1">
      <alignment horizontal="center" vertical="center" wrapText="1"/>
    </xf>
    <xf numFmtId="0" fontId="19" fillId="0" borderId="25" xfId="6" applyFont="1" applyBorder="1" applyAlignment="1">
      <alignment horizontal="right" vertical="center" wrapText="1"/>
    </xf>
    <xf numFmtId="43" fontId="19" fillId="0" borderId="24" xfId="3" applyFont="1" applyBorder="1" applyAlignment="1">
      <alignment horizontal="left" vertical="center" wrapText="1"/>
    </xf>
    <xf numFmtId="43" fontId="6" fillId="0" borderId="22" xfId="4" applyFont="1" applyBorder="1" applyAlignment="1">
      <alignment horizontal="right" vertical="center" wrapText="1"/>
    </xf>
    <xf numFmtId="43" fontId="6" fillId="0" borderId="1" xfId="4" applyFont="1" applyBorder="1" applyAlignment="1">
      <alignment horizontal="right" vertical="center" wrapText="1"/>
    </xf>
    <xf numFmtId="43" fontId="6" fillId="0" borderId="25" xfId="4" applyFont="1" applyBorder="1" applyAlignment="1">
      <alignment horizontal="right" vertical="center" wrapText="1"/>
    </xf>
    <xf numFmtId="0" fontId="13" fillId="0" borderId="25" xfId="6" applyFont="1" applyFill="1" applyBorder="1" applyAlignment="1">
      <alignment horizontal="left" vertical="center" wrapText="1"/>
    </xf>
    <xf numFmtId="43" fontId="13" fillId="0" borderId="24" xfId="3" applyFont="1" applyFill="1" applyBorder="1" applyAlignment="1">
      <alignment horizontal="left" vertical="center" wrapText="1"/>
    </xf>
    <xf numFmtId="43" fontId="13" fillId="0" borderId="22" xfId="4" applyFont="1" applyFill="1" applyBorder="1" applyAlignment="1">
      <alignment horizontal="right" vertical="center" wrapText="1"/>
    </xf>
    <xf numFmtId="43" fontId="13" fillId="0" borderId="1" xfId="4" applyFont="1" applyFill="1" applyBorder="1" applyAlignment="1">
      <alignment horizontal="right" vertical="center" wrapText="1"/>
    </xf>
    <xf numFmtId="43" fontId="13" fillId="0" borderId="25" xfId="4" applyFont="1" applyFill="1" applyBorder="1" applyAlignment="1">
      <alignment horizontal="right" vertical="center" wrapText="1"/>
    </xf>
    <xf numFmtId="0" fontId="6" fillId="8" borderId="25" xfId="6" applyFont="1" applyFill="1" applyBorder="1" applyAlignment="1">
      <alignment horizontal="left" vertical="center" wrapText="1"/>
    </xf>
    <xf numFmtId="43" fontId="6" fillId="8" borderId="24" xfId="3" applyFont="1" applyFill="1" applyBorder="1" applyAlignment="1">
      <alignment horizontal="left" vertical="center" wrapText="1"/>
    </xf>
    <xf numFmtId="0" fontId="18" fillId="7" borderId="37" xfId="5" applyFont="1" applyFill="1" applyBorder="1" applyAlignment="1">
      <alignment horizontal="left" vertical="center"/>
    </xf>
    <xf numFmtId="0" fontId="4" fillId="0" borderId="21" xfId="6" applyFont="1" applyFill="1" applyBorder="1" applyAlignment="1">
      <alignment horizontal="center" vertical="center" wrapText="1"/>
    </xf>
    <xf numFmtId="0" fontId="4" fillId="0" borderId="22" xfId="6" applyFont="1" applyFill="1" applyBorder="1" applyAlignment="1">
      <alignment horizontal="center" vertical="center" wrapText="1"/>
    </xf>
    <xf numFmtId="0" fontId="10" fillId="0" borderId="38" xfId="5" applyFont="1" applyFill="1" applyBorder="1" applyAlignment="1">
      <alignment horizontal="center" vertical="center"/>
    </xf>
    <xf numFmtId="0" fontId="18" fillId="0" borderId="38" xfId="5" applyFont="1" applyFill="1" applyBorder="1" applyAlignment="1">
      <alignment horizontal="left" vertical="center"/>
    </xf>
    <xf numFmtId="43" fontId="10" fillId="0" borderId="38" xfId="3" applyFont="1" applyFill="1" applyBorder="1" applyAlignment="1">
      <alignment horizontal="center" vertical="center"/>
    </xf>
    <xf numFmtId="43" fontId="10" fillId="0" borderId="38" xfId="4" applyFont="1" applyFill="1" applyBorder="1" applyAlignment="1">
      <alignment horizontal="center" vertical="center"/>
    </xf>
    <xf numFmtId="0" fontId="6" fillId="0" borderId="32" xfId="6" applyFont="1" applyBorder="1" applyAlignment="1">
      <alignment horizontal="left" vertical="center" wrapText="1"/>
    </xf>
    <xf numFmtId="164" fontId="4" fillId="0" borderId="4" xfId="7" applyFont="1" applyBorder="1"/>
    <xf numFmtId="0" fontId="6" fillId="0" borderId="35" xfId="6" applyFont="1" applyBorder="1" applyAlignment="1">
      <alignment horizontal="center" vertical="center" wrapText="1"/>
    </xf>
    <xf numFmtId="43" fontId="14" fillId="4" borderId="24" xfId="4" applyFont="1" applyFill="1" applyBorder="1" applyAlignment="1">
      <alignment horizontal="right" vertical="center" wrapText="1"/>
    </xf>
    <xf numFmtId="43" fontId="14" fillId="4" borderId="22" xfId="4" applyFont="1" applyFill="1" applyBorder="1" applyAlignment="1">
      <alignment horizontal="right" vertical="center" wrapText="1"/>
    </xf>
    <xf numFmtId="43" fontId="14" fillId="4" borderId="1" xfId="4" applyFont="1" applyFill="1" applyBorder="1" applyAlignment="1">
      <alignment horizontal="right" vertical="center" wrapText="1"/>
    </xf>
    <xf numFmtId="43" fontId="14" fillId="4" borderId="25" xfId="4" applyFont="1" applyFill="1" applyBorder="1" applyAlignment="1">
      <alignment horizontal="right" vertical="center" wrapText="1"/>
    </xf>
    <xf numFmtId="0" fontId="14" fillId="0" borderId="25" xfId="6" applyFont="1" applyFill="1" applyBorder="1" applyAlignment="1">
      <alignment horizontal="left" vertical="center" wrapText="1"/>
    </xf>
    <xf numFmtId="43" fontId="6" fillId="0" borderId="22" xfId="4" applyFont="1" applyFill="1" applyBorder="1" applyAlignment="1">
      <alignment horizontal="right" vertical="center" wrapText="1"/>
    </xf>
    <xf numFmtId="43" fontId="6" fillId="0" borderId="1" xfId="4" applyFont="1" applyFill="1" applyBorder="1" applyAlignment="1">
      <alignment horizontal="right" vertical="center" wrapText="1"/>
    </xf>
    <xf numFmtId="43" fontId="6" fillId="0" borderId="25" xfId="4" applyFont="1" applyFill="1" applyBorder="1" applyAlignment="1">
      <alignment horizontal="right" vertical="center" wrapText="1"/>
    </xf>
    <xf numFmtId="43" fontId="10" fillId="7" borderId="27" xfId="4" applyFont="1" applyFill="1" applyBorder="1" applyAlignment="1">
      <alignment horizontal="center" vertical="center"/>
    </xf>
    <xf numFmtId="0" fontId="6" fillId="0" borderId="25" xfId="6" applyFont="1" applyFill="1" applyBorder="1" applyAlignment="1">
      <alignment horizontal="left" vertical="center" wrapText="1"/>
    </xf>
    <xf numFmtId="43" fontId="6" fillId="0" borderId="24" xfId="3" applyFont="1" applyFill="1" applyBorder="1" applyAlignment="1">
      <alignment horizontal="left" vertical="center" wrapText="1"/>
    </xf>
    <xf numFmtId="0" fontId="4" fillId="0" borderId="25" xfId="6" applyFont="1" applyBorder="1" applyAlignment="1">
      <alignment horizontal="center" vertical="center" wrapText="1"/>
    </xf>
    <xf numFmtId="43" fontId="6" fillId="0" borderId="39" xfId="3" applyFont="1" applyBorder="1" applyAlignment="1">
      <alignment horizontal="left" vertical="center" wrapText="1"/>
    </xf>
    <xf numFmtId="43" fontId="13" fillId="9" borderId="40" xfId="3" applyFont="1" applyFill="1" applyBorder="1" applyAlignment="1">
      <alignment horizontal="left" vertical="center" wrapText="1"/>
    </xf>
    <xf numFmtId="43" fontId="4" fillId="3" borderId="0" xfId="3" applyFont="1" applyFill="1" applyAlignment="1">
      <alignment vertical="center"/>
    </xf>
    <xf numFmtId="0" fontId="10" fillId="0" borderId="41" xfId="5" applyFont="1" applyFill="1" applyBorder="1" applyAlignment="1">
      <alignment horizontal="center" vertical="center"/>
    </xf>
    <xf numFmtId="0" fontId="18" fillId="0" borderId="42" xfId="5" applyFont="1" applyFill="1" applyBorder="1" applyAlignment="1">
      <alignment horizontal="left" vertical="center"/>
    </xf>
    <xf numFmtId="43" fontId="4" fillId="0" borderId="0" xfId="3" applyFont="1" applyFill="1" applyAlignment="1">
      <alignment vertical="center"/>
    </xf>
    <xf numFmtId="0" fontId="10" fillId="7" borderId="43" xfId="5" applyFont="1" applyFill="1" applyBorder="1" applyAlignment="1">
      <alignment horizontal="center" vertical="center"/>
    </xf>
    <xf numFmtId="0" fontId="18" fillId="7" borderId="44" xfId="5" applyFont="1" applyFill="1" applyBorder="1" applyAlignment="1">
      <alignment horizontal="left" vertical="center"/>
    </xf>
    <xf numFmtId="43" fontId="10" fillId="7" borderId="43" xfId="3" applyFont="1" applyFill="1" applyBorder="1" applyAlignment="1">
      <alignment horizontal="center" vertical="center"/>
    </xf>
    <xf numFmtId="43" fontId="10" fillId="7" borderId="45" xfId="4" applyFont="1" applyFill="1" applyBorder="1" applyAlignment="1">
      <alignment horizontal="center" vertical="center"/>
    </xf>
    <xf numFmtId="43" fontId="10" fillId="0" borderId="45" xfId="4" applyFont="1" applyFill="1" applyBorder="1" applyAlignment="1">
      <alignment horizontal="center" vertical="center"/>
    </xf>
    <xf numFmtId="43" fontId="10" fillId="7" borderId="46" xfId="4" applyFont="1" applyFill="1" applyBorder="1" applyAlignment="1">
      <alignment horizontal="center" vertical="center"/>
    </xf>
    <xf numFmtId="43" fontId="4" fillId="3" borderId="0" xfId="3" applyFont="1" applyFill="1" applyAlignment="1">
      <alignment horizontal="center" vertical="center"/>
    </xf>
    <xf numFmtId="43" fontId="10" fillId="7" borderId="28" xfId="4" applyFont="1" applyFill="1" applyBorder="1" applyAlignment="1">
      <alignment horizontal="left" vertical="center"/>
    </xf>
    <xf numFmtId="43" fontId="4" fillId="2" borderId="0" xfId="3" applyFont="1" applyFill="1" applyAlignment="1">
      <alignment horizontal="center" vertical="center"/>
    </xf>
    <xf numFmtId="43" fontId="10" fillId="7" borderId="1" xfId="4" applyFont="1" applyFill="1" applyBorder="1" applyAlignment="1">
      <alignment horizontal="left" vertical="center"/>
    </xf>
    <xf numFmtId="43" fontId="10" fillId="0" borderId="29" xfId="4" applyFont="1" applyFill="1" applyBorder="1" applyAlignment="1">
      <alignment horizontal="left" vertical="center"/>
    </xf>
    <xf numFmtId="43" fontId="10" fillId="7" borderId="30" xfId="4" applyFont="1" applyFill="1" applyBorder="1" applyAlignment="1">
      <alignment horizontal="left" vertical="center"/>
    </xf>
    <xf numFmtId="0" fontId="4" fillId="0" borderId="47" xfId="6" applyFont="1" applyFill="1" applyBorder="1" applyAlignment="1">
      <alignment horizontal="center" vertical="center" wrapText="1"/>
    </xf>
    <xf numFmtId="0" fontId="4" fillId="0" borderId="48" xfId="6" applyFont="1" applyFill="1" applyBorder="1" applyAlignment="1">
      <alignment horizontal="center" vertical="center" wrapText="1"/>
    </xf>
    <xf numFmtId="43" fontId="10" fillId="0" borderId="0" xfId="4" applyFont="1" applyFill="1" applyBorder="1" applyAlignment="1">
      <alignment horizontal="left" vertical="center"/>
    </xf>
    <xf numFmtId="43" fontId="10" fillId="0" borderId="1" xfId="4" applyFont="1" applyFill="1" applyBorder="1" applyAlignment="1">
      <alignment horizontal="left" vertical="center"/>
    </xf>
    <xf numFmtId="0" fontId="4" fillId="3" borderId="49" xfId="6" applyFont="1" applyFill="1" applyBorder="1" applyAlignment="1">
      <alignment horizontal="center" vertical="center" wrapText="1"/>
    </xf>
    <xf numFmtId="0" fontId="4" fillId="3" borderId="50" xfId="6" applyFont="1" applyFill="1" applyBorder="1" applyAlignment="1">
      <alignment horizontal="center" vertical="center" wrapText="1"/>
    </xf>
    <xf numFmtId="0" fontId="18" fillId="7" borderId="51" xfId="5" applyFont="1" applyFill="1" applyBorder="1" applyAlignment="1">
      <alignment horizontal="left" vertical="center"/>
    </xf>
    <xf numFmtId="43" fontId="10" fillId="7" borderId="6" xfId="3" applyFont="1" applyFill="1" applyBorder="1" applyAlignment="1">
      <alignment horizontal="center" vertical="center"/>
    </xf>
    <xf numFmtId="43" fontId="10" fillId="7" borderId="52" xfId="4" applyFont="1" applyFill="1" applyBorder="1" applyAlignment="1">
      <alignment horizontal="left" vertical="center"/>
    </xf>
    <xf numFmtId="164" fontId="6" fillId="3" borderId="53" xfId="2" applyNumberFormat="1" applyFont="1" applyFill="1" applyBorder="1" applyAlignment="1">
      <alignment vertical="center" wrapText="1"/>
    </xf>
    <xf numFmtId="43" fontId="10" fillId="7" borderId="38" xfId="4" applyFont="1" applyFill="1" applyBorder="1" applyAlignment="1">
      <alignment horizontal="left" vertical="center"/>
    </xf>
    <xf numFmtId="0" fontId="4" fillId="3" borderId="0" xfId="6" applyFont="1" applyFill="1" applyAlignment="1">
      <alignment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43" fontId="4" fillId="0" borderId="0" xfId="3" applyFont="1" applyAlignment="1">
      <alignment vertical="center"/>
    </xf>
    <xf numFmtId="43" fontId="4" fillId="3" borderId="0" xfId="4" applyFont="1" applyFill="1" applyAlignment="1">
      <alignment vertical="center"/>
    </xf>
    <xf numFmtId="164" fontId="4" fillId="3" borderId="0" xfId="6" applyNumberFormat="1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43" fontId="4" fillId="3" borderId="0" xfId="6" applyNumberFormat="1" applyFont="1" applyFill="1" applyAlignment="1">
      <alignment vertical="center"/>
    </xf>
    <xf numFmtId="0" fontId="2" fillId="3" borderId="0" xfId="6" applyFont="1" applyFill="1" applyAlignment="1">
      <alignment vertical="center"/>
    </xf>
    <xf numFmtId="0" fontId="4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4" fillId="3" borderId="0" xfId="2" applyFont="1" applyFill="1" applyAlignment="1">
      <alignment horizontal="right" vertical="center"/>
    </xf>
    <xf numFmtId="43" fontId="4" fillId="2" borderId="0" xfId="2" applyNumberFormat="1" applyFont="1" applyFill="1" applyAlignment="1">
      <alignment horizontal="center" vertical="center"/>
    </xf>
    <xf numFmtId="43" fontId="4" fillId="0" borderId="0" xfId="2" applyNumberFormat="1" applyFont="1" applyFill="1" applyAlignment="1">
      <alignment horizontal="center" vertical="center"/>
    </xf>
    <xf numFmtId="43" fontId="4" fillId="0" borderId="0" xfId="3" applyFont="1" applyAlignment="1">
      <alignment horizontal="center" vertical="center"/>
    </xf>
    <xf numFmtId="43" fontId="4" fillId="3" borderId="0" xfId="4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vertical="center"/>
    </xf>
    <xf numFmtId="43" fontId="22" fillId="0" borderId="0" xfId="3" applyFont="1" applyAlignment="1">
      <alignment vertical="center"/>
    </xf>
    <xf numFmtId="43" fontId="22" fillId="3" borderId="0" xfId="4" applyFont="1" applyFill="1" applyAlignment="1">
      <alignment vertical="center"/>
    </xf>
    <xf numFmtId="0" fontId="22" fillId="3" borderId="0" xfId="2" applyFont="1" applyFill="1" applyAlignment="1">
      <alignment vertical="center"/>
    </xf>
    <xf numFmtId="43" fontId="22" fillId="2" borderId="0" xfId="3" applyFont="1" applyFill="1" applyAlignment="1">
      <alignment horizontal="center" vertical="center"/>
    </xf>
    <xf numFmtId="43" fontId="22" fillId="2" borderId="0" xfId="2" applyNumberFormat="1" applyFont="1" applyFill="1" applyAlignment="1">
      <alignment horizontal="center" vertical="center"/>
    </xf>
    <xf numFmtId="43" fontId="22" fillId="0" borderId="0" xfId="2" applyNumberFormat="1" applyFont="1" applyFill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2" fillId="0" borderId="0" xfId="2" applyFont="1" applyAlignment="1">
      <alignment horizontal="center" vertical="center"/>
    </xf>
    <xf numFmtId="43" fontId="22" fillId="0" borderId="0" xfId="3" applyFont="1" applyAlignment="1">
      <alignment horizontal="center" vertical="center"/>
    </xf>
    <xf numFmtId="43" fontId="22" fillId="3" borderId="0" xfId="4" applyFont="1" applyFill="1" applyAlignment="1">
      <alignment horizontal="center" vertical="center"/>
    </xf>
    <xf numFmtId="0" fontId="22" fillId="3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2" fillId="0" borderId="0" xfId="6" applyFont="1" applyAlignment="1">
      <alignment vertical="center"/>
    </xf>
    <xf numFmtId="0" fontId="22" fillId="3" borderId="0" xfId="6" applyFont="1" applyFill="1" applyAlignment="1">
      <alignment vertical="center"/>
    </xf>
    <xf numFmtId="0" fontId="21" fillId="3" borderId="0" xfId="2" applyFont="1" applyFill="1" applyAlignment="1">
      <alignment horizontal="right" vertical="center"/>
    </xf>
    <xf numFmtId="0" fontId="22" fillId="0" borderId="0" xfId="2" applyFont="1" applyAlignment="1">
      <alignment vertical="center"/>
    </xf>
    <xf numFmtId="43" fontId="22" fillId="3" borderId="0" xfId="3" applyFont="1" applyFill="1" applyAlignment="1">
      <alignment horizontal="right" vertical="center"/>
    </xf>
    <xf numFmtId="0" fontId="22" fillId="0" borderId="0" xfId="2" applyFont="1" applyFill="1" applyAlignment="1">
      <alignment vertical="center"/>
    </xf>
    <xf numFmtId="43" fontId="22" fillId="3" borderId="0" xfId="3" applyFont="1" applyFill="1" applyAlignment="1">
      <alignment vertical="center"/>
    </xf>
    <xf numFmtId="43" fontId="22" fillId="3" borderId="0" xfId="4" applyFont="1" applyFill="1" applyAlignment="1">
      <alignment horizontal="right" vertical="center"/>
    </xf>
    <xf numFmtId="43" fontId="22" fillId="2" borderId="0" xfId="4" applyFont="1" applyFill="1" applyAlignment="1">
      <alignment horizontal="center" vertical="center"/>
    </xf>
    <xf numFmtId="43" fontId="4" fillId="2" borderId="0" xfId="4" applyFont="1" applyFill="1" applyAlignment="1">
      <alignment horizontal="center" vertical="center"/>
    </xf>
  </cellXfs>
  <cellStyles count="8">
    <cellStyle name="Migliaia" xfId="1" builtinId="3"/>
    <cellStyle name="Migliaia 19" xfId="4"/>
    <cellStyle name="Migliaia 2 18" xfId="7"/>
    <cellStyle name="Migliaia 20" xfId="3"/>
    <cellStyle name="Normal_Sheet1 2" xfId="6"/>
    <cellStyle name="Normale" xfId="0" builtinId="0"/>
    <cellStyle name="Normale 2_Cee Esteso 2013.v.0.1" xfId="5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Ce%20trimestrali/CE_2021/III%20TRIM_2021/CE%203%20TRIMESTRE%20FINALE/CE%20III%20trim%202021_pdc_21_10_2021_V_29_10%20final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works/Elaborazioni%20e%20statistiche/CE%20ESTESO%202001_2002_2003%20elaborazion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Simonetti/Modelli_CE_2006/CE_1&#176;trim_2006/CE_999_1&#176;trim_2006/Documenti/ARES/Rielaborazione%20bilancio%202003_CE_999_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131.1.255.240/pugliese/Documenti/Analisi%201998/Rendiconto%201998%20-%20Febbraio%202000/Rendiconto%20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artella/Lavori/Bilanci/Bilanci%20D'Esercizio/Bilanci%202003%20BIS/Bilancio%202001/Bilancio%20final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OneDrive%20-%20ASL%20BT/LavoriUcg/08%20Rendicontazione%20COVID/Rendicontazione%20Covid%20Set%202021/02%20File%20Personale%20Con%20Conti%20Coge%20Ver%200.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Ce%20trimestrali/CE_2021/III%20TRIM_2021/CE%203%20TRIMESTRE%20FINALE/CE%20per%20invio%20in%20NSISS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Bfilippi/modello%20prev/Schema%202/Schema%2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Nuovo Modello CE"/>
      <sheetName val="Raccordo CE"/>
      <sheetName val="Prospetto di sintesi DG"/>
      <sheetName val="PdC"/>
      <sheetName val="bdv_COVID"/>
      <sheetName val="bilancio di verifica 3tr_21_10"/>
      <sheetName val="PERSONALE"/>
      <sheetName val="CONVENZIONATA ESTERNA"/>
      <sheetName val="cespiti"/>
      <sheetName val="COMPONENTE SOCIALE 30_09"/>
      <sheetName val="Tabelle_sintesi x relaz."/>
      <sheetName val="Tabelle_dettaglio x relaz."/>
      <sheetName val="Assegnaz.2020"/>
      <sheetName val="Fondi pers._NEW"/>
      <sheetName val="INAIL"/>
      <sheetName val="3trim_MATERIALE DI CONSUMO"/>
      <sheetName val="Materiali di cons."/>
      <sheetName val="Calcolo acc.to Dip.Prev."/>
      <sheetName val="INTERESSI DI MORA"/>
      <sheetName val="rinnovi contrattuali"/>
    </sheetNames>
    <sheetDataSet>
      <sheetData sheetId="0"/>
      <sheetData sheetId="1">
        <row r="1">
          <cell r="K1">
            <v>-56986834.400000095</v>
          </cell>
        </row>
        <row r="2">
          <cell r="C2" t="str">
            <v>NUOVO MODELLO CE 2019</v>
          </cell>
          <cell r="K2" t="str">
            <v>III TRIM. 2021
Final (arrotondato) Rettificato</v>
          </cell>
        </row>
        <row r="3">
          <cell r="C3">
            <v>0</v>
          </cell>
          <cell r="K3">
            <v>594657977.57000017</v>
          </cell>
        </row>
        <row r="4">
          <cell r="C4">
            <v>0</v>
          </cell>
          <cell r="K4">
            <v>87443240.730000004</v>
          </cell>
        </row>
        <row r="5">
          <cell r="C5">
            <v>0</v>
          </cell>
          <cell r="K5">
            <v>85863564.140000001</v>
          </cell>
        </row>
        <row r="6">
          <cell r="C6" t="str">
            <v>BA0040</v>
          </cell>
          <cell r="K6">
            <v>48065573.640000001</v>
          </cell>
        </row>
        <row r="7">
          <cell r="C7" t="str">
            <v>BA0040</v>
          </cell>
          <cell r="K7">
            <v>427060.23</v>
          </cell>
        </row>
        <row r="8">
          <cell r="C8" t="str">
            <v>BA0050</v>
          </cell>
          <cell r="K8">
            <v>257651.97</v>
          </cell>
        </row>
        <row r="9">
          <cell r="C9" t="str">
            <v>BA0051</v>
          </cell>
          <cell r="K9">
            <v>1261656.99</v>
          </cell>
        </row>
        <row r="10">
          <cell r="C10" t="str">
            <v>BA0050</v>
          </cell>
          <cell r="K10">
            <v>0</v>
          </cell>
        </row>
        <row r="11">
          <cell r="C11">
            <v>0</v>
          </cell>
          <cell r="K11">
            <v>0</v>
          </cell>
        </row>
        <row r="12">
          <cell r="C12" t="str">
            <v>BA0040</v>
          </cell>
          <cell r="K12">
            <v>2529860.96</v>
          </cell>
        </row>
        <row r="13">
          <cell r="C13" t="str">
            <v>BA0250</v>
          </cell>
          <cell r="K13">
            <v>693055.76</v>
          </cell>
        </row>
        <row r="14">
          <cell r="C14" t="str">
            <v>BA0061</v>
          </cell>
          <cell r="K14">
            <v>0</v>
          </cell>
        </row>
        <row r="15">
          <cell r="C15" t="str">
            <v>BA0062</v>
          </cell>
          <cell r="K15">
            <v>0</v>
          </cell>
        </row>
        <row r="16">
          <cell r="C16" t="str">
            <v>BA0063</v>
          </cell>
          <cell r="K16">
            <v>0</v>
          </cell>
        </row>
        <row r="17">
          <cell r="C17" t="str">
            <v>BA0260</v>
          </cell>
          <cell r="K17">
            <v>0</v>
          </cell>
        </row>
        <row r="18">
          <cell r="C18" t="str">
            <v>BA0260</v>
          </cell>
          <cell r="K18">
            <v>3307570.08</v>
          </cell>
        </row>
        <row r="19">
          <cell r="C19" t="str">
            <v>BA0240</v>
          </cell>
          <cell r="K19">
            <v>7941677.9299999997</v>
          </cell>
        </row>
        <row r="20">
          <cell r="C20" t="str">
            <v>BA0270</v>
          </cell>
          <cell r="K20">
            <v>0</v>
          </cell>
        </row>
        <row r="21">
          <cell r="C21" t="str">
            <v>BA0220</v>
          </cell>
          <cell r="K21">
            <v>152875.53</v>
          </cell>
        </row>
        <row r="22">
          <cell r="C22" t="str">
            <v>BA0040</v>
          </cell>
          <cell r="K22">
            <v>647461.96</v>
          </cell>
        </row>
        <row r="23">
          <cell r="C23" t="str">
            <v>BA0220</v>
          </cell>
          <cell r="K23">
            <v>12435240.16</v>
          </cell>
        </row>
        <row r="24">
          <cell r="C24" t="str">
            <v>BA0230</v>
          </cell>
          <cell r="K24">
            <v>3015667.7</v>
          </cell>
        </row>
        <row r="25">
          <cell r="C25" t="str">
            <v>BA0220</v>
          </cell>
          <cell r="K25">
            <v>83006.490000000005</v>
          </cell>
        </row>
        <row r="26">
          <cell r="C26" t="str">
            <v>BA0220</v>
          </cell>
          <cell r="K26">
            <v>3780232.31</v>
          </cell>
        </row>
        <row r="27">
          <cell r="C27" t="str">
            <v>BA0220</v>
          </cell>
          <cell r="K27">
            <v>823773.78</v>
          </cell>
        </row>
        <row r="28">
          <cell r="C28" t="str">
            <v>BA0280</v>
          </cell>
          <cell r="K28">
            <v>2400.1799999999998</v>
          </cell>
        </row>
        <row r="29">
          <cell r="C29" t="str">
            <v>BA0280</v>
          </cell>
          <cell r="K29">
            <v>3523.38</v>
          </cell>
        </row>
        <row r="30">
          <cell r="C30">
            <v>0</v>
          </cell>
          <cell r="K30">
            <v>0</v>
          </cell>
        </row>
        <row r="31">
          <cell r="C31">
            <v>0</v>
          </cell>
          <cell r="K31">
            <v>0</v>
          </cell>
        </row>
        <row r="32">
          <cell r="C32" t="str">
            <v>BA0100</v>
          </cell>
          <cell r="K32">
            <v>0</v>
          </cell>
        </row>
        <row r="33">
          <cell r="C33" t="str">
            <v>BA0290</v>
          </cell>
          <cell r="K33">
            <v>435275.09</v>
          </cell>
        </row>
        <row r="34">
          <cell r="C34" t="str">
            <v>BA0300</v>
          </cell>
          <cell r="K34">
            <v>0</v>
          </cell>
        </row>
        <row r="35">
          <cell r="C35" t="str">
            <v>BA0301</v>
          </cell>
          <cell r="K35">
            <v>0</v>
          </cell>
        </row>
        <row r="36">
          <cell r="C36" t="str">
            <v>BA0301</v>
          </cell>
          <cell r="K36">
            <v>0</v>
          </cell>
        </row>
        <row r="37">
          <cell r="C37" t="str">
            <v>BA0301</v>
          </cell>
          <cell r="K37">
            <v>0</v>
          </cell>
        </row>
        <row r="38">
          <cell r="C38" t="str">
            <v>BA0301</v>
          </cell>
          <cell r="K38">
            <v>0</v>
          </cell>
        </row>
        <row r="39">
          <cell r="C39" t="str">
            <v>BA0301</v>
          </cell>
          <cell r="K39">
            <v>0</v>
          </cell>
        </row>
        <row r="40">
          <cell r="C40" t="str">
            <v>BA0301</v>
          </cell>
          <cell r="K40">
            <v>0</v>
          </cell>
        </row>
        <row r="41">
          <cell r="C41" t="str">
            <v>BA0301</v>
          </cell>
          <cell r="K41">
            <v>0</v>
          </cell>
        </row>
        <row r="42">
          <cell r="C42" t="str">
            <v>BA0302</v>
          </cell>
          <cell r="K42">
            <v>0</v>
          </cell>
        </row>
        <row r="43">
          <cell r="C43" t="str">
            <v>BA0303</v>
          </cell>
          <cell r="K43">
            <v>0</v>
          </cell>
        </row>
        <row r="44">
          <cell r="C44" t="str">
            <v>BA0303</v>
          </cell>
          <cell r="K44">
            <v>0</v>
          </cell>
        </row>
        <row r="45">
          <cell r="C45" t="str">
            <v>BA0303</v>
          </cell>
          <cell r="K45">
            <v>0</v>
          </cell>
        </row>
        <row r="46">
          <cell r="C46" t="str">
            <v>BA0303</v>
          </cell>
          <cell r="K46">
            <v>0</v>
          </cell>
        </row>
        <row r="47">
          <cell r="C47" t="str">
            <v>BA0303</v>
          </cell>
          <cell r="K47">
            <v>0</v>
          </cell>
        </row>
        <row r="48">
          <cell r="C48" t="str">
            <v>BA0303</v>
          </cell>
          <cell r="K48">
            <v>0</v>
          </cell>
        </row>
        <row r="49">
          <cell r="C49" t="str">
            <v>BA0304</v>
          </cell>
          <cell r="K49">
            <v>0</v>
          </cell>
        </row>
        <row r="50">
          <cell r="C50" t="str">
            <v>BA0305</v>
          </cell>
          <cell r="K50">
            <v>0</v>
          </cell>
        </row>
        <row r="51">
          <cell r="C51" t="str">
            <v>BA0305</v>
          </cell>
          <cell r="K51">
            <v>0</v>
          </cell>
        </row>
        <row r="52">
          <cell r="C52" t="str">
            <v>BA0306</v>
          </cell>
          <cell r="K52">
            <v>0</v>
          </cell>
        </row>
        <row r="53">
          <cell r="C53" t="str">
            <v>BA0307</v>
          </cell>
          <cell r="K53">
            <v>0</v>
          </cell>
        </row>
        <row r="54">
          <cell r="C54" t="str">
            <v>BA0307</v>
          </cell>
          <cell r="K54">
            <v>0</v>
          </cell>
        </row>
        <row r="55">
          <cell r="C55" t="str">
            <v>BA0308</v>
          </cell>
          <cell r="K55">
            <v>0</v>
          </cell>
        </row>
        <row r="56">
          <cell r="C56">
            <v>0</v>
          </cell>
          <cell r="K56">
            <v>1579676.5899999999</v>
          </cell>
        </row>
        <row r="57">
          <cell r="C57" t="str">
            <v>BA0320</v>
          </cell>
          <cell r="K57">
            <v>64383.22</v>
          </cell>
        </row>
        <row r="58">
          <cell r="C58" t="str">
            <v>BA0330</v>
          </cell>
          <cell r="K58">
            <v>379647.11</v>
          </cell>
        </row>
        <row r="59">
          <cell r="C59" t="str">
            <v>BA0340</v>
          </cell>
          <cell r="K59">
            <v>79760.899999999994</v>
          </cell>
        </row>
        <row r="60">
          <cell r="C60" t="str">
            <v>BA0340</v>
          </cell>
          <cell r="K60">
            <v>194450.88</v>
          </cell>
        </row>
        <row r="61">
          <cell r="C61" t="str">
            <v>BA0350</v>
          </cell>
          <cell r="K61">
            <v>466905.54</v>
          </cell>
        </row>
        <row r="62">
          <cell r="C62" t="str">
            <v>BA0360</v>
          </cell>
          <cell r="K62">
            <v>42095.01</v>
          </cell>
        </row>
        <row r="63">
          <cell r="C63" t="str">
            <v>BA0360</v>
          </cell>
          <cell r="K63">
            <v>4868.6400000000003</v>
          </cell>
        </row>
        <row r="64">
          <cell r="C64" t="str">
            <v>BA0360</v>
          </cell>
          <cell r="K64">
            <v>856.27</v>
          </cell>
        </row>
        <row r="65">
          <cell r="C65" t="str">
            <v>BA0360</v>
          </cell>
          <cell r="K65">
            <v>995.75</v>
          </cell>
        </row>
        <row r="66">
          <cell r="C66" t="str">
            <v>BA0360</v>
          </cell>
          <cell r="K66">
            <v>0</v>
          </cell>
        </row>
        <row r="67">
          <cell r="C67" t="str">
            <v>BA0360</v>
          </cell>
          <cell r="K67">
            <v>6497.2</v>
          </cell>
        </row>
        <row r="68">
          <cell r="C68" t="str">
            <v>BA0370</v>
          </cell>
          <cell r="K68">
            <v>339216.07</v>
          </cell>
        </row>
        <row r="69">
          <cell r="C69" t="str">
            <v>BA0380</v>
          </cell>
          <cell r="K69">
            <v>0</v>
          </cell>
        </row>
        <row r="70">
          <cell r="C70">
            <v>0</v>
          </cell>
          <cell r="K70">
            <v>178299817.11000001</v>
          </cell>
        </row>
        <row r="71">
          <cell r="C71">
            <v>0</v>
          </cell>
          <cell r="K71">
            <v>75538075.409999996</v>
          </cell>
        </row>
        <row r="72">
          <cell r="C72" t="str">
            <v>BA0430</v>
          </cell>
          <cell r="K72">
            <v>21609434.52</v>
          </cell>
        </row>
        <row r="73">
          <cell r="C73" t="str">
            <v>BA0430</v>
          </cell>
          <cell r="K73">
            <v>2595863.31</v>
          </cell>
        </row>
        <row r="74">
          <cell r="C74" t="str">
            <v>BA0450</v>
          </cell>
          <cell r="K74">
            <v>4089888.33</v>
          </cell>
        </row>
        <row r="75">
          <cell r="C75" t="str">
            <v>BA0450</v>
          </cell>
          <cell r="K75">
            <v>444915.85</v>
          </cell>
        </row>
        <row r="76">
          <cell r="C76" t="str">
            <v>BA0440</v>
          </cell>
          <cell r="K76">
            <v>5239947.83</v>
          </cell>
        </row>
        <row r="77">
          <cell r="C77" t="str">
            <v>BA0440</v>
          </cell>
          <cell r="K77">
            <v>453084.24</v>
          </cell>
        </row>
        <row r="78">
          <cell r="C78" t="str">
            <v>BA0500</v>
          </cell>
          <cell r="K78">
            <v>38367123.07</v>
          </cell>
        </row>
        <row r="79">
          <cell r="C79" t="str">
            <v>BA0500</v>
          </cell>
          <cell r="K79">
            <v>30337.02</v>
          </cell>
        </row>
        <row r="80">
          <cell r="C80" t="str">
            <v>BA0460</v>
          </cell>
          <cell r="K80">
            <v>135049.60000000001</v>
          </cell>
        </row>
        <row r="81">
          <cell r="C81" t="str">
            <v>BA0460</v>
          </cell>
          <cell r="K81">
            <v>27387.31</v>
          </cell>
        </row>
        <row r="82">
          <cell r="C82" t="str">
            <v>BA0460</v>
          </cell>
          <cell r="K82">
            <v>3697.35</v>
          </cell>
        </row>
        <row r="83">
          <cell r="C83" t="str">
            <v>BA0460</v>
          </cell>
          <cell r="K83">
            <v>2150037.59</v>
          </cell>
        </row>
        <row r="84">
          <cell r="C84" t="str">
            <v>BA0460</v>
          </cell>
          <cell r="K84">
            <v>233093.72</v>
          </cell>
        </row>
        <row r="85">
          <cell r="C85" t="str">
            <v>BA0460</v>
          </cell>
          <cell r="K85">
            <v>139788.84</v>
          </cell>
        </row>
        <row r="86">
          <cell r="C86" t="str">
            <v>BA0460</v>
          </cell>
          <cell r="K86">
            <v>18426.830000000002</v>
          </cell>
        </row>
        <row r="87">
          <cell r="C87" t="str">
            <v>BA0460</v>
          </cell>
          <cell r="K87">
            <v>0</v>
          </cell>
        </row>
        <row r="88">
          <cell r="C88" t="str">
            <v>BA0460</v>
          </cell>
          <cell r="K88">
            <v>0</v>
          </cell>
        </row>
        <row r="89">
          <cell r="C89" t="str">
            <v>BA0980</v>
          </cell>
          <cell r="K89">
            <v>0</v>
          </cell>
        </row>
        <row r="90">
          <cell r="C90" t="str">
            <v>BA1000</v>
          </cell>
          <cell r="K90">
            <v>0</v>
          </cell>
        </row>
        <row r="91">
          <cell r="C91" t="str">
            <v>BA1010</v>
          </cell>
          <cell r="K91">
            <v>0</v>
          </cell>
        </row>
        <row r="92">
          <cell r="C92" t="str">
            <v>BA1020</v>
          </cell>
          <cell r="K92">
            <v>0</v>
          </cell>
        </row>
        <row r="93">
          <cell r="C93">
            <v>0</v>
          </cell>
          <cell r="K93">
            <v>16447111.630000001</v>
          </cell>
        </row>
        <row r="94">
          <cell r="C94" t="str">
            <v>BA0570</v>
          </cell>
          <cell r="K94">
            <v>4100612.62</v>
          </cell>
        </row>
        <row r="95">
          <cell r="C95" t="str">
            <v>BA0570</v>
          </cell>
          <cell r="K95">
            <v>552440.4</v>
          </cell>
        </row>
        <row r="96">
          <cell r="C96" t="str">
            <v>BA0620</v>
          </cell>
          <cell r="K96">
            <v>90466.51</v>
          </cell>
        </row>
        <row r="97">
          <cell r="C97" t="str">
            <v>BA0620</v>
          </cell>
          <cell r="K97">
            <v>13783.49</v>
          </cell>
        </row>
        <row r="98">
          <cell r="C98" t="str">
            <v>BA0620</v>
          </cell>
          <cell r="K98">
            <v>2862518.84</v>
          </cell>
        </row>
        <row r="99">
          <cell r="C99" t="str">
            <v>BA0620</v>
          </cell>
          <cell r="K99">
            <v>2955571.26</v>
          </cell>
        </row>
        <row r="100">
          <cell r="C100" t="str">
            <v>BA0620</v>
          </cell>
          <cell r="K100">
            <v>26947.58</v>
          </cell>
        </row>
        <row r="101">
          <cell r="C101" t="str">
            <v>BA0620</v>
          </cell>
          <cell r="K101">
            <v>1691807.95</v>
          </cell>
        </row>
        <row r="102">
          <cell r="C102" t="str">
            <v>BA0620</v>
          </cell>
          <cell r="K102">
            <v>0</v>
          </cell>
        </row>
        <row r="103">
          <cell r="C103" t="str">
            <v>BA0610</v>
          </cell>
          <cell r="K103">
            <v>0</v>
          </cell>
        </row>
        <row r="104">
          <cell r="C104" t="str">
            <v>BA0611</v>
          </cell>
          <cell r="K104">
            <v>0</v>
          </cell>
        </row>
        <row r="105">
          <cell r="C105" t="str">
            <v>BA0620</v>
          </cell>
          <cell r="K105">
            <v>4152962.98</v>
          </cell>
        </row>
        <row r="106">
          <cell r="C106" t="str">
            <v>BA0620</v>
          </cell>
          <cell r="K106">
            <v>0</v>
          </cell>
        </row>
        <row r="107">
          <cell r="C107" t="str">
            <v>BA0550</v>
          </cell>
          <cell r="K107">
            <v>0</v>
          </cell>
        </row>
        <row r="108">
          <cell r="C108" t="str">
            <v>BA0551</v>
          </cell>
          <cell r="K108">
            <v>0</v>
          </cell>
        </row>
        <row r="109">
          <cell r="C109" t="str">
            <v>BA0620</v>
          </cell>
          <cell r="K109">
            <v>0</v>
          </cell>
        </row>
        <row r="110">
          <cell r="C110" t="str">
            <v>BA0630</v>
          </cell>
          <cell r="K110">
            <v>0</v>
          </cell>
        </row>
        <row r="111">
          <cell r="C111" t="str">
            <v>BA0621</v>
          </cell>
          <cell r="K111">
            <v>0</v>
          </cell>
        </row>
        <row r="112">
          <cell r="C112" t="str">
            <v>BA0631</v>
          </cell>
          <cell r="K112">
            <v>0</v>
          </cell>
        </row>
        <row r="113">
          <cell r="C113">
            <v>0</v>
          </cell>
          <cell r="K113">
            <v>19441778.380000003</v>
          </cell>
        </row>
        <row r="114">
          <cell r="C114" t="str">
            <v>BA0650</v>
          </cell>
          <cell r="K114">
            <v>0</v>
          </cell>
        </row>
        <row r="115">
          <cell r="C115" t="str">
            <v>BA0660</v>
          </cell>
          <cell r="K115">
            <v>0</v>
          </cell>
        </row>
        <row r="116">
          <cell r="C116" t="str">
            <v>BA0670</v>
          </cell>
          <cell r="K116">
            <v>0</v>
          </cell>
        </row>
        <row r="117">
          <cell r="C117" t="str">
            <v>BA0680</v>
          </cell>
          <cell r="K117">
            <v>1188532.6200000001</v>
          </cell>
        </row>
        <row r="118">
          <cell r="C118" t="str">
            <v>BA0690</v>
          </cell>
          <cell r="K118">
            <v>92594.75</v>
          </cell>
        </row>
        <row r="119">
          <cell r="C119" t="str">
            <v>BA0650</v>
          </cell>
          <cell r="K119">
            <v>0</v>
          </cell>
        </row>
        <row r="120">
          <cell r="C120" t="str">
            <v>BA0660</v>
          </cell>
          <cell r="K120">
            <v>0</v>
          </cell>
        </row>
        <row r="121">
          <cell r="C121" t="str">
            <v>BA0670</v>
          </cell>
          <cell r="K121">
            <v>0</v>
          </cell>
        </row>
        <row r="122">
          <cell r="C122" t="str">
            <v>BA0680</v>
          </cell>
          <cell r="K122">
            <v>13865998.65</v>
          </cell>
        </row>
        <row r="123">
          <cell r="C123" t="str">
            <v>BA0690</v>
          </cell>
          <cell r="K123">
            <v>740962.98</v>
          </cell>
        </row>
        <row r="124">
          <cell r="C124" t="str">
            <v>BA0650</v>
          </cell>
          <cell r="K124">
            <v>0</v>
          </cell>
        </row>
        <row r="125">
          <cell r="C125" t="str">
            <v>BA0660</v>
          </cell>
          <cell r="K125">
            <v>0</v>
          </cell>
        </row>
        <row r="126">
          <cell r="C126" t="str">
            <v>BA0670</v>
          </cell>
          <cell r="K126">
            <v>0</v>
          </cell>
        </row>
        <row r="127">
          <cell r="C127" t="str">
            <v>BA0680</v>
          </cell>
          <cell r="K127">
            <v>3552377.99</v>
          </cell>
        </row>
        <row r="128">
          <cell r="C128" t="str">
            <v>BA0690</v>
          </cell>
          <cell r="K128">
            <v>1311.39</v>
          </cell>
        </row>
        <row r="129">
          <cell r="C129">
            <v>0</v>
          </cell>
          <cell r="K129">
            <v>9799127.4499999993</v>
          </cell>
        </row>
        <row r="130">
          <cell r="C130" t="str">
            <v>BA0910</v>
          </cell>
          <cell r="K130">
            <v>0</v>
          </cell>
        </row>
        <row r="131">
          <cell r="C131" t="str">
            <v>BA0920</v>
          </cell>
          <cell r="K131">
            <v>0</v>
          </cell>
        </row>
        <row r="132">
          <cell r="C132" t="str">
            <v>BA0930</v>
          </cell>
          <cell r="K132">
            <v>0</v>
          </cell>
        </row>
        <row r="133">
          <cell r="C133" t="str">
            <v>BA0940</v>
          </cell>
          <cell r="K133">
            <v>1149704.8600000001</v>
          </cell>
        </row>
        <row r="134">
          <cell r="C134" t="str">
            <v>BA0950</v>
          </cell>
          <cell r="K134">
            <v>11306</v>
          </cell>
        </row>
        <row r="135">
          <cell r="C135" t="str">
            <v>BA0910</v>
          </cell>
          <cell r="K135">
            <v>0</v>
          </cell>
        </row>
        <row r="136">
          <cell r="C136" t="str">
            <v>BA0920</v>
          </cell>
          <cell r="K136">
            <v>0</v>
          </cell>
        </row>
        <row r="137">
          <cell r="C137" t="str">
            <v>BA0930</v>
          </cell>
          <cell r="K137">
            <v>0</v>
          </cell>
        </row>
        <row r="138">
          <cell r="C138" t="str">
            <v>BA0940</v>
          </cell>
          <cell r="K138">
            <v>7573583.8200000003</v>
          </cell>
        </row>
        <row r="139">
          <cell r="C139" t="str">
            <v>BA0950</v>
          </cell>
          <cell r="K139">
            <v>399055.71</v>
          </cell>
        </row>
        <row r="140">
          <cell r="C140" t="str">
            <v>BA0910</v>
          </cell>
          <cell r="K140">
            <v>0</v>
          </cell>
        </row>
        <row r="141">
          <cell r="C141" t="str">
            <v>BA0920</v>
          </cell>
          <cell r="K141">
            <v>0</v>
          </cell>
        </row>
        <row r="142">
          <cell r="C142" t="str">
            <v>BA0930</v>
          </cell>
          <cell r="K142">
            <v>0</v>
          </cell>
        </row>
        <row r="143">
          <cell r="C143" t="str">
            <v>BA0940</v>
          </cell>
          <cell r="K143">
            <v>644372.27</v>
          </cell>
        </row>
        <row r="144">
          <cell r="C144" t="str">
            <v>BA0950</v>
          </cell>
          <cell r="K144">
            <v>0</v>
          </cell>
        </row>
        <row r="145">
          <cell r="C145" t="str">
            <v>BA0910</v>
          </cell>
          <cell r="K145">
            <v>0</v>
          </cell>
        </row>
        <row r="146">
          <cell r="C146" t="str">
            <v>BA0920</v>
          </cell>
          <cell r="K146">
            <v>0</v>
          </cell>
        </row>
        <row r="147">
          <cell r="C147" t="str">
            <v>BA0930</v>
          </cell>
          <cell r="K147">
            <v>0</v>
          </cell>
        </row>
        <row r="148">
          <cell r="C148" t="str">
            <v>BA0940</v>
          </cell>
          <cell r="K148">
            <v>21104.79</v>
          </cell>
        </row>
        <row r="149">
          <cell r="C149" t="str">
            <v>BA0950</v>
          </cell>
          <cell r="K149">
            <v>0</v>
          </cell>
        </row>
        <row r="150">
          <cell r="C150">
            <v>0</v>
          </cell>
          <cell r="K150">
            <v>13545171.42</v>
          </cell>
        </row>
        <row r="151">
          <cell r="C151" t="str">
            <v>BA1151</v>
          </cell>
          <cell r="K151">
            <v>0</v>
          </cell>
        </row>
        <row r="152">
          <cell r="C152" t="str">
            <v>BA1160</v>
          </cell>
          <cell r="K152">
            <v>0</v>
          </cell>
        </row>
        <row r="153">
          <cell r="C153" t="str">
            <v>BA1170</v>
          </cell>
          <cell r="K153">
            <v>0</v>
          </cell>
        </row>
        <row r="154">
          <cell r="C154" t="str">
            <v>BA1180</v>
          </cell>
          <cell r="K154">
            <v>2667506.87</v>
          </cell>
        </row>
        <row r="155">
          <cell r="C155" t="str">
            <v>BA1190</v>
          </cell>
          <cell r="K155">
            <v>0</v>
          </cell>
        </row>
        <row r="156">
          <cell r="C156" t="str">
            <v>BA1152</v>
          </cell>
          <cell r="K156">
            <v>0</v>
          </cell>
        </row>
        <row r="157">
          <cell r="C157" t="str">
            <v>BA1160</v>
          </cell>
          <cell r="K157">
            <v>0</v>
          </cell>
        </row>
        <row r="158">
          <cell r="C158" t="str">
            <v>BA1170</v>
          </cell>
          <cell r="K158">
            <v>0</v>
          </cell>
        </row>
        <row r="159">
          <cell r="C159" t="str">
            <v>BA1180</v>
          </cell>
          <cell r="K159">
            <v>0</v>
          </cell>
        </row>
        <row r="160">
          <cell r="C160" t="str">
            <v>BA1190</v>
          </cell>
          <cell r="K160">
            <v>0</v>
          </cell>
        </row>
        <row r="161">
          <cell r="C161" t="str">
            <v>BA1152</v>
          </cell>
          <cell r="K161">
            <v>0</v>
          </cell>
        </row>
        <row r="162">
          <cell r="C162" t="str">
            <v>BA1160</v>
          </cell>
          <cell r="K162">
            <v>0</v>
          </cell>
        </row>
        <row r="163">
          <cell r="C163" t="str">
            <v>BA1170</v>
          </cell>
          <cell r="K163">
            <v>0</v>
          </cell>
        </row>
        <row r="164">
          <cell r="C164" t="str">
            <v>BA1180</v>
          </cell>
          <cell r="K164">
            <v>796135.97</v>
          </cell>
        </row>
        <row r="165">
          <cell r="C165" t="str">
            <v>BA1190</v>
          </cell>
          <cell r="K165">
            <v>464707.52</v>
          </cell>
        </row>
        <row r="166">
          <cell r="C166" t="str">
            <v>BA1152</v>
          </cell>
          <cell r="K166">
            <v>0</v>
          </cell>
        </row>
        <row r="167">
          <cell r="C167" t="str">
            <v>BA1160</v>
          </cell>
          <cell r="K167">
            <v>0</v>
          </cell>
        </row>
        <row r="168">
          <cell r="C168" t="str">
            <v>BA1170</v>
          </cell>
          <cell r="K168">
            <v>0</v>
          </cell>
        </row>
        <row r="169">
          <cell r="C169" t="str">
            <v>BA1180</v>
          </cell>
          <cell r="K169">
            <v>0</v>
          </cell>
        </row>
        <row r="170">
          <cell r="C170" t="str">
            <v>BA1190</v>
          </cell>
          <cell r="K170">
            <v>0</v>
          </cell>
        </row>
        <row r="171">
          <cell r="C171" t="str">
            <v>BA1152</v>
          </cell>
          <cell r="K171">
            <v>0</v>
          </cell>
        </row>
        <row r="172">
          <cell r="C172" t="str">
            <v>BA1160</v>
          </cell>
          <cell r="K172">
            <v>0</v>
          </cell>
        </row>
        <row r="173">
          <cell r="C173" t="str">
            <v>BA1170</v>
          </cell>
          <cell r="K173">
            <v>0</v>
          </cell>
        </row>
        <row r="174">
          <cell r="C174" t="str">
            <v>BA1180</v>
          </cell>
          <cell r="K174">
            <v>131709.5</v>
          </cell>
        </row>
        <row r="175">
          <cell r="C175" t="str">
            <v>BA1190</v>
          </cell>
          <cell r="K175">
            <v>0</v>
          </cell>
        </row>
        <row r="176">
          <cell r="C176" t="str">
            <v>BA1152</v>
          </cell>
          <cell r="K176">
            <v>0</v>
          </cell>
        </row>
        <row r="177">
          <cell r="C177" t="str">
            <v>BA1160</v>
          </cell>
          <cell r="K177">
            <v>0</v>
          </cell>
        </row>
        <row r="178">
          <cell r="C178" t="str">
            <v>BA1170</v>
          </cell>
          <cell r="K178">
            <v>0</v>
          </cell>
        </row>
        <row r="179">
          <cell r="C179" t="str">
            <v>BA1180</v>
          </cell>
          <cell r="K179">
            <v>6782833.8099999996</v>
          </cell>
        </row>
        <row r="180">
          <cell r="C180" t="str">
            <v>BA1190</v>
          </cell>
          <cell r="K180">
            <v>0</v>
          </cell>
        </row>
        <row r="181">
          <cell r="C181" t="str">
            <v>BA1151</v>
          </cell>
          <cell r="K181">
            <v>0</v>
          </cell>
        </row>
        <row r="182">
          <cell r="C182" t="str">
            <v>BA1160</v>
          </cell>
          <cell r="K182">
            <v>0</v>
          </cell>
        </row>
        <row r="183">
          <cell r="C183" t="str">
            <v>BA1170</v>
          </cell>
          <cell r="K183">
            <v>0</v>
          </cell>
        </row>
        <row r="184">
          <cell r="C184" t="str">
            <v>BA1180</v>
          </cell>
          <cell r="K184">
            <v>0</v>
          </cell>
        </row>
        <row r="185">
          <cell r="C185" t="str">
            <v>BA1190</v>
          </cell>
          <cell r="K185">
            <v>0</v>
          </cell>
        </row>
        <row r="186">
          <cell r="C186" t="str">
            <v>BA1152</v>
          </cell>
          <cell r="K186">
            <v>0</v>
          </cell>
        </row>
        <row r="187">
          <cell r="C187" t="str">
            <v>BA1160</v>
          </cell>
          <cell r="K187">
            <v>0</v>
          </cell>
        </row>
        <row r="188">
          <cell r="C188" t="str">
            <v>BA1170</v>
          </cell>
          <cell r="K188">
            <v>0</v>
          </cell>
        </row>
        <row r="189">
          <cell r="C189" t="str">
            <v>BA1180</v>
          </cell>
          <cell r="K189">
            <v>1241391.27</v>
          </cell>
        </row>
        <row r="190">
          <cell r="C190" t="str">
            <v>BA1190</v>
          </cell>
          <cell r="K190">
            <v>0</v>
          </cell>
        </row>
        <row r="191">
          <cell r="C191" t="str">
            <v>BA1190</v>
          </cell>
          <cell r="K191">
            <v>0</v>
          </cell>
        </row>
        <row r="192">
          <cell r="C192" t="str">
            <v>BA1152</v>
          </cell>
          <cell r="K192">
            <v>0</v>
          </cell>
        </row>
        <row r="193">
          <cell r="C193" t="str">
            <v>BA1160</v>
          </cell>
          <cell r="K193">
            <v>0</v>
          </cell>
        </row>
        <row r="194">
          <cell r="C194" t="str">
            <v>BA1170</v>
          </cell>
          <cell r="K194">
            <v>0</v>
          </cell>
        </row>
        <row r="195">
          <cell r="C195" t="str">
            <v>BA1180</v>
          </cell>
          <cell r="K195">
            <v>821605</v>
          </cell>
        </row>
        <row r="196">
          <cell r="C196" t="str">
            <v>BA1190</v>
          </cell>
          <cell r="K196">
            <v>0</v>
          </cell>
        </row>
        <row r="197">
          <cell r="C197" t="str">
            <v>BA1152</v>
          </cell>
          <cell r="K197">
            <v>0</v>
          </cell>
        </row>
        <row r="198">
          <cell r="C198" t="str">
            <v>BA1160</v>
          </cell>
          <cell r="K198">
            <v>0</v>
          </cell>
        </row>
        <row r="199">
          <cell r="C199" t="str">
            <v>BA1170</v>
          </cell>
          <cell r="K199">
            <v>0</v>
          </cell>
        </row>
        <row r="200">
          <cell r="C200" t="str">
            <v>BA1180</v>
          </cell>
          <cell r="K200">
            <v>639281.48</v>
          </cell>
        </row>
        <row r="201">
          <cell r="C201" t="str">
            <v>BA1190</v>
          </cell>
          <cell r="K201">
            <v>0</v>
          </cell>
        </row>
        <row r="202">
          <cell r="C202" t="str">
            <v>BA1151</v>
          </cell>
          <cell r="K202">
            <v>0</v>
          </cell>
        </row>
        <row r="203">
          <cell r="C203" t="str">
            <v>BA1160</v>
          </cell>
          <cell r="K203">
            <v>0</v>
          </cell>
        </row>
        <row r="204">
          <cell r="C204" t="str">
            <v>BA1170</v>
          </cell>
          <cell r="K204">
            <v>0</v>
          </cell>
        </row>
        <row r="205">
          <cell r="C205" t="str">
            <v>BA1180</v>
          </cell>
          <cell r="K205">
            <v>0</v>
          </cell>
        </row>
        <row r="206">
          <cell r="C206" t="str">
            <v>BA1190</v>
          </cell>
          <cell r="K206">
            <v>0</v>
          </cell>
        </row>
        <row r="207">
          <cell r="C207" t="str">
            <v>BA1161</v>
          </cell>
          <cell r="K207">
            <v>0</v>
          </cell>
        </row>
        <row r="208">
          <cell r="C208">
            <v>0</v>
          </cell>
          <cell r="K208">
            <v>6670495.3300000001</v>
          </cell>
        </row>
        <row r="209">
          <cell r="C209" t="str">
            <v>BA0790</v>
          </cell>
          <cell r="K209">
            <v>3404737.37</v>
          </cell>
        </row>
        <row r="210">
          <cell r="C210" t="str">
            <v>BA0740</v>
          </cell>
          <cell r="K210">
            <v>3263627.67</v>
          </cell>
        </row>
        <row r="211">
          <cell r="C211" t="str">
            <v>BA0760</v>
          </cell>
          <cell r="K211">
            <v>0</v>
          </cell>
        </row>
        <row r="212">
          <cell r="C212" t="str">
            <v>BA0770</v>
          </cell>
          <cell r="K212">
            <v>0</v>
          </cell>
        </row>
        <row r="213">
          <cell r="C213" t="str">
            <v>BA0780</v>
          </cell>
          <cell r="K213">
            <v>0</v>
          </cell>
        </row>
        <row r="214">
          <cell r="C214" t="str">
            <v>BA0710</v>
          </cell>
          <cell r="K214">
            <v>0</v>
          </cell>
        </row>
        <row r="215">
          <cell r="C215" t="str">
            <v>BA0720</v>
          </cell>
          <cell r="K215">
            <v>0</v>
          </cell>
        </row>
        <row r="216">
          <cell r="C216" t="str">
            <v>BA0730</v>
          </cell>
          <cell r="K216">
            <v>2130.29</v>
          </cell>
        </row>
        <row r="217">
          <cell r="C217">
            <v>0</v>
          </cell>
          <cell r="K217">
            <v>1977829.21</v>
          </cell>
        </row>
        <row r="218">
          <cell r="C218" t="str">
            <v>BA1050</v>
          </cell>
          <cell r="K218">
            <v>0</v>
          </cell>
        </row>
        <row r="219">
          <cell r="C219" t="str">
            <v>BA1070</v>
          </cell>
          <cell r="K219">
            <v>1955696.01</v>
          </cell>
        </row>
        <row r="220">
          <cell r="C220" t="str">
            <v>BA1080</v>
          </cell>
          <cell r="K220">
            <v>0</v>
          </cell>
        </row>
        <row r="221">
          <cell r="C221" t="str">
            <v>BA1110</v>
          </cell>
          <cell r="K221">
            <v>0</v>
          </cell>
        </row>
        <row r="222">
          <cell r="C222" t="str">
            <v>BA1130</v>
          </cell>
          <cell r="K222">
            <v>22133.200000000001</v>
          </cell>
        </row>
        <row r="223">
          <cell r="C223">
            <v>0</v>
          </cell>
          <cell r="K223">
            <v>7063242.75</v>
          </cell>
        </row>
        <row r="224">
          <cell r="C224" t="str">
            <v>BA0820</v>
          </cell>
          <cell r="K224">
            <v>0</v>
          </cell>
        </row>
        <row r="225">
          <cell r="C225" t="str">
            <v>BA0870</v>
          </cell>
          <cell r="K225">
            <v>7063242.75</v>
          </cell>
        </row>
        <row r="226">
          <cell r="C226" t="str">
            <v>BA0870</v>
          </cell>
          <cell r="K226">
            <v>0</v>
          </cell>
        </row>
        <row r="227">
          <cell r="C227" t="str">
            <v>BA0880</v>
          </cell>
          <cell r="K227">
            <v>0</v>
          </cell>
        </row>
        <row r="228">
          <cell r="C228" t="str">
            <v>BA0890</v>
          </cell>
          <cell r="K228">
            <v>0</v>
          </cell>
        </row>
        <row r="229">
          <cell r="C229">
            <v>0</v>
          </cell>
          <cell r="K229">
            <v>6494917.1299999999</v>
          </cell>
        </row>
        <row r="230">
          <cell r="C230" t="str">
            <v>BA1330</v>
          </cell>
          <cell r="K230">
            <v>0</v>
          </cell>
        </row>
        <row r="231">
          <cell r="C231" t="str">
            <v>BA1300</v>
          </cell>
          <cell r="K231">
            <v>7221.05</v>
          </cell>
        </row>
        <row r="232">
          <cell r="C232" t="str">
            <v>BA1330</v>
          </cell>
          <cell r="K232">
            <v>0</v>
          </cell>
        </row>
        <row r="233">
          <cell r="C233" t="str">
            <v>BA1320</v>
          </cell>
          <cell r="K233">
            <v>2495501.5499999998</v>
          </cell>
        </row>
        <row r="234">
          <cell r="C234" t="str">
            <v>BA1330</v>
          </cell>
          <cell r="K234">
            <v>0</v>
          </cell>
        </row>
        <row r="235">
          <cell r="C235" t="str">
            <v>BA1330</v>
          </cell>
          <cell r="K235">
            <v>0</v>
          </cell>
        </row>
        <row r="236">
          <cell r="C236" t="str">
            <v>BA1330</v>
          </cell>
          <cell r="K236">
            <v>337500</v>
          </cell>
        </row>
        <row r="237">
          <cell r="C237" t="str">
            <v>BA1330</v>
          </cell>
          <cell r="K237">
            <v>2298593.2999999998</v>
          </cell>
        </row>
        <row r="238">
          <cell r="C238" t="str">
            <v>BA1330</v>
          </cell>
          <cell r="K238">
            <v>0</v>
          </cell>
        </row>
        <row r="239">
          <cell r="C239" t="str">
            <v>BA1330</v>
          </cell>
          <cell r="K239">
            <v>0</v>
          </cell>
        </row>
        <row r="240">
          <cell r="C240" t="str">
            <v>BA1330</v>
          </cell>
          <cell r="K240">
            <v>105996</v>
          </cell>
        </row>
        <row r="241">
          <cell r="C241" t="str">
            <v>BA1330</v>
          </cell>
          <cell r="K241">
            <v>850716.77</v>
          </cell>
        </row>
        <row r="242">
          <cell r="C242" t="str">
            <v>BA1330</v>
          </cell>
          <cell r="K242">
            <v>31348.13</v>
          </cell>
        </row>
        <row r="243">
          <cell r="C243" t="str">
            <v>BA1290</v>
          </cell>
          <cell r="K243">
            <v>28500</v>
          </cell>
        </row>
        <row r="244">
          <cell r="C244" t="str">
            <v>BA1330</v>
          </cell>
          <cell r="K244">
            <v>315000</v>
          </cell>
        </row>
        <row r="245">
          <cell r="C245" t="str">
            <v>BA1330</v>
          </cell>
          <cell r="K245">
            <v>0</v>
          </cell>
        </row>
        <row r="246">
          <cell r="C246" t="str">
            <v>BA1330</v>
          </cell>
          <cell r="K246">
            <v>0</v>
          </cell>
        </row>
        <row r="247">
          <cell r="C247" t="str">
            <v>BA1310</v>
          </cell>
          <cell r="K247">
            <v>0</v>
          </cell>
        </row>
        <row r="248">
          <cell r="C248" t="str">
            <v>BA1310</v>
          </cell>
          <cell r="K248">
            <v>0</v>
          </cell>
        </row>
        <row r="249">
          <cell r="C249" t="str">
            <v>BA1340</v>
          </cell>
          <cell r="K249">
            <v>24540.33</v>
          </cell>
        </row>
        <row r="250">
          <cell r="C250" t="str">
            <v>BA1341</v>
          </cell>
          <cell r="K250">
            <v>0</v>
          </cell>
        </row>
        <row r="251">
          <cell r="C251">
            <v>0</v>
          </cell>
          <cell r="K251">
            <v>1583748.56</v>
          </cell>
        </row>
        <row r="252">
          <cell r="C252" t="str">
            <v>BA1210</v>
          </cell>
          <cell r="K252">
            <v>0</v>
          </cell>
        </row>
        <row r="253">
          <cell r="C253" t="str">
            <v>BA1210</v>
          </cell>
          <cell r="K253">
            <v>0</v>
          </cell>
        </row>
        <row r="254">
          <cell r="C254" t="str">
            <v>BA1220</v>
          </cell>
          <cell r="K254">
            <v>1520505.23</v>
          </cell>
        </row>
        <row r="255">
          <cell r="C255" t="str">
            <v>BA1220</v>
          </cell>
          <cell r="K255">
            <v>0</v>
          </cell>
        </row>
        <row r="256">
          <cell r="C256" t="str">
            <v>BA1230</v>
          </cell>
          <cell r="K256">
            <v>0</v>
          </cell>
        </row>
        <row r="257">
          <cell r="C257" t="str">
            <v>BA1230</v>
          </cell>
          <cell r="K257">
            <v>0</v>
          </cell>
        </row>
        <row r="258">
          <cell r="C258" t="str">
            <v>BA1240</v>
          </cell>
          <cell r="K258">
            <v>63243.33</v>
          </cell>
        </row>
        <row r="259">
          <cell r="C259" t="str">
            <v>BA1240</v>
          </cell>
          <cell r="K259">
            <v>0</v>
          </cell>
        </row>
        <row r="260">
          <cell r="C260" t="str">
            <v>BA1250</v>
          </cell>
          <cell r="K260">
            <v>0</v>
          </cell>
        </row>
        <row r="261">
          <cell r="C261" t="str">
            <v>BA1250</v>
          </cell>
          <cell r="K261">
            <v>0</v>
          </cell>
        </row>
        <row r="262">
          <cell r="C262" t="str">
            <v>BA1260</v>
          </cell>
          <cell r="K262">
            <v>0</v>
          </cell>
        </row>
        <row r="263">
          <cell r="C263" t="str">
            <v>BA1260</v>
          </cell>
          <cell r="K263">
            <v>0</v>
          </cell>
        </row>
        <row r="264">
          <cell r="C264" t="str">
            <v>BA1270</v>
          </cell>
          <cell r="K264">
            <v>0</v>
          </cell>
        </row>
        <row r="265">
          <cell r="C265" t="str">
            <v>BA1270</v>
          </cell>
          <cell r="K265">
            <v>0</v>
          </cell>
        </row>
        <row r="266">
          <cell r="C266">
            <v>0</v>
          </cell>
          <cell r="K266">
            <v>11711673.949999999</v>
          </cell>
        </row>
        <row r="267">
          <cell r="C267" t="str">
            <v>BA1360</v>
          </cell>
          <cell r="K267">
            <v>19230.990000000002</v>
          </cell>
        </row>
        <row r="268">
          <cell r="C268" t="str">
            <v>BA1370</v>
          </cell>
          <cell r="K268">
            <v>0</v>
          </cell>
        </row>
        <row r="269">
          <cell r="C269" t="str">
            <v>BA1390</v>
          </cell>
          <cell r="K269">
            <v>4069980.8</v>
          </cell>
        </row>
        <row r="270">
          <cell r="C270" t="str">
            <v>BA1390</v>
          </cell>
          <cell r="K270">
            <v>0</v>
          </cell>
        </row>
        <row r="271">
          <cell r="C271" t="str">
            <v>BA1390</v>
          </cell>
          <cell r="K271">
            <v>0</v>
          </cell>
        </row>
        <row r="272">
          <cell r="C272" t="str">
            <v>BA1390</v>
          </cell>
          <cell r="K272">
            <v>0</v>
          </cell>
        </row>
        <row r="273">
          <cell r="C273" t="str">
            <v>BA1390</v>
          </cell>
          <cell r="K273">
            <v>4385916.5</v>
          </cell>
        </row>
        <row r="274">
          <cell r="C274" t="str">
            <v>BA1390</v>
          </cell>
          <cell r="K274">
            <v>0</v>
          </cell>
        </row>
        <row r="275">
          <cell r="C275" t="str">
            <v>BA1400</v>
          </cell>
          <cell r="K275">
            <v>0</v>
          </cell>
        </row>
        <row r="276">
          <cell r="C276" t="str">
            <v>BA1410</v>
          </cell>
          <cell r="K276">
            <v>562103.1</v>
          </cell>
        </row>
        <row r="277">
          <cell r="C277" t="str">
            <v>BA1410</v>
          </cell>
          <cell r="K277">
            <v>43203.92</v>
          </cell>
        </row>
        <row r="278">
          <cell r="C278" t="str">
            <v>BA1410</v>
          </cell>
          <cell r="K278">
            <v>511404.63</v>
          </cell>
        </row>
        <row r="279">
          <cell r="C279" t="str">
            <v>BA1410</v>
          </cell>
          <cell r="K279">
            <v>25231.360000000001</v>
          </cell>
        </row>
        <row r="280">
          <cell r="C280" t="str">
            <v>BA1410</v>
          </cell>
          <cell r="K280">
            <v>65470.69</v>
          </cell>
        </row>
        <row r="281">
          <cell r="C281" t="str">
            <v>BA1410</v>
          </cell>
          <cell r="K281">
            <v>15275.3</v>
          </cell>
        </row>
        <row r="282">
          <cell r="C282" t="str">
            <v>BA1420</v>
          </cell>
          <cell r="K282">
            <v>0</v>
          </cell>
        </row>
        <row r="283">
          <cell r="C283" t="str">
            <v>BA1430</v>
          </cell>
          <cell r="K283">
            <v>244434.12</v>
          </cell>
        </row>
        <row r="284">
          <cell r="C284" t="str">
            <v>BA1440</v>
          </cell>
          <cell r="K284">
            <v>205994.69</v>
          </cell>
        </row>
        <row r="285">
          <cell r="C285" t="str">
            <v>BA1440</v>
          </cell>
          <cell r="K285">
            <v>0</v>
          </cell>
        </row>
        <row r="286">
          <cell r="C286" t="str">
            <v>BA1440</v>
          </cell>
          <cell r="K286">
            <v>0</v>
          </cell>
        </row>
        <row r="287">
          <cell r="C287" t="str">
            <v>BA1440</v>
          </cell>
          <cell r="K287">
            <v>1403452.37</v>
          </cell>
        </row>
        <row r="288">
          <cell r="C288" t="str">
            <v>BA1460</v>
          </cell>
          <cell r="K288">
            <v>92834.9</v>
          </cell>
        </row>
        <row r="289">
          <cell r="C289" t="str">
            <v>BA1470</v>
          </cell>
          <cell r="K289">
            <v>64115.5</v>
          </cell>
        </row>
        <row r="290">
          <cell r="C290" t="str">
            <v>BA1480</v>
          </cell>
          <cell r="K290">
            <v>3025.08</v>
          </cell>
        </row>
        <row r="291">
          <cell r="C291">
            <v>0</v>
          </cell>
          <cell r="K291">
            <v>8026645.8900000006</v>
          </cell>
        </row>
        <row r="292">
          <cell r="C292" t="str">
            <v>BA1130</v>
          </cell>
          <cell r="K292">
            <v>402586.33</v>
          </cell>
        </row>
        <row r="293">
          <cell r="C293" t="str">
            <v>BA1130</v>
          </cell>
          <cell r="K293">
            <v>3248724.84</v>
          </cell>
        </row>
        <row r="294">
          <cell r="C294" t="str">
            <v>BA1130</v>
          </cell>
          <cell r="K294">
            <v>16684.400000000001</v>
          </cell>
        </row>
        <row r="295">
          <cell r="C295" t="str">
            <v>BA1530</v>
          </cell>
          <cell r="K295">
            <v>0</v>
          </cell>
        </row>
        <row r="296">
          <cell r="C296" t="str">
            <v>BA1500</v>
          </cell>
          <cell r="K296">
            <v>0</v>
          </cell>
        </row>
        <row r="297">
          <cell r="C297" t="str">
            <v>BA1500</v>
          </cell>
          <cell r="K297">
            <v>419013.42</v>
          </cell>
        </row>
        <row r="298">
          <cell r="C298" t="str">
            <v>BA1500</v>
          </cell>
          <cell r="K298">
            <v>8565.7000000000007</v>
          </cell>
        </row>
        <row r="299">
          <cell r="C299" t="str">
            <v>BA1510</v>
          </cell>
          <cell r="K299">
            <v>0</v>
          </cell>
        </row>
        <row r="300">
          <cell r="C300" t="str">
            <v>BA1510</v>
          </cell>
          <cell r="K300">
            <v>750.43</v>
          </cell>
        </row>
        <row r="301">
          <cell r="C301" t="str">
            <v>BA1510</v>
          </cell>
          <cell r="K301">
            <v>0</v>
          </cell>
        </row>
        <row r="302">
          <cell r="C302" t="str">
            <v>BA1520</v>
          </cell>
          <cell r="K302">
            <v>0</v>
          </cell>
        </row>
        <row r="303">
          <cell r="C303" t="str">
            <v>BA1520</v>
          </cell>
          <cell r="K303">
            <v>51723.7</v>
          </cell>
        </row>
        <row r="304">
          <cell r="C304" t="str">
            <v>BA1520</v>
          </cell>
          <cell r="K304">
            <v>0</v>
          </cell>
        </row>
        <row r="305">
          <cell r="C305" t="str">
            <v>BA1530</v>
          </cell>
          <cell r="K305">
            <v>200</v>
          </cell>
        </row>
        <row r="306">
          <cell r="C306" t="str">
            <v>BA1530</v>
          </cell>
          <cell r="K306">
            <v>106036.28</v>
          </cell>
        </row>
        <row r="307">
          <cell r="C307" t="str">
            <v>BA1530</v>
          </cell>
          <cell r="K307">
            <v>3772360.79</v>
          </cell>
        </row>
        <row r="308">
          <cell r="C308" t="str">
            <v>BA1530</v>
          </cell>
          <cell r="K308">
            <v>0</v>
          </cell>
        </row>
        <row r="309">
          <cell r="C309" t="str">
            <v>BA1540</v>
          </cell>
          <cell r="K309">
            <v>0</v>
          </cell>
        </row>
        <row r="310">
          <cell r="C310" t="str">
            <v>BA1530</v>
          </cell>
          <cell r="K310">
            <v>0</v>
          </cell>
        </row>
        <row r="311">
          <cell r="C311" t="str">
            <v>BA1541</v>
          </cell>
          <cell r="K311">
            <v>0</v>
          </cell>
        </row>
        <row r="312">
          <cell r="C312" t="str">
            <v>BA1542</v>
          </cell>
          <cell r="K312">
            <v>0</v>
          </cell>
        </row>
        <row r="313">
          <cell r="C313" t="str">
            <v>BA1550</v>
          </cell>
          <cell r="K313">
            <v>0</v>
          </cell>
        </row>
        <row r="314">
          <cell r="C314">
            <v>0</v>
          </cell>
          <cell r="K314">
            <v>90749774.109999999</v>
          </cell>
        </row>
        <row r="315">
          <cell r="C315">
            <v>0</v>
          </cell>
          <cell r="K315">
            <v>70791501.75</v>
          </cell>
        </row>
        <row r="316">
          <cell r="C316" t="str">
            <v>BA0510</v>
          </cell>
          <cell r="K316">
            <v>427748.25</v>
          </cell>
        </row>
        <row r="317">
          <cell r="C317" t="str">
            <v>BA0470</v>
          </cell>
          <cell r="K317">
            <v>89775</v>
          </cell>
        </row>
        <row r="318">
          <cell r="C318" t="str">
            <v>BA0970</v>
          </cell>
          <cell r="K318">
            <v>7980390</v>
          </cell>
        </row>
        <row r="319">
          <cell r="C319" t="str">
            <v>BA0970</v>
          </cell>
          <cell r="K319">
            <v>0</v>
          </cell>
        </row>
        <row r="320">
          <cell r="C320" t="str">
            <v>BA1000</v>
          </cell>
          <cell r="K320">
            <v>1614714</v>
          </cell>
        </row>
        <row r="321">
          <cell r="C321" t="str">
            <v>BA1000</v>
          </cell>
          <cell r="K321">
            <v>0</v>
          </cell>
        </row>
        <row r="322">
          <cell r="C322" t="str">
            <v>BA0540</v>
          </cell>
          <cell r="K322">
            <v>9080938.5</v>
          </cell>
        </row>
        <row r="323">
          <cell r="C323" t="str">
            <v>BA0540</v>
          </cell>
          <cell r="K323">
            <v>0</v>
          </cell>
        </row>
        <row r="324">
          <cell r="C324" t="str">
            <v>BA0541</v>
          </cell>
          <cell r="K324">
            <v>0</v>
          </cell>
        </row>
        <row r="325">
          <cell r="C325" t="str">
            <v>BA0590</v>
          </cell>
          <cell r="K325">
            <v>2056294.5</v>
          </cell>
        </row>
        <row r="326">
          <cell r="C326" t="str">
            <v>BA0591</v>
          </cell>
          <cell r="K326">
            <v>0</v>
          </cell>
        </row>
        <row r="327">
          <cell r="C327" t="str">
            <v>BA0600</v>
          </cell>
          <cell r="K327">
            <v>738864.75</v>
          </cell>
        </row>
        <row r="328">
          <cell r="C328" t="str">
            <v>BA0601</v>
          </cell>
          <cell r="K328">
            <v>0</v>
          </cell>
        </row>
        <row r="329">
          <cell r="C329" t="str">
            <v>BA0650</v>
          </cell>
          <cell r="K329">
            <v>435078</v>
          </cell>
        </row>
        <row r="330">
          <cell r="C330" t="str">
            <v>BA1040</v>
          </cell>
          <cell r="K330">
            <v>11510.25</v>
          </cell>
        </row>
        <row r="331">
          <cell r="C331" t="str">
            <v>BA0810</v>
          </cell>
          <cell r="K331">
            <v>35234480.25</v>
          </cell>
        </row>
        <row r="332">
          <cell r="C332" t="str">
            <v>BA0810</v>
          </cell>
          <cell r="K332">
            <v>0</v>
          </cell>
        </row>
        <row r="333">
          <cell r="C333" t="str">
            <v>BA0850</v>
          </cell>
          <cell r="K333">
            <v>8360094.75</v>
          </cell>
        </row>
        <row r="334">
          <cell r="C334" t="str">
            <v>BA0860</v>
          </cell>
          <cell r="K334">
            <v>4749307.5</v>
          </cell>
        </row>
        <row r="335">
          <cell r="C335" t="str">
            <v>BA1100</v>
          </cell>
          <cell r="K335">
            <v>0</v>
          </cell>
        </row>
        <row r="336">
          <cell r="C336" t="str">
            <v>BA0080</v>
          </cell>
          <cell r="K336">
            <v>12306</v>
          </cell>
        </row>
        <row r="337">
          <cell r="C337">
            <v>0</v>
          </cell>
          <cell r="K337">
            <v>19958272.359999999</v>
          </cell>
        </row>
        <row r="338">
          <cell r="C338" t="str">
            <v>BA0520</v>
          </cell>
          <cell r="K338">
            <v>229555.58</v>
          </cell>
        </row>
        <row r="339">
          <cell r="C339" t="str">
            <v>BA0480</v>
          </cell>
          <cell r="K339">
            <v>139494.85999999999</v>
          </cell>
        </row>
        <row r="340">
          <cell r="C340" t="str">
            <v>BA0990</v>
          </cell>
          <cell r="K340">
            <v>1526592.64</v>
          </cell>
        </row>
        <row r="341">
          <cell r="C341" t="str">
            <v>BA0560</v>
          </cell>
          <cell r="K341">
            <v>2501531.69</v>
          </cell>
        </row>
        <row r="342">
          <cell r="C342" t="str">
            <v>BA0561</v>
          </cell>
          <cell r="K342">
            <v>0</v>
          </cell>
        </row>
        <row r="343">
          <cell r="C343" t="str">
            <v>BA1060</v>
          </cell>
          <cell r="K343">
            <v>146146.56</v>
          </cell>
        </row>
        <row r="344">
          <cell r="C344" t="str">
            <v>BA0830</v>
          </cell>
          <cell r="K344">
            <v>15342121.42</v>
          </cell>
        </row>
        <row r="345">
          <cell r="C345" t="str">
            <v>BA1120</v>
          </cell>
          <cell r="K345">
            <v>72829.61</v>
          </cell>
        </row>
        <row r="346">
          <cell r="C346" t="str">
            <v>BA0090</v>
          </cell>
          <cell r="K346">
            <v>0</v>
          </cell>
        </row>
        <row r="347">
          <cell r="C347">
            <v>0</v>
          </cell>
          <cell r="K347">
            <v>29224873.320000008</v>
          </cell>
        </row>
        <row r="348">
          <cell r="C348">
            <v>0</v>
          </cell>
          <cell r="K348">
            <v>28864411.350000009</v>
          </cell>
        </row>
        <row r="349">
          <cell r="C349" t="str">
            <v>BA1890</v>
          </cell>
          <cell r="K349">
            <v>302</v>
          </cell>
        </row>
        <row r="350">
          <cell r="C350" t="str">
            <v>BA1900</v>
          </cell>
          <cell r="K350">
            <v>52240.07</v>
          </cell>
        </row>
        <row r="351">
          <cell r="C351" t="str">
            <v>BA1660</v>
          </cell>
          <cell r="K351">
            <v>2285576.16</v>
          </cell>
        </row>
        <row r="352">
          <cell r="C352" t="str">
            <v>BA1670</v>
          </cell>
          <cell r="K352">
            <v>240860.7</v>
          </cell>
        </row>
        <row r="353">
          <cell r="C353" t="str">
            <v>BA1670</v>
          </cell>
          <cell r="K353">
            <v>879545.27</v>
          </cell>
        </row>
        <row r="354">
          <cell r="C354" t="str">
            <v>BA1650</v>
          </cell>
          <cell r="K354">
            <v>1231601.5900000001</v>
          </cell>
        </row>
        <row r="355">
          <cell r="C355" t="str">
            <v>BA1580</v>
          </cell>
          <cell r="K355">
            <v>830000</v>
          </cell>
        </row>
        <row r="356">
          <cell r="C356" t="str">
            <v>BA1590</v>
          </cell>
          <cell r="K356">
            <v>1246.6600000000001</v>
          </cell>
        </row>
        <row r="357">
          <cell r="C357" t="str">
            <v>BA1590</v>
          </cell>
          <cell r="K357">
            <v>4611847.82</v>
          </cell>
        </row>
        <row r="358">
          <cell r="C358">
            <v>0</v>
          </cell>
          <cell r="K358">
            <v>0</v>
          </cell>
        </row>
        <row r="359">
          <cell r="C359" t="str">
            <v>BA1601</v>
          </cell>
          <cell r="K359">
            <v>0</v>
          </cell>
        </row>
        <row r="360">
          <cell r="C360" t="str">
            <v>BA1602</v>
          </cell>
          <cell r="K360">
            <v>1945051.18</v>
          </cell>
        </row>
        <row r="361">
          <cell r="C361" t="str">
            <v>BA1610</v>
          </cell>
          <cell r="K361">
            <v>0</v>
          </cell>
        </row>
        <row r="362">
          <cell r="C362" t="str">
            <v>BA1620</v>
          </cell>
          <cell r="K362">
            <v>0</v>
          </cell>
        </row>
        <row r="363">
          <cell r="C363" t="str">
            <v>BA1620</v>
          </cell>
          <cell r="K363">
            <v>1946736.06</v>
          </cell>
        </row>
        <row r="364">
          <cell r="C364" t="str">
            <v>BA1620</v>
          </cell>
          <cell r="K364">
            <v>2524851.3199999998</v>
          </cell>
        </row>
        <row r="365">
          <cell r="C365" t="str">
            <v>BA1630</v>
          </cell>
          <cell r="K365">
            <v>13330.21</v>
          </cell>
        </row>
        <row r="366">
          <cell r="C366" t="str">
            <v>BA1640</v>
          </cell>
          <cell r="K366">
            <v>584905.18000000005</v>
          </cell>
        </row>
        <row r="367">
          <cell r="C367" t="str">
            <v>BA1740</v>
          </cell>
          <cell r="K367">
            <v>0</v>
          </cell>
        </row>
        <row r="368">
          <cell r="C368" t="str">
            <v>BA1740</v>
          </cell>
          <cell r="K368">
            <v>2032593.76</v>
          </cell>
        </row>
        <row r="369">
          <cell r="C369" t="str">
            <v>BA1740</v>
          </cell>
          <cell r="K369">
            <v>9626.85</v>
          </cell>
        </row>
        <row r="370">
          <cell r="C370" t="str">
            <v>BA1740</v>
          </cell>
          <cell r="K370">
            <v>61744.94</v>
          </cell>
        </row>
        <row r="371">
          <cell r="C371" t="str">
            <v>BA1740</v>
          </cell>
          <cell r="K371">
            <v>0</v>
          </cell>
        </row>
        <row r="372">
          <cell r="C372" t="str">
            <v>BA1740</v>
          </cell>
          <cell r="K372">
            <v>6864160.3799999999</v>
          </cell>
        </row>
        <row r="373">
          <cell r="C373" t="str">
            <v>BA1740</v>
          </cell>
          <cell r="K373">
            <v>604705.96</v>
          </cell>
        </row>
        <row r="374">
          <cell r="C374" t="str">
            <v>BA1740</v>
          </cell>
          <cell r="K374">
            <v>0</v>
          </cell>
        </row>
        <row r="375">
          <cell r="C375" t="str">
            <v>BA1740</v>
          </cell>
          <cell r="K375">
            <v>1443411.18</v>
          </cell>
        </row>
        <row r="376">
          <cell r="C376" t="str">
            <v>BA1740</v>
          </cell>
          <cell r="K376">
            <v>22483.75</v>
          </cell>
        </row>
        <row r="377">
          <cell r="C377" t="str">
            <v>BA1740</v>
          </cell>
          <cell r="K377">
            <v>0</v>
          </cell>
        </row>
        <row r="378">
          <cell r="C378" t="str">
            <v>BA1740</v>
          </cell>
          <cell r="K378">
            <v>6008.12</v>
          </cell>
        </row>
        <row r="379">
          <cell r="C379" t="str">
            <v>BA1740</v>
          </cell>
          <cell r="K379">
            <v>32041</v>
          </cell>
        </row>
        <row r="380">
          <cell r="C380" t="str">
            <v>BA1890</v>
          </cell>
          <cell r="K380">
            <v>107948.1</v>
          </cell>
        </row>
        <row r="381">
          <cell r="C381" t="str">
            <v>BA1740</v>
          </cell>
          <cell r="K381">
            <v>10552.75</v>
          </cell>
        </row>
        <row r="382">
          <cell r="C382" t="str">
            <v>BA1740</v>
          </cell>
          <cell r="K382">
            <v>73161.929999999993</v>
          </cell>
        </row>
        <row r="383">
          <cell r="C383" t="str">
            <v>BA1740</v>
          </cell>
          <cell r="K383">
            <v>4168.46</v>
          </cell>
        </row>
        <row r="384">
          <cell r="C384" t="str">
            <v>BA1740</v>
          </cell>
          <cell r="K384">
            <v>94706.34</v>
          </cell>
        </row>
        <row r="385">
          <cell r="C385" t="str">
            <v>BA1740</v>
          </cell>
          <cell r="K385">
            <v>121230.41</v>
          </cell>
        </row>
        <row r="386">
          <cell r="C386" t="str">
            <v>BA1740</v>
          </cell>
          <cell r="K386">
            <v>227773.2</v>
          </cell>
        </row>
        <row r="387">
          <cell r="C387" t="str">
            <v>BA1720</v>
          </cell>
          <cell r="K387">
            <v>0</v>
          </cell>
        </row>
        <row r="388">
          <cell r="C388" t="str">
            <v>BA1730</v>
          </cell>
          <cell r="K388">
            <v>0</v>
          </cell>
        </row>
        <row r="389">
          <cell r="C389">
            <v>0</v>
          </cell>
          <cell r="K389">
            <v>360461.97</v>
          </cell>
        </row>
        <row r="390">
          <cell r="C390" t="str">
            <v>BA1760</v>
          </cell>
          <cell r="K390">
            <v>0</v>
          </cell>
        </row>
        <row r="391">
          <cell r="C391" t="str">
            <v>BA1770</v>
          </cell>
          <cell r="K391">
            <v>0</v>
          </cell>
        </row>
        <row r="392">
          <cell r="C392" t="str">
            <v>BA1790</v>
          </cell>
          <cell r="K392">
            <v>20928.900000000001</v>
          </cell>
        </row>
        <row r="393">
          <cell r="C393" t="str">
            <v>BA1760</v>
          </cell>
          <cell r="K393">
            <v>0</v>
          </cell>
        </row>
        <row r="394">
          <cell r="C394" t="str">
            <v>BA1770</v>
          </cell>
          <cell r="K394">
            <v>0</v>
          </cell>
        </row>
        <row r="395">
          <cell r="C395" t="str">
            <v>BA1790</v>
          </cell>
          <cell r="K395">
            <v>50603.26</v>
          </cell>
        </row>
        <row r="396">
          <cell r="C396" t="str">
            <v>BA1760</v>
          </cell>
          <cell r="K396">
            <v>0</v>
          </cell>
        </row>
        <row r="397">
          <cell r="C397" t="str">
            <v>BA1770</v>
          </cell>
          <cell r="K397">
            <v>0</v>
          </cell>
        </row>
        <row r="398">
          <cell r="C398" t="str">
            <v>BA1790</v>
          </cell>
          <cell r="K398">
            <v>0</v>
          </cell>
        </row>
        <row r="399">
          <cell r="C399" t="str">
            <v>BA1800</v>
          </cell>
          <cell r="K399">
            <v>0</v>
          </cell>
        </row>
        <row r="400">
          <cell r="C400" t="str">
            <v>BA1800</v>
          </cell>
          <cell r="K400">
            <v>0</v>
          </cell>
        </row>
        <row r="401">
          <cell r="C401" t="str">
            <v>BA1800</v>
          </cell>
          <cell r="K401">
            <v>0</v>
          </cell>
        </row>
        <row r="402">
          <cell r="C402" t="str">
            <v>BA1800</v>
          </cell>
          <cell r="K402">
            <v>0</v>
          </cell>
        </row>
        <row r="403">
          <cell r="C403" t="str">
            <v>BA1800</v>
          </cell>
          <cell r="K403">
            <v>0</v>
          </cell>
        </row>
        <row r="404">
          <cell r="C404" t="str">
            <v>BA1800</v>
          </cell>
          <cell r="K404">
            <v>0</v>
          </cell>
        </row>
        <row r="405">
          <cell r="C405" t="str">
            <v>BA1800</v>
          </cell>
          <cell r="K405">
            <v>10107.86</v>
          </cell>
        </row>
        <row r="406">
          <cell r="C406" t="str">
            <v>BA1800</v>
          </cell>
          <cell r="K406">
            <v>2368.86</v>
          </cell>
        </row>
        <row r="407">
          <cell r="C407" t="str">
            <v>BA1800</v>
          </cell>
          <cell r="K407">
            <v>0</v>
          </cell>
        </row>
        <row r="408">
          <cell r="C408" t="str">
            <v>BA1800</v>
          </cell>
          <cell r="K408">
            <v>0</v>
          </cell>
        </row>
        <row r="409">
          <cell r="C409" t="str">
            <v>BA1800</v>
          </cell>
          <cell r="K409">
            <v>224626.3</v>
          </cell>
        </row>
        <row r="410">
          <cell r="C410" t="str">
            <v>BA1800</v>
          </cell>
          <cell r="K410">
            <v>51826.79</v>
          </cell>
        </row>
        <row r="411">
          <cell r="C411" t="str">
            <v>BA1810</v>
          </cell>
          <cell r="K411">
            <v>0</v>
          </cell>
        </row>
        <row r="412">
          <cell r="C412" t="str">
            <v>BA1820</v>
          </cell>
          <cell r="K412">
            <v>0</v>
          </cell>
        </row>
        <row r="413">
          <cell r="C413" t="str">
            <v>BA1830</v>
          </cell>
          <cell r="K413">
            <v>0</v>
          </cell>
        </row>
        <row r="414">
          <cell r="C414" t="str">
            <v>BA1850</v>
          </cell>
          <cell r="K414">
            <v>0</v>
          </cell>
        </row>
        <row r="415">
          <cell r="C415" t="str">
            <v>BA1860</v>
          </cell>
          <cell r="K415">
            <v>0</v>
          </cell>
        </row>
        <row r="416">
          <cell r="C416" t="str">
            <v>BA1870</v>
          </cell>
          <cell r="K416">
            <v>0</v>
          </cell>
        </row>
        <row r="417">
          <cell r="C417" t="str">
            <v>BA1831</v>
          </cell>
          <cell r="K417">
            <v>0</v>
          </cell>
        </row>
        <row r="418">
          <cell r="C418">
            <v>0</v>
          </cell>
          <cell r="K418">
            <v>4000221.64</v>
          </cell>
        </row>
        <row r="419">
          <cell r="C419">
            <v>0</v>
          </cell>
          <cell r="K419">
            <v>4000221.64</v>
          </cell>
        </row>
        <row r="420">
          <cell r="C420" t="str">
            <v>BA1920</v>
          </cell>
          <cell r="K420">
            <v>1632081.47</v>
          </cell>
        </row>
        <row r="421">
          <cell r="C421" t="str">
            <v>BA1930</v>
          </cell>
          <cell r="K421">
            <v>640388.99</v>
          </cell>
        </row>
        <row r="422">
          <cell r="C422" t="str">
            <v>BA1960</v>
          </cell>
          <cell r="K422">
            <v>69884.789999999994</v>
          </cell>
        </row>
        <row r="423">
          <cell r="C423" t="str">
            <v>BA1940</v>
          </cell>
          <cell r="K423">
            <v>1625444.94</v>
          </cell>
        </row>
        <row r="424">
          <cell r="C424" t="str">
            <v>BA1940</v>
          </cell>
          <cell r="K424">
            <v>0</v>
          </cell>
        </row>
        <row r="425">
          <cell r="C425" t="str">
            <v>BA1950</v>
          </cell>
          <cell r="K425">
            <v>28816.240000000002</v>
          </cell>
        </row>
        <row r="426">
          <cell r="C426" t="str">
            <v>BA1970</v>
          </cell>
          <cell r="K426">
            <v>3605.21</v>
          </cell>
        </row>
        <row r="427">
          <cell r="C427" t="str">
            <v>BA1980</v>
          </cell>
          <cell r="K427">
            <v>0</v>
          </cell>
        </row>
        <row r="428">
          <cell r="C428">
            <v>0</v>
          </cell>
          <cell r="K428">
            <v>4099551.09</v>
          </cell>
        </row>
        <row r="429">
          <cell r="C429">
            <v>0</v>
          </cell>
          <cell r="K429">
            <v>4099551.09</v>
          </cell>
        </row>
        <row r="430">
          <cell r="C430" t="str">
            <v>BA2000</v>
          </cell>
          <cell r="K430">
            <v>265155.15000000002</v>
          </cell>
        </row>
        <row r="431">
          <cell r="C431" t="str">
            <v>BA2000</v>
          </cell>
          <cell r="K431">
            <v>37500</v>
          </cell>
        </row>
        <row r="432">
          <cell r="C432" t="str">
            <v>BA2030</v>
          </cell>
          <cell r="K432">
            <v>0</v>
          </cell>
        </row>
        <row r="433">
          <cell r="C433" t="str">
            <v>BA2020</v>
          </cell>
          <cell r="K433">
            <v>1841948.12</v>
          </cell>
        </row>
        <row r="434">
          <cell r="C434" t="str">
            <v>BA2020</v>
          </cell>
          <cell r="K434">
            <v>1640798.85</v>
          </cell>
        </row>
        <row r="435">
          <cell r="C435" t="str">
            <v>BA2020</v>
          </cell>
          <cell r="K435">
            <v>0</v>
          </cell>
        </row>
        <row r="436">
          <cell r="C436" t="str">
            <v>BA2030</v>
          </cell>
          <cell r="K436">
            <v>279610.21000000002</v>
          </cell>
        </row>
        <row r="437">
          <cell r="C437" t="str">
            <v>BA2030</v>
          </cell>
          <cell r="K437">
            <v>34538.76</v>
          </cell>
        </row>
        <row r="438">
          <cell r="C438" t="str">
            <v>BA2060</v>
          </cell>
          <cell r="K438">
            <v>0</v>
          </cell>
        </row>
        <row r="439">
          <cell r="C439" t="str">
            <v>BA2050</v>
          </cell>
          <cell r="K439">
            <v>0</v>
          </cell>
        </row>
        <row r="440">
          <cell r="C440" t="str">
            <v>BA2050</v>
          </cell>
          <cell r="K440">
            <v>0</v>
          </cell>
        </row>
        <row r="441">
          <cell r="C441" t="str">
            <v>BA2050</v>
          </cell>
          <cell r="K441">
            <v>0</v>
          </cell>
        </row>
        <row r="442">
          <cell r="C442" t="str">
            <v>BA2060</v>
          </cell>
          <cell r="K442">
            <v>0</v>
          </cell>
        </row>
        <row r="443">
          <cell r="C443" t="str">
            <v>BA2060</v>
          </cell>
          <cell r="K443">
            <v>0</v>
          </cell>
        </row>
        <row r="444">
          <cell r="C444" t="str">
            <v>BA2060</v>
          </cell>
          <cell r="K444">
            <v>0</v>
          </cell>
        </row>
        <row r="445">
          <cell r="C445" t="str">
            <v>BA2050</v>
          </cell>
          <cell r="K445">
            <v>0</v>
          </cell>
        </row>
        <row r="446">
          <cell r="C446" t="str">
            <v>BA2050</v>
          </cell>
          <cell r="K446">
            <v>0</v>
          </cell>
        </row>
        <row r="447">
          <cell r="C447" t="str">
            <v>BA2050</v>
          </cell>
          <cell r="K447">
            <v>0</v>
          </cell>
        </row>
        <row r="448">
          <cell r="C448" t="str">
            <v>BA2060</v>
          </cell>
          <cell r="K448">
            <v>0</v>
          </cell>
        </row>
        <row r="449">
          <cell r="C449" t="str">
            <v>BA2060</v>
          </cell>
          <cell r="K449">
            <v>0</v>
          </cell>
        </row>
        <row r="450">
          <cell r="C450" t="str">
            <v>BA2060</v>
          </cell>
          <cell r="K450">
            <v>0</v>
          </cell>
        </row>
        <row r="451">
          <cell r="C451" t="str">
            <v>BA2060</v>
          </cell>
          <cell r="K451">
            <v>0</v>
          </cell>
        </row>
        <row r="452">
          <cell r="C452" t="str">
            <v>BA2060</v>
          </cell>
          <cell r="K452">
            <v>0</v>
          </cell>
        </row>
        <row r="453">
          <cell r="C453" t="str">
            <v>BA2070</v>
          </cell>
          <cell r="K453">
            <v>0</v>
          </cell>
        </row>
        <row r="454">
          <cell r="C454" t="str">
            <v>BA2061</v>
          </cell>
          <cell r="K454">
            <v>0</v>
          </cell>
        </row>
        <row r="455">
          <cell r="C455">
            <v>0</v>
          </cell>
          <cell r="K455">
            <v>129207671.09</v>
          </cell>
        </row>
        <row r="456">
          <cell r="C456">
            <v>0</v>
          </cell>
          <cell r="K456">
            <v>112831599.26000001</v>
          </cell>
        </row>
        <row r="457">
          <cell r="C457" t="str">
            <v>BA2120</v>
          </cell>
          <cell r="K457">
            <v>28274041.149999999</v>
          </cell>
        </row>
        <row r="458">
          <cell r="C458" t="str">
            <v>BA2120</v>
          </cell>
          <cell r="K458">
            <v>9619226.7100000009</v>
          </cell>
        </row>
        <row r="459">
          <cell r="C459" t="str">
            <v>BA2120</v>
          </cell>
          <cell r="K459">
            <v>1965301.47</v>
          </cell>
        </row>
        <row r="460">
          <cell r="C460" t="str">
            <v>BA2120</v>
          </cell>
          <cell r="K460">
            <v>580661.5</v>
          </cell>
        </row>
        <row r="461">
          <cell r="C461" t="str">
            <v>BA2120</v>
          </cell>
          <cell r="K461">
            <v>138520.65</v>
          </cell>
        </row>
        <row r="462">
          <cell r="C462" t="str">
            <v>BA2120</v>
          </cell>
          <cell r="K462">
            <v>0</v>
          </cell>
        </row>
        <row r="463">
          <cell r="C463" t="str">
            <v>BA2120</v>
          </cell>
          <cell r="K463">
            <v>0</v>
          </cell>
        </row>
        <row r="464">
          <cell r="C464" t="str">
            <v>BA2120</v>
          </cell>
          <cell r="K464">
            <v>11692655.789999999</v>
          </cell>
        </row>
        <row r="465">
          <cell r="C465" t="str">
            <v>BA2160</v>
          </cell>
          <cell r="K465">
            <v>3910220.04</v>
          </cell>
        </row>
        <row r="466">
          <cell r="C466" t="str">
            <v>BA2160</v>
          </cell>
          <cell r="K466">
            <v>599467.35</v>
          </cell>
        </row>
        <row r="467">
          <cell r="C467" t="str">
            <v>BA2160</v>
          </cell>
          <cell r="K467">
            <v>45386.04</v>
          </cell>
        </row>
        <row r="468">
          <cell r="C468" t="str">
            <v>BA2160</v>
          </cell>
          <cell r="K468">
            <v>0</v>
          </cell>
        </row>
        <row r="469">
          <cell r="C469" t="str">
            <v>BA2160</v>
          </cell>
          <cell r="K469">
            <v>12484.42</v>
          </cell>
        </row>
        <row r="470">
          <cell r="C470" t="str">
            <v>BA2160</v>
          </cell>
          <cell r="K470">
            <v>0</v>
          </cell>
        </row>
        <row r="471">
          <cell r="C471" t="str">
            <v>BA2160</v>
          </cell>
          <cell r="K471">
            <v>0</v>
          </cell>
        </row>
        <row r="472">
          <cell r="C472" t="str">
            <v>BA2160</v>
          </cell>
          <cell r="K472">
            <v>1329309.06</v>
          </cell>
        </row>
        <row r="473">
          <cell r="C473" t="str">
            <v>BA2200</v>
          </cell>
          <cell r="K473">
            <v>31058083.34</v>
          </cell>
        </row>
        <row r="474">
          <cell r="C474">
            <v>0</v>
          </cell>
          <cell r="K474">
            <v>0</v>
          </cell>
        </row>
        <row r="475">
          <cell r="C475">
            <v>0</v>
          </cell>
          <cell r="K475">
            <v>0</v>
          </cell>
        </row>
        <row r="476">
          <cell r="C476" t="str">
            <v>BA2200</v>
          </cell>
          <cell r="K476">
            <v>5196749</v>
          </cell>
        </row>
        <row r="477">
          <cell r="C477">
            <v>0</v>
          </cell>
          <cell r="K477">
            <v>0</v>
          </cell>
        </row>
        <row r="478">
          <cell r="C478" t="str">
            <v>BA2200</v>
          </cell>
          <cell r="K478">
            <v>6238171.7300000004</v>
          </cell>
        </row>
        <row r="479">
          <cell r="C479" t="str">
            <v>BA2200</v>
          </cell>
          <cell r="K479">
            <v>14105.34</v>
          </cell>
        </row>
        <row r="480">
          <cell r="C480" t="str">
            <v>BA2200</v>
          </cell>
          <cell r="K480">
            <v>10155.02</v>
          </cell>
        </row>
        <row r="481">
          <cell r="C481" t="str">
            <v>BA2200</v>
          </cell>
          <cell r="K481">
            <v>0</v>
          </cell>
        </row>
        <row r="482">
          <cell r="C482" t="str">
            <v>BA2200</v>
          </cell>
          <cell r="K482">
            <v>12147060.65</v>
          </cell>
        </row>
        <row r="483">
          <cell r="C483">
            <v>0</v>
          </cell>
          <cell r="K483">
            <v>16376071.829999998</v>
          </cell>
        </row>
        <row r="484">
          <cell r="C484" t="str">
            <v>BA2130</v>
          </cell>
          <cell r="K484">
            <v>1903013.31</v>
          </cell>
        </row>
        <row r="485">
          <cell r="C485" t="str">
            <v>BA2130</v>
          </cell>
          <cell r="K485">
            <v>410469.51</v>
          </cell>
        </row>
        <row r="486">
          <cell r="C486" t="str">
            <v>BA2130</v>
          </cell>
          <cell r="K486">
            <v>191764.93</v>
          </cell>
        </row>
        <row r="487">
          <cell r="C487" t="str">
            <v>BA2130</v>
          </cell>
          <cell r="K487">
            <v>36893.53</v>
          </cell>
        </row>
        <row r="488">
          <cell r="C488" t="str">
            <v>BA2130</v>
          </cell>
          <cell r="K488">
            <v>394.12</v>
          </cell>
        </row>
        <row r="489">
          <cell r="C489" t="str">
            <v>BA2130</v>
          </cell>
          <cell r="K489">
            <v>0</v>
          </cell>
        </row>
        <row r="490">
          <cell r="C490" t="str">
            <v>BA2130</v>
          </cell>
          <cell r="K490">
            <v>0</v>
          </cell>
        </row>
        <row r="491">
          <cell r="C491" t="str">
            <v>BA2130</v>
          </cell>
          <cell r="K491">
            <v>789536.4</v>
          </cell>
        </row>
        <row r="492">
          <cell r="C492" t="str">
            <v>BA2170</v>
          </cell>
          <cell r="K492">
            <v>908647.32</v>
          </cell>
        </row>
        <row r="493">
          <cell r="C493" t="str">
            <v>BA2170</v>
          </cell>
          <cell r="K493">
            <v>0</v>
          </cell>
        </row>
        <row r="494">
          <cell r="C494" t="str">
            <v>BA2170</v>
          </cell>
          <cell r="K494">
            <v>27680.71</v>
          </cell>
        </row>
        <row r="495">
          <cell r="C495" t="str">
            <v>BA2170</v>
          </cell>
          <cell r="K495">
            <v>0</v>
          </cell>
        </row>
        <row r="496">
          <cell r="C496" t="str">
            <v>BA2170</v>
          </cell>
          <cell r="K496">
            <v>0</v>
          </cell>
        </row>
        <row r="497">
          <cell r="C497" t="str">
            <v>BA2170</v>
          </cell>
          <cell r="K497">
            <v>0</v>
          </cell>
        </row>
        <row r="498">
          <cell r="C498" t="str">
            <v>BA2170</v>
          </cell>
          <cell r="K498">
            <v>0</v>
          </cell>
        </row>
        <row r="499">
          <cell r="C499" t="str">
            <v>BA2170</v>
          </cell>
          <cell r="K499">
            <v>298312.31</v>
          </cell>
        </row>
        <row r="500">
          <cell r="C500" t="str">
            <v>BA2210</v>
          </cell>
          <cell r="K500">
            <v>7510056.8300000001</v>
          </cell>
        </row>
        <row r="501">
          <cell r="C501">
            <v>0</v>
          </cell>
          <cell r="K501">
            <v>0</v>
          </cell>
        </row>
        <row r="502">
          <cell r="C502">
            <v>0</v>
          </cell>
          <cell r="K502">
            <v>0</v>
          </cell>
        </row>
        <row r="503">
          <cell r="C503" t="str">
            <v>BA2210</v>
          </cell>
          <cell r="K503">
            <v>1504190.43</v>
          </cell>
        </row>
        <row r="504">
          <cell r="C504">
            <v>0</v>
          </cell>
          <cell r="K504">
            <v>0</v>
          </cell>
        </row>
        <row r="505">
          <cell r="C505" t="str">
            <v>BA2210</v>
          </cell>
          <cell r="K505">
            <v>0</v>
          </cell>
        </row>
        <row r="506">
          <cell r="C506" t="str">
            <v>BA2210</v>
          </cell>
          <cell r="K506">
            <v>0</v>
          </cell>
        </row>
        <row r="507">
          <cell r="C507" t="str">
            <v>BA2210</v>
          </cell>
          <cell r="K507">
            <v>0</v>
          </cell>
        </row>
        <row r="508">
          <cell r="C508" t="str">
            <v>BA2210</v>
          </cell>
          <cell r="K508">
            <v>0</v>
          </cell>
        </row>
        <row r="509">
          <cell r="C509" t="str">
            <v>BA2210</v>
          </cell>
          <cell r="K509">
            <v>2795112.43</v>
          </cell>
        </row>
        <row r="510">
          <cell r="C510">
            <v>0</v>
          </cell>
          <cell r="K510">
            <v>0</v>
          </cell>
        </row>
        <row r="511">
          <cell r="C511" t="str">
            <v>BA2140</v>
          </cell>
          <cell r="K511">
            <v>0</v>
          </cell>
        </row>
        <row r="512">
          <cell r="C512" t="str">
            <v>BA2140</v>
          </cell>
          <cell r="K512">
            <v>0</v>
          </cell>
        </row>
        <row r="513">
          <cell r="C513" t="str">
            <v>BA2140</v>
          </cell>
          <cell r="K513">
            <v>0</v>
          </cell>
        </row>
        <row r="514">
          <cell r="C514" t="str">
            <v>BA2140</v>
          </cell>
          <cell r="K514">
            <v>0</v>
          </cell>
        </row>
        <row r="515">
          <cell r="C515" t="str">
            <v>BA2140</v>
          </cell>
          <cell r="K515">
            <v>0</v>
          </cell>
        </row>
        <row r="516">
          <cell r="C516" t="str">
            <v>BA2140</v>
          </cell>
          <cell r="K516">
            <v>0</v>
          </cell>
        </row>
        <row r="517">
          <cell r="C517" t="str">
            <v>BA2140</v>
          </cell>
          <cell r="K517">
            <v>0</v>
          </cell>
        </row>
        <row r="518">
          <cell r="C518" t="str">
            <v>BA2140</v>
          </cell>
          <cell r="K518">
            <v>0</v>
          </cell>
        </row>
        <row r="519">
          <cell r="C519" t="str">
            <v>BA2180</v>
          </cell>
          <cell r="K519">
            <v>0</v>
          </cell>
        </row>
        <row r="520">
          <cell r="C520" t="str">
            <v>BA2180</v>
          </cell>
          <cell r="K520">
            <v>0</v>
          </cell>
        </row>
        <row r="521">
          <cell r="C521" t="str">
            <v>BA2180</v>
          </cell>
          <cell r="K521">
            <v>0</v>
          </cell>
        </row>
        <row r="522">
          <cell r="C522" t="str">
            <v>BA2180</v>
          </cell>
          <cell r="K522">
            <v>0</v>
          </cell>
        </row>
        <row r="523">
          <cell r="C523" t="str">
            <v>BA2180</v>
          </cell>
          <cell r="K523">
            <v>0</v>
          </cell>
        </row>
        <row r="524">
          <cell r="C524" t="str">
            <v>BA2180</v>
          </cell>
          <cell r="K524">
            <v>0</v>
          </cell>
        </row>
        <row r="525">
          <cell r="C525" t="str">
            <v>BA2180</v>
          </cell>
          <cell r="K525">
            <v>0</v>
          </cell>
        </row>
        <row r="526">
          <cell r="C526" t="str">
            <v>BA2180</v>
          </cell>
          <cell r="K526">
            <v>0</v>
          </cell>
        </row>
        <row r="527">
          <cell r="C527" t="str">
            <v>BA2220</v>
          </cell>
          <cell r="K527">
            <v>0</v>
          </cell>
        </row>
        <row r="528">
          <cell r="C528">
            <v>0</v>
          </cell>
          <cell r="K528">
            <v>0</v>
          </cell>
        </row>
        <row r="529">
          <cell r="C529">
            <v>0</v>
          </cell>
          <cell r="K529">
            <v>0</v>
          </cell>
        </row>
        <row r="530">
          <cell r="C530" t="str">
            <v>BA2220</v>
          </cell>
          <cell r="K530">
            <v>0</v>
          </cell>
        </row>
        <row r="531">
          <cell r="C531">
            <v>0</v>
          </cell>
          <cell r="K531">
            <v>0</v>
          </cell>
        </row>
        <row r="532">
          <cell r="C532" t="str">
            <v>BA2220</v>
          </cell>
          <cell r="K532">
            <v>0</v>
          </cell>
        </row>
        <row r="533">
          <cell r="C533" t="str">
            <v>BA2220</v>
          </cell>
          <cell r="K533">
            <v>0</v>
          </cell>
        </row>
        <row r="534">
          <cell r="C534" t="str">
            <v>BA2220</v>
          </cell>
          <cell r="K534">
            <v>0</v>
          </cell>
        </row>
        <row r="535">
          <cell r="C535" t="str">
            <v>BA2220</v>
          </cell>
          <cell r="K535">
            <v>0</v>
          </cell>
        </row>
        <row r="536">
          <cell r="C536" t="str">
            <v>BA2220</v>
          </cell>
          <cell r="K536">
            <v>0</v>
          </cell>
        </row>
        <row r="537">
          <cell r="C537">
            <v>0</v>
          </cell>
          <cell r="K537">
            <v>501509.92</v>
          </cell>
        </row>
        <row r="538">
          <cell r="C538">
            <v>0</v>
          </cell>
          <cell r="K538">
            <v>418804.75</v>
          </cell>
        </row>
        <row r="539">
          <cell r="C539" t="str">
            <v>BA2250</v>
          </cell>
          <cell r="K539">
            <v>129459.46</v>
          </cell>
        </row>
        <row r="540">
          <cell r="C540" t="str">
            <v>BA2250</v>
          </cell>
          <cell r="K540">
            <v>92384.51</v>
          </cell>
        </row>
        <row r="541">
          <cell r="C541" t="str">
            <v>BA2250</v>
          </cell>
          <cell r="K541">
            <v>826.33</v>
          </cell>
        </row>
        <row r="542">
          <cell r="C542" t="str">
            <v>BA2250</v>
          </cell>
          <cell r="K542">
            <v>3660.83</v>
          </cell>
        </row>
        <row r="543">
          <cell r="C543" t="str">
            <v>BA2250</v>
          </cell>
          <cell r="K543">
            <v>11250</v>
          </cell>
        </row>
        <row r="544">
          <cell r="C544" t="str">
            <v>BA2250</v>
          </cell>
          <cell r="K544">
            <v>0</v>
          </cell>
        </row>
        <row r="545">
          <cell r="C545" t="str">
            <v>BA2250</v>
          </cell>
          <cell r="K545">
            <v>0</v>
          </cell>
        </row>
        <row r="546">
          <cell r="C546" t="str">
            <v>BA2250</v>
          </cell>
          <cell r="K546">
            <v>67113.34</v>
          </cell>
        </row>
        <row r="547">
          <cell r="C547" t="str">
            <v>BA2290</v>
          </cell>
          <cell r="K547">
            <v>81769.03</v>
          </cell>
        </row>
        <row r="548">
          <cell r="C548">
            <v>0</v>
          </cell>
          <cell r="K548">
            <v>0</v>
          </cell>
        </row>
        <row r="549">
          <cell r="C549">
            <v>0</v>
          </cell>
          <cell r="K549">
            <v>0</v>
          </cell>
        </row>
        <row r="550">
          <cell r="C550" t="str">
            <v>BA2290</v>
          </cell>
          <cell r="K550">
            <v>4184.2299999999996</v>
          </cell>
        </row>
        <row r="551">
          <cell r="C551">
            <v>0</v>
          </cell>
          <cell r="K551">
            <v>0</v>
          </cell>
        </row>
        <row r="552">
          <cell r="C552" t="str">
            <v>BA2290</v>
          </cell>
          <cell r="K552">
            <v>2346</v>
          </cell>
        </row>
        <row r="553">
          <cell r="C553" t="str">
            <v>BA2290</v>
          </cell>
          <cell r="K553">
            <v>0</v>
          </cell>
        </row>
        <row r="554">
          <cell r="C554" t="str">
            <v>BA2290</v>
          </cell>
          <cell r="K554">
            <v>0</v>
          </cell>
        </row>
        <row r="555">
          <cell r="C555" t="str">
            <v>BA2290</v>
          </cell>
          <cell r="K555">
            <v>0</v>
          </cell>
        </row>
        <row r="556">
          <cell r="C556" t="str">
            <v>BA2290</v>
          </cell>
          <cell r="K556">
            <v>25811.02</v>
          </cell>
        </row>
        <row r="557">
          <cell r="C557">
            <v>0</v>
          </cell>
          <cell r="K557">
            <v>70327.22</v>
          </cell>
        </row>
        <row r="558">
          <cell r="C558" t="str">
            <v>BA2260</v>
          </cell>
          <cell r="K558">
            <v>29623.97</v>
          </cell>
        </row>
        <row r="559">
          <cell r="C559" t="str">
            <v>BA2260</v>
          </cell>
          <cell r="K559">
            <v>23794.07</v>
          </cell>
        </row>
        <row r="560">
          <cell r="C560" t="str">
            <v>BA2260</v>
          </cell>
          <cell r="K560">
            <v>0</v>
          </cell>
        </row>
        <row r="561">
          <cell r="C561" t="str">
            <v>BA2260</v>
          </cell>
          <cell r="K561">
            <v>837.7</v>
          </cell>
        </row>
        <row r="562">
          <cell r="C562" t="str">
            <v>BA2260</v>
          </cell>
          <cell r="K562">
            <v>0</v>
          </cell>
        </row>
        <row r="563">
          <cell r="C563" t="str">
            <v>BA2260</v>
          </cell>
          <cell r="K563">
            <v>0</v>
          </cell>
        </row>
        <row r="564">
          <cell r="C564" t="str">
            <v>BA2260</v>
          </cell>
          <cell r="K564">
            <v>0</v>
          </cell>
        </row>
        <row r="565">
          <cell r="C565" t="str">
            <v>BA2260</v>
          </cell>
          <cell r="K565">
            <v>16071.48</v>
          </cell>
        </row>
        <row r="566">
          <cell r="C566" t="str">
            <v>BA2300</v>
          </cell>
          <cell r="K566">
            <v>0</v>
          </cell>
        </row>
        <row r="567">
          <cell r="C567">
            <v>0</v>
          </cell>
          <cell r="K567">
            <v>0</v>
          </cell>
        </row>
        <row r="568">
          <cell r="C568">
            <v>0</v>
          </cell>
          <cell r="K568">
            <v>0</v>
          </cell>
        </row>
        <row r="569">
          <cell r="C569" t="str">
            <v>BA2300</v>
          </cell>
          <cell r="K569">
            <v>0</v>
          </cell>
        </row>
        <row r="570">
          <cell r="C570">
            <v>0</v>
          </cell>
          <cell r="K570">
            <v>0</v>
          </cell>
        </row>
        <row r="571">
          <cell r="C571" t="str">
            <v>BA2300</v>
          </cell>
          <cell r="K571">
            <v>0</v>
          </cell>
        </row>
        <row r="572">
          <cell r="C572" t="str">
            <v>BA2300</v>
          </cell>
          <cell r="K572">
            <v>0</v>
          </cell>
        </row>
        <row r="573">
          <cell r="C573" t="str">
            <v>BA2300</v>
          </cell>
          <cell r="K573">
            <v>0</v>
          </cell>
        </row>
        <row r="574">
          <cell r="C574" t="str">
            <v>BA2300</v>
          </cell>
          <cell r="K574">
            <v>0</v>
          </cell>
        </row>
        <row r="575">
          <cell r="C575" t="str">
            <v>BA2300</v>
          </cell>
          <cell r="K575">
            <v>0</v>
          </cell>
        </row>
        <row r="576">
          <cell r="C576">
            <v>0</v>
          </cell>
          <cell r="K576">
            <v>12377.95</v>
          </cell>
        </row>
        <row r="577">
          <cell r="C577" t="str">
            <v>BA2270</v>
          </cell>
          <cell r="K577">
            <v>12377.95</v>
          </cell>
        </row>
        <row r="578">
          <cell r="C578" t="str">
            <v>BA2270</v>
          </cell>
          <cell r="K578">
            <v>0</v>
          </cell>
        </row>
        <row r="579">
          <cell r="C579" t="str">
            <v>BA2270</v>
          </cell>
          <cell r="K579">
            <v>0</v>
          </cell>
        </row>
        <row r="580">
          <cell r="C580" t="str">
            <v>BA2270</v>
          </cell>
          <cell r="K580">
            <v>0</v>
          </cell>
        </row>
        <row r="581">
          <cell r="C581" t="str">
            <v>BA2270</v>
          </cell>
          <cell r="K581">
            <v>0</v>
          </cell>
        </row>
        <row r="582">
          <cell r="C582" t="str">
            <v>BA2270</v>
          </cell>
          <cell r="K582">
            <v>0</v>
          </cell>
        </row>
        <row r="583">
          <cell r="C583" t="str">
            <v>BA2270</v>
          </cell>
          <cell r="K583">
            <v>0</v>
          </cell>
        </row>
        <row r="584">
          <cell r="C584" t="str">
            <v>BA2270</v>
          </cell>
          <cell r="K584">
            <v>0</v>
          </cell>
        </row>
        <row r="585">
          <cell r="C585" t="str">
            <v>BA2310</v>
          </cell>
          <cell r="K585">
            <v>0</v>
          </cell>
        </row>
        <row r="586">
          <cell r="C586">
            <v>0</v>
          </cell>
          <cell r="K586">
            <v>0</v>
          </cell>
        </row>
        <row r="587">
          <cell r="C587">
            <v>0</v>
          </cell>
          <cell r="K587">
            <v>0</v>
          </cell>
        </row>
        <row r="588">
          <cell r="C588" t="str">
            <v>BA2310</v>
          </cell>
          <cell r="K588">
            <v>0</v>
          </cell>
        </row>
        <row r="589">
          <cell r="C589">
            <v>0</v>
          </cell>
          <cell r="K589">
            <v>0</v>
          </cell>
        </row>
        <row r="590">
          <cell r="C590" t="str">
            <v>BA2310</v>
          </cell>
          <cell r="K590">
            <v>0</v>
          </cell>
        </row>
        <row r="591">
          <cell r="C591" t="str">
            <v>BA2310</v>
          </cell>
          <cell r="K591">
            <v>0</v>
          </cell>
        </row>
        <row r="592">
          <cell r="C592" t="str">
            <v>BA2310</v>
          </cell>
          <cell r="K592">
            <v>0</v>
          </cell>
        </row>
        <row r="593">
          <cell r="C593" t="str">
            <v>BA2310</v>
          </cell>
          <cell r="K593">
            <v>0</v>
          </cell>
        </row>
        <row r="594">
          <cell r="C594" t="str">
            <v>BA2310</v>
          </cell>
          <cell r="K594">
            <v>0</v>
          </cell>
        </row>
        <row r="595">
          <cell r="C595" t="str">
            <v>BA2310</v>
          </cell>
          <cell r="K595">
            <v>0</v>
          </cell>
        </row>
        <row r="596">
          <cell r="C596">
            <v>0</v>
          </cell>
          <cell r="K596">
            <v>16038468.09</v>
          </cell>
        </row>
        <row r="597">
          <cell r="C597">
            <v>0</v>
          </cell>
          <cell r="K597">
            <v>12627541.15</v>
          </cell>
        </row>
        <row r="598">
          <cell r="C598" t="str">
            <v>BA2340</v>
          </cell>
          <cell r="K598">
            <v>102414.1</v>
          </cell>
        </row>
        <row r="599">
          <cell r="C599" t="str">
            <v>BA2340</v>
          </cell>
          <cell r="K599">
            <v>32386.02</v>
          </cell>
        </row>
        <row r="600">
          <cell r="C600" t="str">
            <v>BA2340</v>
          </cell>
          <cell r="K600">
            <v>5425.81</v>
          </cell>
        </row>
        <row r="601">
          <cell r="C601" t="str">
            <v>BA2340</v>
          </cell>
          <cell r="K601">
            <v>2896.05</v>
          </cell>
        </row>
        <row r="602">
          <cell r="C602" t="str">
            <v>BA2340</v>
          </cell>
          <cell r="K602">
            <v>0</v>
          </cell>
        </row>
        <row r="603">
          <cell r="C603" t="str">
            <v>BA2340</v>
          </cell>
          <cell r="K603">
            <v>0</v>
          </cell>
        </row>
        <row r="604">
          <cell r="C604" t="str">
            <v>BA2340</v>
          </cell>
          <cell r="K604">
            <v>0</v>
          </cell>
        </row>
        <row r="605">
          <cell r="C605" t="str">
            <v>BA2340</v>
          </cell>
          <cell r="K605">
            <v>40378.639999999999</v>
          </cell>
        </row>
        <row r="606">
          <cell r="C606" t="str">
            <v>BA2380</v>
          </cell>
          <cell r="K606">
            <v>7751189.3799999999</v>
          </cell>
        </row>
        <row r="607">
          <cell r="C607">
            <v>0</v>
          </cell>
          <cell r="K607">
            <v>0</v>
          </cell>
        </row>
        <row r="608">
          <cell r="C608">
            <v>0</v>
          </cell>
          <cell r="K608">
            <v>0</v>
          </cell>
        </row>
        <row r="609">
          <cell r="C609" t="str">
            <v>BA2380</v>
          </cell>
          <cell r="K609">
            <v>1209738.56</v>
          </cell>
        </row>
        <row r="610">
          <cell r="C610">
            <v>0</v>
          </cell>
          <cell r="K610">
            <v>0</v>
          </cell>
        </row>
        <row r="611">
          <cell r="C611" t="str">
            <v>BA2380</v>
          </cell>
          <cell r="K611">
            <v>754903.48</v>
          </cell>
        </row>
        <row r="612">
          <cell r="C612" t="str">
            <v>BA2380</v>
          </cell>
          <cell r="K612">
            <v>437.76</v>
          </cell>
        </row>
        <row r="613">
          <cell r="C613" t="str">
            <v>BA2380</v>
          </cell>
          <cell r="K613">
            <v>0</v>
          </cell>
        </row>
        <row r="614">
          <cell r="C614" t="str">
            <v>BA2380</v>
          </cell>
          <cell r="K614">
            <v>0</v>
          </cell>
        </row>
        <row r="615">
          <cell r="C615" t="str">
            <v>BA2380</v>
          </cell>
          <cell r="K615">
            <v>2727771.35</v>
          </cell>
        </row>
        <row r="616">
          <cell r="C616">
            <v>0</v>
          </cell>
          <cell r="K616">
            <v>3410926.9400000004</v>
          </cell>
        </row>
        <row r="617">
          <cell r="C617" t="str">
            <v>BA2350</v>
          </cell>
          <cell r="K617">
            <v>0</v>
          </cell>
        </row>
        <row r="618">
          <cell r="C618" t="str">
            <v>BA2350</v>
          </cell>
          <cell r="K618">
            <v>0</v>
          </cell>
        </row>
        <row r="619">
          <cell r="C619" t="str">
            <v>BA2350</v>
          </cell>
          <cell r="K619">
            <v>0</v>
          </cell>
        </row>
        <row r="620">
          <cell r="C620" t="str">
            <v>BA2350</v>
          </cell>
          <cell r="K620">
            <v>0</v>
          </cell>
        </row>
        <row r="621">
          <cell r="C621" t="str">
            <v>BA2350</v>
          </cell>
          <cell r="K621">
            <v>0</v>
          </cell>
        </row>
        <row r="622">
          <cell r="C622" t="str">
            <v>BA2350</v>
          </cell>
          <cell r="K622">
            <v>0</v>
          </cell>
        </row>
        <row r="623">
          <cell r="C623" t="str">
            <v>BA2350</v>
          </cell>
          <cell r="K623">
            <v>0</v>
          </cell>
        </row>
        <row r="624">
          <cell r="C624" t="str">
            <v>BA2350</v>
          </cell>
          <cell r="K624">
            <v>0</v>
          </cell>
        </row>
        <row r="625">
          <cell r="C625" t="str">
            <v>BA2390</v>
          </cell>
          <cell r="K625">
            <v>2223493.7000000002</v>
          </cell>
        </row>
        <row r="626">
          <cell r="C626">
            <v>0</v>
          </cell>
          <cell r="K626">
            <v>0</v>
          </cell>
        </row>
        <row r="627">
          <cell r="C627">
            <v>0</v>
          </cell>
          <cell r="K627">
            <v>0</v>
          </cell>
        </row>
        <row r="628">
          <cell r="C628" t="str">
            <v>BA2390</v>
          </cell>
          <cell r="K628">
            <v>397976.71</v>
          </cell>
        </row>
        <row r="629">
          <cell r="C629">
            <v>0</v>
          </cell>
          <cell r="K629">
            <v>0</v>
          </cell>
        </row>
        <row r="630">
          <cell r="C630" t="str">
            <v>BA2390</v>
          </cell>
          <cell r="K630">
            <v>0</v>
          </cell>
        </row>
        <row r="631">
          <cell r="C631" t="str">
            <v>BA2390</v>
          </cell>
          <cell r="K631">
            <v>0</v>
          </cell>
        </row>
        <row r="632">
          <cell r="C632" t="str">
            <v>BA2390</v>
          </cell>
          <cell r="K632">
            <v>0</v>
          </cell>
        </row>
        <row r="633">
          <cell r="C633" t="str">
            <v>BA2390</v>
          </cell>
          <cell r="K633">
            <v>0</v>
          </cell>
        </row>
        <row r="634">
          <cell r="C634" t="str">
            <v>BA2390</v>
          </cell>
          <cell r="K634">
            <v>789456.53</v>
          </cell>
        </row>
        <row r="635">
          <cell r="C635">
            <v>0</v>
          </cell>
          <cell r="K635">
            <v>0</v>
          </cell>
        </row>
        <row r="636">
          <cell r="C636" t="str">
            <v>BA2360</v>
          </cell>
          <cell r="K636">
            <v>0</v>
          </cell>
        </row>
        <row r="637">
          <cell r="C637" t="str">
            <v>BA2360</v>
          </cell>
          <cell r="K637">
            <v>0</v>
          </cell>
        </row>
        <row r="638">
          <cell r="C638" t="str">
            <v>BA2360</v>
          </cell>
          <cell r="K638">
            <v>0</v>
          </cell>
        </row>
        <row r="639">
          <cell r="C639" t="str">
            <v>BA2360</v>
          </cell>
          <cell r="K639">
            <v>0</v>
          </cell>
        </row>
        <row r="640">
          <cell r="C640" t="str">
            <v>BA2360</v>
          </cell>
          <cell r="K640">
            <v>0</v>
          </cell>
        </row>
        <row r="641">
          <cell r="C641" t="str">
            <v>BA2360</v>
          </cell>
          <cell r="K641">
            <v>0</v>
          </cell>
        </row>
        <row r="642">
          <cell r="C642" t="str">
            <v>BA2360</v>
          </cell>
          <cell r="K642">
            <v>0</v>
          </cell>
        </row>
        <row r="643">
          <cell r="C643" t="str">
            <v>BA2360</v>
          </cell>
          <cell r="K643">
            <v>0</v>
          </cell>
        </row>
        <row r="644">
          <cell r="C644" t="str">
            <v>BA2400</v>
          </cell>
          <cell r="K644">
            <v>0</v>
          </cell>
        </row>
        <row r="645">
          <cell r="C645">
            <v>0</v>
          </cell>
          <cell r="K645">
            <v>0</v>
          </cell>
        </row>
        <row r="646">
          <cell r="C646">
            <v>0</v>
          </cell>
          <cell r="K646">
            <v>0</v>
          </cell>
        </row>
        <row r="647">
          <cell r="C647" t="str">
            <v>BA2400</v>
          </cell>
          <cell r="K647">
            <v>0</v>
          </cell>
        </row>
        <row r="648">
          <cell r="C648">
            <v>0</v>
          </cell>
          <cell r="K648">
            <v>0</v>
          </cell>
        </row>
        <row r="649">
          <cell r="C649" t="str">
            <v>BA2400</v>
          </cell>
          <cell r="K649">
            <v>0</v>
          </cell>
        </row>
        <row r="650">
          <cell r="C650" t="str">
            <v>BA2400</v>
          </cell>
          <cell r="K650">
            <v>0</v>
          </cell>
        </row>
        <row r="651">
          <cell r="C651" t="str">
            <v>BA2400</v>
          </cell>
          <cell r="K651">
            <v>0</v>
          </cell>
        </row>
        <row r="652">
          <cell r="C652" t="str">
            <v>BA2400</v>
          </cell>
          <cell r="K652">
            <v>0</v>
          </cell>
        </row>
        <row r="653">
          <cell r="C653" t="str">
            <v>BA2400</v>
          </cell>
          <cell r="K653">
            <v>0</v>
          </cell>
        </row>
        <row r="654">
          <cell r="C654">
            <v>0</v>
          </cell>
          <cell r="K654">
            <v>9668188.3200000022</v>
          </cell>
        </row>
        <row r="655">
          <cell r="C655">
            <v>0</v>
          </cell>
          <cell r="K655">
            <v>8991933.3300000019</v>
          </cell>
        </row>
        <row r="656">
          <cell r="C656" t="str">
            <v>BA2430</v>
          </cell>
          <cell r="K656">
            <v>815565.28</v>
          </cell>
        </row>
        <row r="657">
          <cell r="C657" t="str">
            <v>BA2430</v>
          </cell>
          <cell r="K657">
            <v>389464.01</v>
          </cell>
        </row>
        <row r="658">
          <cell r="C658" t="str">
            <v>BA2430</v>
          </cell>
          <cell r="K658">
            <v>8.91</v>
          </cell>
        </row>
        <row r="659">
          <cell r="C659" t="str">
            <v>BA2430</v>
          </cell>
          <cell r="K659">
            <v>24562.43</v>
          </cell>
        </row>
        <row r="660">
          <cell r="C660" t="str">
            <v>BA2430</v>
          </cell>
          <cell r="K660">
            <v>3321.98</v>
          </cell>
        </row>
        <row r="661">
          <cell r="C661" t="str">
            <v>BA2430</v>
          </cell>
          <cell r="K661">
            <v>0</v>
          </cell>
        </row>
        <row r="662">
          <cell r="C662" t="str">
            <v>BA2430</v>
          </cell>
          <cell r="K662">
            <v>0</v>
          </cell>
        </row>
        <row r="663">
          <cell r="C663" t="str">
            <v>BA2430</v>
          </cell>
          <cell r="K663">
            <v>352946.22</v>
          </cell>
        </row>
        <row r="664">
          <cell r="C664" t="str">
            <v>BA2470</v>
          </cell>
          <cell r="K664">
            <v>4841397.3600000003</v>
          </cell>
        </row>
        <row r="665">
          <cell r="C665">
            <v>0</v>
          </cell>
          <cell r="K665">
            <v>0</v>
          </cell>
        </row>
        <row r="666">
          <cell r="C666">
            <v>0</v>
          </cell>
          <cell r="K666">
            <v>0</v>
          </cell>
        </row>
        <row r="667">
          <cell r="C667" t="str">
            <v>BA2470</v>
          </cell>
          <cell r="K667">
            <v>387435.33</v>
          </cell>
        </row>
        <row r="668">
          <cell r="C668">
            <v>0</v>
          </cell>
          <cell r="K668">
            <v>0</v>
          </cell>
        </row>
        <row r="669">
          <cell r="C669" t="str">
            <v>BA2470</v>
          </cell>
          <cell r="K669">
            <v>539176.81999999995</v>
          </cell>
        </row>
        <row r="670">
          <cell r="C670" t="str">
            <v>BA2470</v>
          </cell>
          <cell r="K670">
            <v>219.4</v>
          </cell>
        </row>
        <row r="671">
          <cell r="C671" t="str">
            <v>BA2470</v>
          </cell>
          <cell r="K671">
            <v>0</v>
          </cell>
        </row>
        <row r="672">
          <cell r="C672" t="str">
            <v>BA2470</v>
          </cell>
          <cell r="K672">
            <v>0</v>
          </cell>
        </row>
        <row r="673">
          <cell r="C673" t="str">
            <v>BA2470</v>
          </cell>
          <cell r="K673">
            <v>1637835.59</v>
          </cell>
        </row>
        <row r="674">
          <cell r="C674">
            <v>0</v>
          </cell>
          <cell r="K674">
            <v>676254.99</v>
          </cell>
        </row>
        <row r="675">
          <cell r="C675" t="str">
            <v>BA2440</v>
          </cell>
          <cell r="K675">
            <v>37119.949999999997</v>
          </cell>
        </row>
        <row r="676">
          <cell r="C676" t="str">
            <v>BA2440</v>
          </cell>
          <cell r="K676">
            <v>29170.01</v>
          </cell>
        </row>
        <row r="677">
          <cell r="C677" t="str">
            <v>BA2440</v>
          </cell>
          <cell r="K677">
            <v>0</v>
          </cell>
        </row>
        <row r="678">
          <cell r="C678" t="str">
            <v>BA2440</v>
          </cell>
          <cell r="K678">
            <v>1049.67</v>
          </cell>
        </row>
        <row r="679">
          <cell r="C679" t="str">
            <v>BA2440</v>
          </cell>
          <cell r="K679">
            <v>0</v>
          </cell>
        </row>
        <row r="680">
          <cell r="C680" t="str">
            <v>BA2440</v>
          </cell>
          <cell r="K680">
            <v>0</v>
          </cell>
        </row>
        <row r="681">
          <cell r="C681" t="str">
            <v>BA2440</v>
          </cell>
          <cell r="K681">
            <v>0</v>
          </cell>
        </row>
        <row r="682">
          <cell r="C682" t="str">
            <v>BA2440</v>
          </cell>
          <cell r="K682">
            <v>19744.8</v>
          </cell>
        </row>
        <row r="683">
          <cell r="C683" t="str">
            <v>BA2480</v>
          </cell>
          <cell r="K683">
            <v>428505.39</v>
          </cell>
        </row>
        <row r="684">
          <cell r="C684">
            <v>0</v>
          </cell>
          <cell r="K684">
            <v>0</v>
          </cell>
        </row>
        <row r="685">
          <cell r="C685">
            <v>0</v>
          </cell>
          <cell r="K685">
            <v>0</v>
          </cell>
        </row>
        <row r="686">
          <cell r="C686" t="str">
            <v>BA2480</v>
          </cell>
          <cell r="K686">
            <v>20801.3</v>
          </cell>
        </row>
        <row r="687">
          <cell r="C687">
            <v>0</v>
          </cell>
          <cell r="K687">
            <v>0</v>
          </cell>
        </row>
        <row r="688">
          <cell r="C688" t="str">
            <v>BA2480</v>
          </cell>
          <cell r="K688">
            <v>0</v>
          </cell>
        </row>
        <row r="689">
          <cell r="C689" t="str">
            <v>BA2480</v>
          </cell>
          <cell r="K689">
            <v>0</v>
          </cell>
        </row>
        <row r="690">
          <cell r="C690" t="str">
            <v>BA2480</v>
          </cell>
          <cell r="K690">
            <v>0</v>
          </cell>
        </row>
        <row r="691">
          <cell r="C691" t="str">
            <v>BA2480</v>
          </cell>
          <cell r="K691">
            <v>0</v>
          </cell>
        </row>
        <row r="692">
          <cell r="C692" t="str">
            <v>BA2480</v>
          </cell>
          <cell r="K692">
            <v>139863.87</v>
          </cell>
        </row>
        <row r="693">
          <cell r="C693">
            <v>0</v>
          </cell>
          <cell r="K693">
            <v>0</v>
          </cell>
        </row>
        <row r="694">
          <cell r="C694" t="str">
            <v>BA2450</v>
          </cell>
          <cell r="K694">
            <v>0</v>
          </cell>
        </row>
        <row r="695">
          <cell r="C695" t="str">
            <v>BA2450</v>
          </cell>
          <cell r="K695">
            <v>0</v>
          </cell>
        </row>
        <row r="696">
          <cell r="C696" t="str">
            <v>BA2450</v>
          </cell>
          <cell r="K696">
            <v>0</v>
          </cell>
        </row>
        <row r="697">
          <cell r="C697" t="str">
            <v>BA2450</v>
          </cell>
          <cell r="K697">
            <v>0</v>
          </cell>
        </row>
        <row r="698">
          <cell r="C698" t="str">
            <v>BA2450</v>
          </cell>
          <cell r="K698">
            <v>0</v>
          </cell>
        </row>
        <row r="699">
          <cell r="C699" t="str">
            <v>BA2450</v>
          </cell>
          <cell r="K699">
            <v>0</v>
          </cell>
        </row>
        <row r="700">
          <cell r="C700" t="str">
            <v>BA2450</v>
          </cell>
          <cell r="K700">
            <v>0</v>
          </cell>
        </row>
        <row r="701">
          <cell r="C701" t="str">
            <v>BA2450</v>
          </cell>
          <cell r="K701">
            <v>0</v>
          </cell>
        </row>
        <row r="702">
          <cell r="C702" t="str">
            <v>BA2490</v>
          </cell>
          <cell r="K702">
            <v>0</v>
          </cell>
        </row>
        <row r="703">
          <cell r="C703">
            <v>0</v>
          </cell>
          <cell r="K703">
            <v>0</v>
          </cell>
        </row>
        <row r="704">
          <cell r="C704">
            <v>0</v>
          </cell>
          <cell r="K704">
            <v>0</v>
          </cell>
        </row>
        <row r="705">
          <cell r="C705" t="str">
            <v>BA2490</v>
          </cell>
          <cell r="K705">
            <v>0</v>
          </cell>
        </row>
        <row r="706">
          <cell r="C706">
            <v>0</v>
          </cell>
          <cell r="K706">
            <v>0</v>
          </cell>
        </row>
        <row r="707">
          <cell r="C707" t="str">
            <v>BA2490</v>
          </cell>
          <cell r="K707">
            <v>0</v>
          </cell>
        </row>
        <row r="708">
          <cell r="C708" t="str">
            <v>BA2490</v>
          </cell>
          <cell r="K708">
            <v>0</v>
          </cell>
        </row>
        <row r="709">
          <cell r="C709" t="str">
            <v>BA2490</v>
          </cell>
          <cell r="K709">
            <v>0</v>
          </cell>
        </row>
        <row r="710">
          <cell r="C710" t="str">
            <v>BA2490</v>
          </cell>
          <cell r="K710">
            <v>0</v>
          </cell>
        </row>
        <row r="711">
          <cell r="C711" t="str">
            <v>BA2490</v>
          </cell>
          <cell r="K711">
            <v>0</v>
          </cell>
        </row>
        <row r="712">
          <cell r="C712">
            <v>0</v>
          </cell>
          <cell r="K712">
            <v>4574648.21</v>
          </cell>
        </row>
        <row r="713">
          <cell r="C713">
            <v>0</v>
          </cell>
          <cell r="K713">
            <v>993669.76</v>
          </cell>
        </row>
        <row r="714">
          <cell r="C714" t="str">
            <v>BA2540</v>
          </cell>
          <cell r="K714">
            <v>153775.49</v>
          </cell>
        </row>
        <row r="715">
          <cell r="C715" t="str">
            <v>BA2540</v>
          </cell>
          <cell r="K715">
            <v>640.78</v>
          </cell>
        </row>
        <row r="716">
          <cell r="C716" t="str">
            <v>BA2540</v>
          </cell>
          <cell r="K716">
            <v>125.1</v>
          </cell>
        </row>
        <row r="717">
          <cell r="C717" t="str">
            <v>BA2551</v>
          </cell>
          <cell r="K717">
            <v>31002.95</v>
          </cell>
        </row>
        <row r="718">
          <cell r="C718" t="str">
            <v>BA2540</v>
          </cell>
          <cell r="K718">
            <v>67136.350000000006</v>
          </cell>
        </row>
        <row r="719">
          <cell r="C719" t="str">
            <v>BA2540</v>
          </cell>
          <cell r="K719">
            <v>0</v>
          </cell>
        </row>
        <row r="720">
          <cell r="C720" t="str">
            <v>BA2540</v>
          </cell>
          <cell r="K720">
            <v>17912.669999999998</v>
          </cell>
        </row>
        <row r="721">
          <cell r="C721" t="str">
            <v>BA2551</v>
          </cell>
          <cell r="K721">
            <v>0</v>
          </cell>
        </row>
        <row r="722">
          <cell r="C722" t="str">
            <v>BA2540</v>
          </cell>
          <cell r="K722">
            <v>106906.71</v>
          </cell>
        </row>
        <row r="723">
          <cell r="C723" t="str">
            <v>BA2540</v>
          </cell>
          <cell r="K723">
            <v>0</v>
          </cell>
        </row>
        <row r="724">
          <cell r="C724" t="str">
            <v>BA2540</v>
          </cell>
          <cell r="K724">
            <v>28120.87</v>
          </cell>
        </row>
        <row r="725">
          <cell r="C725" t="str">
            <v>BA2551</v>
          </cell>
          <cell r="K725">
            <v>0</v>
          </cell>
        </row>
        <row r="726">
          <cell r="C726" t="str">
            <v>BA2540</v>
          </cell>
          <cell r="K726">
            <v>0</v>
          </cell>
        </row>
        <row r="727">
          <cell r="C727" t="str">
            <v>BA2540</v>
          </cell>
          <cell r="K727">
            <v>0</v>
          </cell>
        </row>
        <row r="728">
          <cell r="C728" t="str">
            <v>BA2540</v>
          </cell>
          <cell r="K728">
            <v>0</v>
          </cell>
        </row>
        <row r="729">
          <cell r="C729" t="str">
            <v>BA2540</v>
          </cell>
          <cell r="K729">
            <v>42987.839999999997</v>
          </cell>
        </row>
        <row r="730">
          <cell r="C730" t="str">
            <v>BA2540</v>
          </cell>
          <cell r="K730">
            <v>677.11</v>
          </cell>
        </row>
        <row r="731">
          <cell r="C731" t="str">
            <v>BA2540</v>
          </cell>
          <cell r="K731">
            <v>1247.55</v>
          </cell>
        </row>
        <row r="732">
          <cell r="C732" t="str">
            <v>BA2540</v>
          </cell>
          <cell r="K732">
            <v>543136.34</v>
          </cell>
        </row>
        <row r="733">
          <cell r="C733" t="str">
            <v>BA2540</v>
          </cell>
          <cell r="K733">
            <v>0</v>
          </cell>
        </row>
        <row r="734">
          <cell r="C734">
            <v>0</v>
          </cell>
          <cell r="K734">
            <v>3580978.45</v>
          </cell>
        </row>
        <row r="735">
          <cell r="C735" t="str">
            <v>BA2550</v>
          </cell>
          <cell r="K735">
            <v>823.65</v>
          </cell>
        </row>
        <row r="736">
          <cell r="C736" t="str">
            <v>BA2550</v>
          </cell>
          <cell r="K736">
            <v>498729.65</v>
          </cell>
        </row>
        <row r="737">
          <cell r="C737" t="str">
            <v>BA2550</v>
          </cell>
          <cell r="K737">
            <v>181050.97</v>
          </cell>
        </row>
        <row r="738">
          <cell r="C738" t="str">
            <v>BA1700</v>
          </cell>
          <cell r="K738">
            <v>60967.71</v>
          </cell>
        </row>
        <row r="739">
          <cell r="C739" t="str">
            <v>BA1690</v>
          </cell>
          <cell r="K739">
            <v>2115628.9300000002</v>
          </cell>
        </row>
        <row r="740">
          <cell r="C740" t="str">
            <v>BA2550</v>
          </cell>
          <cell r="K740">
            <v>32466.59</v>
          </cell>
        </row>
        <row r="741">
          <cell r="C741" t="str">
            <v>BA2510</v>
          </cell>
          <cell r="K741">
            <v>691310.95</v>
          </cell>
        </row>
        <row r="742">
          <cell r="C742" t="str">
            <v>BA2520</v>
          </cell>
          <cell r="K742">
            <v>0</v>
          </cell>
        </row>
        <row r="743">
          <cell r="C743" t="str">
            <v>BA2552</v>
          </cell>
          <cell r="K743">
            <v>0</v>
          </cell>
        </row>
        <row r="744">
          <cell r="C744">
            <v>0</v>
          </cell>
          <cell r="K744">
            <v>463253.25</v>
          </cell>
        </row>
        <row r="745">
          <cell r="C745">
            <v>0</v>
          </cell>
          <cell r="K745">
            <v>463253.25</v>
          </cell>
        </row>
        <row r="746">
          <cell r="C746" t="str">
            <v>BA2570</v>
          </cell>
          <cell r="K746">
            <v>0</v>
          </cell>
        </row>
        <row r="747">
          <cell r="C747" t="str">
            <v>BA2570</v>
          </cell>
          <cell r="K747">
            <v>0</v>
          </cell>
        </row>
        <row r="748">
          <cell r="C748" t="str">
            <v>BA2570</v>
          </cell>
          <cell r="K748">
            <v>0</v>
          </cell>
        </row>
        <row r="749">
          <cell r="C749" t="str">
            <v>BA2570</v>
          </cell>
          <cell r="K749">
            <v>0</v>
          </cell>
        </row>
        <row r="750">
          <cell r="C750" t="str">
            <v>BA2570</v>
          </cell>
          <cell r="K750">
            <v>463253.25</v>
          </cell>
        </row>
        <row r="751">
          <cell r="C751" t="str">
            <v>BA2570</v>
          </cell>
          <cell r="K751">
            <v>0</v>
          </cell>
        </row>
        <row r="752">
          <cell r="C752" t="str">
            <v>BA2570</v>
          </cell>
          <cell r="K752">
            <v>0</v>
          </cell>
        </row>
        <row r="753">
          <cell r="C753" t="str">
            <v>BA2570</v>
          </cell>
          <cell r="K753">
            <v>0</v>
          </cell>
        </row>
        <row r="754">
          <cell r="C754">
            <v>0</v>
          </cell>
          <cell r="K754">
            <v>7184390.8699999992</v>
          </cell>
        </row>
        <row r="755">
          <cell r="C755">
            <v>0</v>
          </cell>
          <cell r="K755">
            <v>7184390.8699999992</v>
          </cell>
        </row>
        <row r="756">
          <cell r="C756" t="str">
            <v>BA2610</v>
          </cell>
          <cell r="K756">
            <v>2473314.84</v>
          </cell>
        </row>
        <row r="757">
          <cell r="C757" t="str">
            <v>BA2600</v>
          </cell>
          <cell r="K757">
            <v>0</v>
          </cell>
        </row>
        <row r="758">
          <cell r="C758" t="str">
            <v>BA2620</v>
          </cell>
          <cell r="K758">
            <v>0</v>
          </cell>
        </row>
        <row r="759">
          <cell r="C759" t="str">
            <v>BA2620</v>
          </cell>
          <cell r="K759">
            <v>94206.720000000001</v>
          </cell>
        </row>
        <row r="760">
          <cell r="C760" t="str">
            <v>BA2620</v>
          </cell>
          <cell r="K760">
            <v>4076158.87</v>
          </cell>
        </row>
        <row r="761">
          <cell r="C761" t="str">
            <v>BA2620</v>
          </cell>
          <cell r="K761">
            <v>0</v>
          </cell>
        </row>
        <row r="762">
          <cell r="C762" t="str">
            <v>BA2620</v>
          </cell>
          <cell r="K762">
            <v>81812.81</v>
          </cell>
        </row>
        <row r="763">
          <cell r="C763" t="str">
            <v>BA2620</v>
          </cell>
          <cell r="K763">
            <v>347187.32</v>
          </cell>
        </row>
        <row r="764">
          <cell r="C764" t="str">
            <v>BA2620</v>
          </cell>
          <cell r="K764">
            <v>4836.26</v>
          </cell>
        </row>
        <row r="765">
          <cell r="C765" t="str">
            <v>BA2620</v>
          </cell>
          <cell r="K765">
            <v>100480.7</v>
          </cell>
        </row>
        <row r="766">
          <cell r="C766" t="str">
            <v>BA2620</v>
          </cell>
          <cell r="K766">
            <v>1059.72</v>
          </cell>
        </row>
        <row r="767">
          <cell r="C767" t="str">
            <v>BA2620</v>
          </cell>
          <cell r="K767">
            <v>178.13</v>
          </cell>
        </row>
        <row r="768">
          <cell r="C768" t="str">
            <v>BA2620</v>
          </cell>
          <cell r="K768">
            <v>0</v>
          </cell>
        </row>
        <row r="769">
          <cell r="C769" t="str">
            <v>BA2620</v>
          </cell>
          <cell r="K769">
            <v>5155.5</v>
          </cell>
        </row>
        <row r="770">
          <cell r="C770" t="str">
            <v>BA2620</v>
          </cell>
          <cell r="K770">
            <v>0</v>
          </cell>
        </row>
        <row r="771">
          <cell r="C771">
            <v>0</v>
          </cell>
          <cell r="K771">
            <v>0</v>
          </cell>
        </row>
        <row r="772">
          <cell r="C772">
            <v>0</v>
          </cell>
          <cell r="K772">
            <v>0</v>
          </cell>
        </row>
        <row r="773">
          <cell r="C773" t="str">
            <v>BA2640</v>
          </cell>
          <cell r="K773">
            <v>0</v>
          </cell>
        </row>
        <row r="774">
          <cell r="C774" t="str">
            <v>BA2640</v>
          </cell>
          <cell r="K774">
            <v>0</v>
          </cell>
        </row>
        <row r="775">
          <cell r="C775" t="str">
            <v>BA2640</v>
          </cell>
          <cell r="K775">
            <v>0</v>
          </cell>
        </row>
        <row r="776">
          <cell r="C776" t="str">
            <v>BA2640</v>
          </cell>
          <cell r="K776">
            <v>0</v>
          </cell>
        </row>
        <row r="777">
          <cell r="C777" t="str">
            <v>BA2640</v>
          </cell>
          <cell r="K777">
            <v>0</v>
          </cell>
        </row>
        <row r="778">
          <cell r="C778" t="str">
            <v>BA2640</v>
          </cell>
          <cell r="K778">
            <v>0</v>
          </cell>
        </row>
        <row r="779">
          <cell r="C779" t="str">
            <v>BA2640</v>
          </cell>
          <cell r="K779">
            <v>0</v>
          </cell>
        </row>
        <row r="780">
          <cell r="C780" t="str">
            <v>BA2640</v>
          </cell>
          <cell r="K780">
            <v>0</v>
          </cell>
        </row>
        <row r="781">
          <cell r="C781" t="str">
            <v>BA2640</v>
          </cell>
          <cell r="K781">
            <v>0</v>
          </cell>
        </row>
        <row r="782">
          <cell r="C782" t="str">
            <v>BA2640</v>
          </cell>
          <cell r="K782">
            <v>0</v>
          </cell>
        </row>
        <row r="783">
          <cell r="C783" t="str">
            <v>BA2640</v>
          </cell>
          <cell r="K783">
            <v>0</v>
          </cell>
        </row>
        <row r="784">
          <cell r="C784" t="str">
            <v>BA2640</v>
          </cell>
          <cell r="K784">
            <v>0</v>
          </cell>
        </row>
        <row r="785">
          <cell r="C785">
            <v>0</v>
          </cell>
          <cell r="K785">
            <v>0</v>
          </cell>
        </row>
        <row r="786">
          <cell r="C786">
            <v>0</v>
          </cell>
          <cell r="K786">
            <v>0</v>
          </cell>
        </row>
        <row r="787">
          <cell r="C787" t="str">
            <v>BA2650</v>
          </cell>
          <cell r="K787">
            <v>0</v>
          </cell>
        </row>
        <row r="788">
          <cell r="C788" t="str">
            <v>BA2650</v>
          </cell>
          <cell r="K788">
            <v>0</v>
          </cell>
        </row>
        <row r="789">
          <cell r="C789" t="str">
            <v>BA2650</v>
          </cell>
          <cell r="K789">
            <v>0</v>
          </cell>
        </row>
        <row r="790">
          <cell r="C790" t="str">
            <v>BA2650</v>
          </cell>
          <cell r="K790">
            <v>0</v>
          </cell>
        </row>
        <row r="791">
          <cell r="C791" t="str">
            <v>BA2650</v>
          </cell>
          <cell r="K791">
            <v>0</v>
          </cell>
        </row>
        <row r="792">
          <cell r="C792" t="str">
            <v>BA2650</v>
          </cell>
          <cell r="K792">
            <v>0</v>
          </cell>
        </row>
        <row r="793">
          <cell r="C793" t="str">
            <v>BA2650</v>
          </cell>
          <cell r="K793">
            <v>0</v>
          </cell>
        </row>
        <row r="794">
          <cell r="C794" t="str">
            <v>BA2650</v>
          </cell>
          <cell r="K794">
            <v>0</v>
          </cell>
        </row>
        <row r="795">
          <cell r="C795" t="str">
            <v>BA2650</v>
          </cell>
          <cell r="K795">
            <v>0</v>
          </cell>
        </row>
        <row r="796">
          <cell r="C796" t="str">
            <v>BA2650</v>
          </cell>
          <cell r="K796">
            <v>0</v>
          </cell>
        </row>
        <row r="797">
          <cell r="C797" t="str">
            <v>BA2650</v>
          </cell>
          <cell r="K797">
            <v>0</v>
          </cell>
        </row>
        <row r="798">
          <cell r="C798" t="str">
            <v>BA2650</v>
          </cell>
          <cell r="K798">
            <v>0</v>
          </cell>
        </row>
        <row r="799">
          <cell r="C799" t="str">
            <v>BA2650</v>
          </cell>
          <cell r="K799">
            <v>0</v>
          </cell>
        </row>
        <row r="800">
          <cell r="C800" t="str">
            <v>BA2650</v>
          </cell>
          <cell r="K800">
            <v>0</v>
          </cell>
        </row>
        <row r="801">
          <cell r="C801" t="str">
            <v>BA2650</v>
          </cell>
          <cell r="K801">
            <v>0</v>
          </cell>
        </row>
        <row r="802">
          <cell r="C802" t="str">
            <v>BA2650</v>
          </cell>
          <cell r="K802">
            <v>0</v>
          </cell>
        </row>
        <row r="803">
          <cell r="C803" t="str">
            <v>BA2650</v>
          </cell>
          <cell r="K803">
            <v>0</v>
          </cell>
        </row>
        <row r="804">
          <cell r="C804" t="str">
            <v>BA2650</v>
          </cell>
          <cell r="K804">
            <v>0</v>
          </cell>
        </row>
        <row r="805">
          <cell r="C805" t="str">
            <v>BA2650</v>
          </cell>
          <cell r="K805">
            <v>0</v>
          </cell>
        </row>
        <row r="806">
          <cell r="C806" t="str">
            <v>BA2650</v>
          </cell>
          <cell r="K806">
            <v>0</v>
          </cell>
        </row>
        <row r="807">
          <cell r="C807" t="str">
            <v>BA2650</v>
          </cell>
          <cell r="K807">
            <v>0</v>
          </cell>
        </row>
        <row r="808">
          <cell r="C808" t="str">
            <v>BA2650</v>
          </cell>
          <cell r="K808">
            <v>0</v>
          </cell>
        </row>
        <row r="809">
          <cell r="C809" t="str">
            <v>BA2650</v>
          </cell>
          <cell r="K809">
            <v>0</v>
          </cell>
        </row>
        <row r="810">
          <cell r="C810" t="str">
            <v>BA2650</v>
          </cell>
          <cell r="K810">
            <v>0</v>
          </cell>
        </row>
        <row r="811">
          <cell r="C811" t="str">
            <v>BA2650</v>
          </cell>
          <cell r="K811">
            <v>0</v>
          </cell>
        </row>
        <row r="812">
          <cell r="C812" t="str">
            <v>BA2650</v>
          </cell>
          <cell r="K812">
            <v>0</v>
          </cell>
        </row>
        <row r="813">
          <cell r="C813" t="str">
            <v>BA2650</v>
          </cell>
          <cell r="K813">
            <v>0</v>
          </cell>
        </row>
        <row r="814">
          <cell r="C814" t="str">
            <v>BA2650</v>
          </cell>
          <cell r="K814">
            <v>0</v>
          </cell>
        </row>
        <row r="815">
          <cell r="C815" t="str">
            <v>BA2650</v>
          </cell>
          <cell r="K815">
            <v>0</v>
          </cell>
        </row>
        <row r="816">
          <cell r="C816" t="str">
            <v>BA2650</v>
          </cell>
          <cell r="K816">
            <v>0</v>
          </cell>
        </row>
        <row r="817">
          <cell r="C817" t="str">
            <v>BA2650</v>
          </cell>
          <cell r="K817">
            <v>0</v>
          </cell>
        </row>
        <row r="818">
          <cell r="C818" t="str">
            <v>BA2650</v>
          </cell>
          <cell r="K818">
            <v>0</v>
          </cell>
        </row>
        <row r="819">
          <cell r="C819" t="str">
            <v>BA2650</v>
          </cell>
          <cell r="K819">
            <v>0</v>
          </cell>
        </row>
        <row r="820">
          <cell r="C820" t="str">
            <v>BA2650</v>
          </cell>
          <cell r="K820">
            <v>0</v>
          </cell>
        </row>
        <row r="821">
          <cell r="C821" t="str">
            <v>BA2650</v>
          </cell>
          <cell r="K821">
            <v>0</v>
          </cell>
        </row>
        <row r="822">
          <cell r="C822">
            <v>0</v>
          </cell>
          <cell r="K822">
            <v>11026790.74</v>
          </cell>
        </row>
        <row r="823">
          <cell r="C823">
            <v>0</v>
          </cell>
          <cell r="K823">
            <v>10435357.9</v>
          </cell>
        </row>
        <row r="824">
          <cell r="C824" t="str">
            <v>BA2671</v>
          </cell>
          <cell r="K824">
            <v>4280824.45</v>
          </cell>
        </row>
        <row r="825">
          <cell r="C825" t="str">
            <v>BA2671</v>
          </cell>
          <cell r="K825">
            <v>17315.91</v>
          </cell>
        </row>
        <row r="826">
          <cell r="C826" t="str">
            <v>BA2671</v>
          </cell>
          <cell r="K826">
            <v>22371.69</v>
          </cell>
        </row>
        <row r="827">
          <cell r="C827" t="str">
            <v>BA2671</v>
          </cell>
          <cell r="K827">
            <v>29610.62</v>
          </cell>
        </row>
        <row r="828">
          <cell r="C828" t="str">
            <v>BA2671</v>
          </cell>
          <cell r="K828">
            <v>0</v>
          </cell>
        </row>
        <row r="829">
          <cell r="C829" t="str">
            <v>BA2672</v>
          </cell>
          <cell r="K829">
            <v>0</v>
          </cell>
        </row>
        <row r="830">
          <cell r="C830" t="str">
            <v>BA2672</v>
          </cell>
          <cell r="K830">
            <v>105223.24</v>
          </cell>
        </row>
        <row r="831">
          <cell r="C831" t="str">
            <v>BA2674</v>
          </cell>
          <cell r="K831">
            <v>99130.25</v>
          </cell>
        </row>
        <row r="832">
          <cell r="C832" t="str">
            <v>BA2675</v>
          </cell>
          <cell r="K832">
            <v>0</v>
          </cell>
        </row>
        <row r="833">
          <cell r="C833" t="str">
            <v>BA2675</v>
          </cell>
          <cell r="K833">
            <v>1098069.25</v>
          </cell>
        </row>
        <row r="834">
          <cell r="C834" t="str">
            <v>BA2673</v>
          </cell>
          <cell r="K834">
            <v>1483519.45</v>
          </cell>
        </row>
        <row r="835">
          <cell r="C835" t="str">
            <v>BA2676</v>
          </cell>
          <cell r="K835">
            <v>0</v>
          </cell>
        </row>
        <row r="836">
          <cell r="C836" t="str">
            <v>BA2673</v>
          </cell>
          <cell r="K836">
            <v>66656.89</v>
          </cell>
        </row>
        <row r="837">
          <cell r="C837" t="str">
            <v>BA2671</v>
          </cell>
          <cell r="K837">
            <v>107958.37</v>
          </cell>
        </row>
        <row r="838">
          <cell r="C838" t="str">
            <v>BA2673</v>
          </cell>
          <cell r="K838">
            <v>2371307.38</v>
          </cell>
        </row>
        <row r="839">
          <cell r="C839" t="str">
            <v>BA2673</v>
          </cell>
          <cell r="K839">
            <v>319457.40999999997</v>
          </cell>
        </row>
        <row r="840">
          <cell r="C840" t="str">
            <v>BA2673</v>
          </cell>
          <cell r="K840">
            <v>0</v>
          </cell>
        </row>
        <row r="841">
          <cell r="C841" t="str">
            <v>BA2673</v>
          </cell>
          <cell r="K841">
            <v>299801.92</v>
          </cell>
        </row>
        <row r="842">
          <cell r="C842" t="str">
            <v>BA2673</v>
          </cell>
          <cell r="K842">
            <v>67168.66</v>
          </cell>
        </row>
        <row r="843">
          <cell r="C843" t="str">
            <v>BA2677</v>
          </cell>
          <cell r="K843">
            <v>0</v>
          </cell>
        </row>
        <row r="844">
          <cell r="C844" t="str">
            <v>BA2677</v>
          </cell>
          <cell r="K844">
            <v>0</v>
          </cell>
        </row>
        <row r="845">
          <cell r="C845" t="str">
            <v>BA2672</v>
          </cell>
          <cell r="K845">
            <v>0</v>
          </cell>
        </row>
        <row r="846">
          <cell r="C846" t="str">
            <v>BA2672</v>
          </cell>
          <cell r="K846">
            <v>0</v>
          </cell>
        </row>
        <row r="847">
          <cell r="C847" t="str">
            <v>BA2672</v>
          </cell>
          <cell r="K847">
            <v>0</v>
          </cell>
        </row>
        <row r="848">
          <cell r="C848" t="str">
            <v>BA2678</v>
          </cell>
          <cell r="K848">
            <v>66942.41</v>
          </cell>
        </row>
        <row r="849">
          <cell r="C849">
            <v>0</v>
          </cell>
          <cell r="K849">
            <v>0</v>
          </cell>
        </row>
        <row r="850">
          <cell r="C850">
            <v>0</v>
          </cell>
          <cell r="K850">
            <v>591432.84000000008</v>
          </cell>
        </row>
        <row r="851">
          <cell r="C851" t="str">
            <v>BA2681</v>
          </cell>
          <cell r="K851">
            <v>3528.01</v>
          </cell>
        </row>
        <row r="852">
          <cell r="C852" t="str">
            <v>BA2682</v>
          </cell>
          <cell r="K852">
            <v>191227.11</v>
          </cell>
        </row>
        <row r="853">
          <cell r="C853" t="str">
            <v>BA2683</v>
          </cell>
          <cell r="K853">
            <v>34533</v>
          </cell>
        </row>
        <row r="854">
          <cell r="C854" t="str">
            <v>BA2683</v>
          </cell>
          <cell r="K854">
            <v>12133.98</v>
          </cell>
        </row>
        <row r="855">
          <cell r="C855" t="str">
            <v>BA2684</v>
          </cell>
          <cell r="K855">
            <v>266737.67</v>
          </cell>
        </row>
        <row r="856">
          <cell r="C856" t="str">
            <v>BA2685</v>
          </cell>
          <cell r="K856">
            <v>1542.64</v>
          </cell>
        </row>
        <row r="857">
          <cell r="C857" t="str">
            <v>BA2685</v>
          </cell>
          <cell r="K857">
            <v>0</v>
          </cell>
        </row>
        <row r="858">
          <cell r="C858" t="str">
            <v>BA2685</v>
          </cell>
          <cell r="K858">
            <v>0</v>
          </cell>
        </row>
        <row r="859">
          <cell r="C859" t="str">
            <v>BA2685</v>
          </cell>
          <cell r="K859">
            <v>940.81</v>
          </cell>
        </row>
        <row r="860">
          <cell r="C860" t="str">
            <v>BA2685</v>
          </cell>
          <cell r="K860">
            <v>0</v>
          </cell>
        </row>
        <row r="861">
          <cell r="C861" t="str">
            <v>BA2685</v>
          </cell>
          <cell r="K861">
            <v>0</v>
          </cell>
        </row>
        <row r="862">
          <cell r="C862" t="str">
            <v>BA2686</v>
          </cell>
          <cell r="K862">
            <v>80789.62</v>
          </cell>
        </row>
        <row r="863">
          <cell r="C863">
            <v>0</v>
          </cell>
          <cell r="K863">
            <v>0</v>
          </cell>
        </row>
        <row r="864">
          <cell r="C864">
            <v>0</v>
          </cell>
          <cell r="K864">
            <v>7374894.9000000004</v>
          </cell>
        </row>
        <row r="865">
          <cell r="C865">
            <v>0</v>
          </cell>
          <cell r="K865">
            <v>5883292.5</v>
          </cell>
        </row>
        <row r="866">
          <cell r="C866" t="str">
            <v>BA2890</v>
          </cell>
          <cell r="K866">
            <v>0</v>
          </cell>
        </row>
        <row r="867">
          <cell r="C867" t="str">
            <v>BA2760</v>
          </cell>
          <cell r="K867">
            <v>0</v>
          </cell>
        </row>
        <row r="868">
          <cell r="C868" t="str">
            <v>BA2840</v>
          </cell>
          <cell r="K868">
            <v>698347.5</v>
          </cell>
        </row>
        <row r="869">
          <cell r="C869" t="str">
            <v>BA2840</v>
          </cell>
          <cell r="K869">
            <v>465565</v>
          </cell>
        </row>
        <row r="870">
          <cell r="C870" t="str">
            <v>BA2840</v>
          </cell>
          <cell r="K870">
            <v>232782.5</v>
          </cell>
        </row>
        <row r="871">
          <cell r="C871" t="str">
            <v>BA2890</v>
          </cell>
          <cell r="K871">
            <v>0</v>
          </cell>
        </row>
        <row r="872">
          <cell r="C872" t="str">
            <v>BA2860</v>
          </cell>
          <cell r="K872">
            <v>1678957.5</v>
          </cell>
        </row>
        <row r="873">
          <cell r="C873" t="str">
            <v>BA2870</v>
          </cell>
          <cell r="K873">
            <v>241545</v>
          </cell>
        </row>
        <row r="874">
          <cell r="C874" t="str">
            <v>BA2880</v>
          </cell>
          <cell r="K874">
            <v>2402587.5</v>
          </cell>
        </row>
        <row r="875">
          <cell r="C875" t="str">
            <v>BA2850</v>
          </cell>
          <cell r="K875">
            <v>163507.5</v>
          </cell>
        </row>
        <row r="876">
          <cell r="C876" t="str">
            <v>BA2881</v>
          </cell>
          <cell r="K876">
            <v>0</v>
          </cell>
        </row>
        <row r="877">
          <cell r="C877" t="str">
            <v>BA2882</v>
          </cell>
          <cell r="K877">
            <v>0</v>
          </cell>
        </row>
        <row r="878">
          <cell r="C878" t="str">
            <v>BA2883</v>
          </cell>
          <cell r="K878">
            <v>0</v>
          </cell>
        </row>
        <row r="879">
          <cell r="C879" t="str">
            <v>BA2884</v>
          </cell>
          <cell r="K879">
            <v>0</v>
          </cell>
        </row>
        <row r="880">
          <cell r="C880">
            <v>0</v>
          </cell>
          <cell r="K880">
            <v>1491602.4</v>
          </cell>
        </row>
        <row r="881">
          <cell r="C881" t="str">
            <v>BA2710</v>
          </cell>
          <cell r="K881">
            <v>30000</v>
          </cell>
        </row>
        <row r="882">
          <cell r="C882" t="str">
            <v>BA2720</v>
          </cell>
          <cell r="K882">
            <v>827931.65</v>
          </cell>
        </row>
        <row r="883">
          <cell r="C883" t="str">
            <v>BA2730</v>
          </cell>
          <cell r="K883">
            <v>20000</v>
          </cell>
        </row>
        <row r="884">
          <cell r="C884" t="str">
            <v>BA2740</v>
          </cell>
          <cell r="K884">
            <v>557000</v>
          </cell>
        </row>
        <row r="885">
          <cell r="C885" t="str">
            <v>BA2751</v>
          </cell>
          <cell r="K885">
            <v>50670.75</v>
          </cell>
        </row>
        <row r="886">
          <cell r="C886" t="str">
            <v>BA2741</v>
          </cell>
          <cell r="K886">
            <v>0</v>
          </cell>
        </row>
        <row r="887">
          <cell r="C887" t="str">
            <v>BA2750</v>
          </cell>
          <cell r="K887">
            <v>6000</v>
          </cell>
        </row>
        <row r="888">
          <cell r="C888">
            <v>0</v>
          </cell>
          <cell r="K888">
            <v>0</v>
          </cell>
        </row>
        <row r="889">
          <cell r="C889" t="str">
            <v>BA2780</v>
          </cell>
          <cell r="K889">
            <v>0</v>
          </cell>
        </row>
        <row r="890">
          <cell r="C890" t="str">
            <v>BA2790</v>
          </cell>
          <cell r="K890">
            <v>0</v>
          </cell>
        </row>
        <row r="891">
          <cell r="C891" t="str">
            <v>BA2800</v>
          </cell>
          <cell r="K891">
            <v>0</v>
          </cell>
        </row>
        <row r="892">
          <cell r="C892" t="str">
            <v>BA2810</v>
          </cell>
          <cell r="K892">
            <v>0</v>
          </cell>
        </row>
        <row r="893">
          <cell r="C893" t="str">
            <v>BA2811</v>
          </cell>
          <cell r="K893">
            <v>0</v>
          </cell>
        </row>
        <row r="894">
          <cell r="C894" t="str">
            <v>BA2771</v>
          </cell>
          <cell r="K894">
            <v>0</v>
          </cell>
        </row>
        <row r="895">
          <cell r="C895">
            <v>0</v>
          </cell>
          <cell r="K895">
            <v>58828.6</v>
          </cell>
        </row>
        <row r="896">
          <cell r="C896">
            <v>0</v>
          </cell>
          <cell r="K896">
            <v>58828.6</v>
          </cell>
        </row>
        <row r="897">
          <cell r="C897" t="str">
            <v>CA0120</v>
          </cell>
          <cell r="K897">
            <v>0</v>
          </cell>
        </row>
        <row r="898">
          <cell r="C898" t="str">
            <v>CA0130</v>
          </cell>
          <cell r="K898">
            <v>0</v>
          </cell>
        </row>
        <row r="899">
          <cell r="C899" t="str">
            <v>CA0140</v>
          </cell>
          <cell r="K899">
            <v>58828.6</v>
          </cell>
        </row>
        <row r="900">
          <cell r="C900">
            <v>0</v>
          </cell>
          <cell r="K900">
            <v>0</v>
          </cell>
        </row>
        <row r="901">
          <cell r="C901" t="str">
            <v>CA0160</v>
          </cell>
          <cell r="K901">
            <v>0</v>
          </cell>
        </row>
        <row r="902">
          <cell r="C902" t="str">
            <v>CA0170</v>
          </cell>
          <cell r="K902">
            <v>0</v>
          </cell>
        </row>
        <row r="903">
          <cell r="C903">
            <v>0</v>
          </cell>
          <cell r="K903">
            <v>0</v>
          </cell>
        </row>
        <row r="904">
          <cell r="C904">
            <v>0</v>
          </cell>
          <cell r="K904">
            <v>0</v>
          </cell>
        </row>
        <row r="905">
          <cell r="C905" t="str">
            <v>DA0020</v>
          </cell>
          <cell r="K905">
            <v>0</v>
          </cell>
        </row>
        <row r="906">
          <cell r="C906">
            <v>0</v>
          </cell>
          <cell r="K906">
            <v>0</v>
          </cell>
        </row>
        <row r="907">
          <cell r="C907">
            <v>0</v>
          </cell>
          <cell r="K907">
            <v>0</v>
          </cell>
        </row>
        <row r="908">
          <cell r="C908" t="str">
            <v>EA0270</v>
          </cell>
          <cell r="K908">
            <v>0</v>
          </cell>
        </row>
        <row r="909">
          <cell r="C909" t="str">
            <v>EA0270</v>
          </cell>
          <cell r="K909">
            <v>0</v>
          </cell>
        </row>
        <row r="910">
          <cell r="C910">
            <v>0</v>
          </cell>
          <cell r="K910">
            <v>2465274.7200000002</v>
          </cell>
        </row>
        <row r="911">
          <cell r="C911">
            <v>0</v>
          </cell>
          <cell r="K911">
            <v>2465183.58</v>
          </cell>
        </row>
        <row r="912">
          <cell r="C912" t="str">
            <v>EA0290</v>
          </cell>
          <cell r="K912">
            <v>3130.94</v>
          </cell>
        </row>
        <row r="913">
          <cell r="C913" t="str">
            <v>EA0290</v>
          </cell>
          <cell r="K913">
            <v>3867.6</v>
          </cell>
        </row>
        <row r="914">
          <cell r="C914" t="str">
            <v>EA0330</v>
          </cell>
          <cell r="K914">
            <v>0</v>
          </cell>
        </row>
        <row r="915">
          <cell r="C915" t="str">
            <v>EA0340</v>
          </cell>
          <cell r="K915">
            <v>0</v>
          </cell>
        </row>
        <row r="916">
          <cell r="C916" t="str">
            <v>EA0450</v>
          </cell>
          <cell r="K916">
            <v>0</v>
          </cell>
        </row>
        <row r="917">
          <cell r="C917" t="str">
            <v>EA0360</v>
          </cell>
          <cell r="K917">
            <v>0</v>
          </cell>
        </row>
        <row r="918">
          <cell r="C918" t="str">
            <v>EA0380</v>
          </cell>
          <cell r="K918">
            <v>337965.17</v>
          </cell>
        </row>
        <row r="919">
          <cell r="C919" t="str">
            <v>EA0390</v>
          </cell>
          <cell r="K919">
            <v>1500.5</v>
          </cell>
        </row>
        <row r="920">
          <cell r="C920" t="str">
            <v>EA0400</v>
          </cell>
          <cell r="K920">
            <v>158201.54</v>
          </cell>
        </row>
        <row r="921">
          <cell r="C921" t="str">
            <v>EA0410</v>
          </cell>
          <cell r="K921">
            <v>0</v>
          </cell>
        </row>
        <row r="922">
          <cell r="C922" t="str">
            <v>EA0420</v>
          </cell>
          <cell r="K922">
            <v>0</v>
          </cell>
        </row>
        <row r="923">
          <cell r="C923" t="str">
            <v>EA0430</v>
          </cell>
          <cell r="K923">
            <v>31741.01</v>
          </cell>
        </row>
        <row r="924">
          <cell r="C924" t="str">
            <v>EA0440</v>
          </cell>
          <cell r="K924">
            <v>1927122.61</v>
          </cell>
        </row>
        <row r="925">
          <cell r="C925" t="str">
            <v>EA0450</v>
          </cell>
          <cell r="K925">
            <v>1473.81</v>
          </cell>
        </row>
        <row r="926">
          <cell r="C926" t="str">
            <v>EA0461</v>
          </cell>
          <cell r="K926">
            <v>0</v>
          </cell>
        </row>
        <row r="927">
          <cell r="C927" t="str">
            <v>EA0470</v>
          </cell>
          <cell r="K927">
            <v>0</v>
          </cell>
        </row>
        <row r="928">
          <cell r="C928" t="str">
            <v>EA0490</v>
          </cell>
          <cell r="K928">
            <v>0</v>
          </cell>
        </row>
        <row r="929">
          <cell r="C929" t="str">
            <v>EA0500</v>
          </cell>
          <cell r="K929">
            <v>0</v>
          </cell>
        </row>
        <row r="930">
          <cell r="C930" t="str">
            <v>EA0510</v>
          </cell>
          <cell r="K930">
            <v>0</v>
          </cell>
        </row>
        <row r="931">
          <cell r="C931" t="str">
            <v>EA0520</v>
          </cell>
          <cell r="K931">
            <v>0</v>
          </cell>
        </row>
        <row r="932">
          <cell r="C932" t="str">
            <v>EA0530</v>
          </cell>
          <cell r="K932">
            <v>0</v>
          </cell>
        </row>
        <row r="933">
          <cell r="C933" t="str">
            <v>EA0540</v>
          </cell>
          <cell r="K933">
            <v>0</v>
          </cell>
        </row>
        <row r="934">
          <cell r="C934" t="str">
            <v>EA0550</v>
          </cell>
          <cell r="K934">
            <v>180.4</v>
          </cell>
        </row>
        <row r="935">
          <cell r="C935" t="str">
            <v>EA0290</v>
          </cell>
          <cell r="K935">
            <v>0</v>
          </cell>
        </row>
        <row r="936">
          <cell r="C936" t="str">
            <v>EA0300</v>
          </cell>
          <cell r="K936">
            <v>0</v>
          </cell>
        </row>
        <row r="937">
          <cell r="C937" t="str">
            <v>EA0560</v>
          </cell>
          <cell r="K937">
            <v>0</v>
          </cell>
        </row>
        <row r="938">
          <cell r="C938">
            <v>0</v>
          </cell>
          <cell r="K938">
            <v>91.14</v>
          </cell>
        </row>
        <row r="939">
          <cell r="C939" t="str">
            <v>EA0560</v>
          </cell>
          <cell r="K939">
            <v>91.14</v>
          </cell>
        </row>
        <row r="940">
          <cell r="C940">
            <v>0</v>
          </cell>
          <cell r="K940">
            <v>12276580.859999999</v>
          </cell>
        </row>
        <row r="941">
          <cell r="C941">
            <v>0</v>
          </cell>
          <cell r="K941">
            <v>12276580.859999999</v>
          </cell>
        </row>
        <row r="942">
          <cell r="C942" t="str">
            <v>YA0020</v>
          </cell>
          <cell r="K942">
            <v>10457917.800000001</v>
          </cell>
        </row>
        <row r="943">
          <cell r="C943" t="str">
            <v>YA0030</v>
          </cell>
          <cell r="K943">
            <v>704206.12</v>
          </cell>
        </row>
        <row r="944">
          <cell r="C944" t="str">
            <v>YA0050</v>
          </cell>
          <cell r="K944">
            <v>8168.04</v>
          </cell>
        </row>
        <row r="945">
          <cell r="C945" t="str">
            <v>YA0040</v>
          </cell>
          <cell r="K945">
            <v>847123.48</v>
          </cell>
        </row>
        <row r="946">
          <cell r="C946" t="str">
            <v>YA0020</v>
          </cell>
          <cell r="K946">
            <v>0</v>
          </cell>
        </row>
        <row r="947">
          <cell r="C947" t="str">
            <v>YA0070</v>
          </cell>
          <cell r="K947">
            <v>199053.11</v>
          </cell>
        </row>
        <row r="948">
          <cell r="C948" t="str">
            <v>YA0080</v>
          </cell>
          <cell r="K948">
            <v>60112.31</v>
          </cell>
        </row>
        <row r="949">
          <cell r="C949" t="str">
            <v>YA0090</v>
          </cell>
          <cell r="K949">
            <v>0</v>
          </cell>
        </row>
        <row r="950">
          <cell r="C950">
            <v>0</v>
          </cell>
          <cell r="K950">
            <v>0</v>
          </cell>
        </row>
        <row r="951">
          <cell r="C951">
            <v>0</v>
          </cell>
          <cell r="K951">
            <v>537671143.17000008</v>
          </cell>
        </row>
        <row r="952">
          <cell r="C952">
            <v>0</v>
          </cell>
          <cell r="K952">
            <v>487564916.99000001</v>
          </cell>
        </row>
        <row r="953">
          <cell r="C953">
            <v>0</v>
          </cell>
          <cell r="K953">
            <v>469503450</v>
          </cell>
        </row>
        <row r="954">
          <cell r="C954" t="str">
            <v>AA0031</v>
          </cell>
          <cell r="K954">
            <v>469503450</v>
          </cell>
        </row>
        <row r="955">
          <cell r="C955" t="str">
            <v>AA0032</v>
          </cell>
          <cell r="K955">
            <v>0</v>
          </cell>
        </row>
        <row r="956">
          <cell r="C956">
            <v>0</v>
          </cell>
          <cell r="K956">
            <v>0</v>
          </cell>
        </row>
        <row r="957">
          <cell r="C957" t="str">
            <v>AA0034</v>
          </cell>
          <cell r="K957">
            <v>0</v>
          </cell>
        </row>
        <row r="958">
          <cell r="C958" t="str">
            <v>AA0035</v>
          </cell>
          <cell r="K958">
            <v>0</v>
          </cell>
        </row>
        <row r="959">
          <cell r="C959" t="str">
            <v>AA0040</v>
          </cell>
          <cell r="K959">
            <v>0</v>
          </cell>
        </row>
        <row r="960">
          <cell r="C960" t="str">
            <v>AA0036</v>
          </cell>
          <cell r="K960">
            <v>0</v>
          </cell>
        </row>
        <row r="961">
          <cell r="C961">
            <v>0</v>
          </cell>
          <cell r="K961">
            <v>0</v>
          </cell>
        </row>
        <row r="962">
          <cell r="C962">
            <v>0</v>
          </cell>
          <cell r="K962">
            <v>0</v>
          </cell>
        </row>
        <row r="963">
          <cell r="C963">
            <v>0</v>
          </cell>
          <cell r="K963">
            <v>22820279.309999999</v>
          </cell>
        </row>
        <row r="964">
          <cell r="C964" t="str">
            <v>AA0032</v>
          </cell>
          <cell r="K964">
            <v>246784.5</v>
          </cell>
        </row>
        <row r="965">
          <cell r="C965" t="str">
            <v>AA0032</v>
          </cell>
          <cell r="K965">
            <v>144098.96</v>
          </cell>
        </row>
        <row r="966">
          <cell r="C966" t="str">
            <v>AA0160</v>
          </cell>
          <cell r="K966">
            <v>2495501.5499999998</v>
          </cell>
        </row>
        <row r="967">
          <cell r="C967" t="str">
            <v>AA0150</v>
          </cell>
          <cell r="K967">
            <v>145424.25</v>
          </cell>
        </row>
        <row r="968">
          <cell r="C968" t="str">
            <v>AA0070</v>
          </cell>
          <cell r="K968">
            <v>0</v>
          </cell>
        </row>
        <row r="969">
          <cell r="C969" t="str">
            <v>AA0070</v>
          </cell>
          <cell r="K969">
            <v>105996</v>
          </cell>
        </row>
        <row r="970">
          <cell r="C970" t="str">
            <v>AA0070</v>
          </cell>
          <cell r="K970">
            <v>337500</v>
          </cell>
        </row>
        <row r="971">
          <cell r="C971" t="str">
            <v>AA0040</v>
          </cell>
          <cell r="K971">
            <v>0</v>
          </cell>
        </row>
        <row r="972">
          <cell r="C972" t="str">
            <v>AA0040</v>
          </cell>
          <cell r="K972">
            <v>0</v>
          </cell>
        </row>
        <row r="973">
          <cell r="C973" t="str">
            <v>AA0040</v>
          </cell>
          <cell r="K973">
            <v>0</v>
          </cell>
        </row>
        <row r="974">
          <cell r="C974" t="str">
            <v>AA0040</v>
          </cell>
          <cell r="K974">
            <v>0</v>
          </cell>
        </row>
        <row r="975">
          <cell r="C975" t="str">
            <v>AA0040</v>
          </cell>
          <cell r="K975">
            <v>13225253.779999999</v>
          </cell>
        </row>
        <row r="976">
          <cell r="C976" t="str">
            <v>AA0040</v>
          </cell>
          <cell r="K976">
            <v>0</v>
          </cell>
        </row>
        <row r="977">
          <cell r="C977" t="str">
            <v>AA0070</v>
          </cell>
          <cell r="K977">
            <v>0</v>
          </cell>
        </row>
        <row r="978">
          <cell r="C978" t="str">
            <v>AA0070</v>
          </cell>
          <cell r="K978">
            <v>0</v>
          </cell>
        </row>
        <row r="979">
          <cell r="C979" t="str">
            <v>AA0032</v>
          </cell>
          <cell r="K979">
            <v>0</v>
          </cell>
        </row>
        <row r="980">
          <cell r="C980" t="str">
            <v>AA0032</v>
          </cell>
          <cell r="K980">
            <v>0</v>
          </cell>
        </row>
        <row r="981">
          <cell r="C981" t="str">
            <v>AA0032</v>
          </cell>
          <cell r="K981">
            <v>0</v>
          </cell>
        </row>
        <row r="982">
          <cell r="C982" t="str">
            <v>AA0070</v>
          </cell>
          <cell r="K982">
            <v>0</v>
          </cell>
        </row>
        <row r="983">
          <cell r="C983" t="str">
            <v>AA0070</v>
          </cell>
          <cell r="K983">
            <v>0</v>
          </cell>
        </row>
        <row r="984">
          <cell r="C984" t="str">
            <v>AA0040</v>
          </cell>
          <cell r="K984">
            <v>316101.75</v>
          </cell>
        </row>
        <row r="985">
          <cell r="C985" t="str">
            <v>AA0070</v>
          </cell>
          <cell r="K985">
            <v>0</v>
          </cell>
        </row>
        <row r="986">
          <cell r="C986" t="str">
            <v>AA0070</v>
          </cell>
          <cell r="K986">
            <v>27404</v>
          </cell>
        </row>
        <row r="987">
          <cell r="C987" t="str">
            <v>AA0040</v>
          </cell>
          <cell r="K987">
            <v>0</v>
          </cell>
        </row>
        <row r="988">
          <cell r="C988" t="str">
            <v>AA0040</v>
          </cell>
          <cell r="K988">
            <v>1029083.25</v>
          </cell>
        </row>
        <row r="989">
          <cell r="C989" t="str">
            <v>AA0070</v>
          </cell>
          <cell r="K989">
            <v>0</v>
          </cell>
        </row>
        <row r="990">
          <cell r="C990" t="str">
            <v>AA0150</v>
          </cell>
          <cell r="K990">
            <v>0</v>
          </cell>
        </row>
        <row r="991">
          <cell r="C991" t="str">
            <v>AA0150</v>
          </cell>
          <cell r="K991">
            <v>0</v>
          </cell>
        </row>
        <row r="992">
          <cell r="C992" t="str">
            <v>AA0070</v>
          </cell>
          <cell r="K992">
            <v>2291141.2999999998</v>
          </cell>
        </row>
        <row r="993">
          <cell r="C993" t="str">
            <v>AA0070</v>
          </cell>
          <cell r="K993">
            <v>129006.47</v>
          </cell>
        </row>
        <row r="994">
          <cell r="C994" t="str">
            <v>AA0070</v>
          </cell>
          <cell r="K994">
            <v>0</v>
          </cell>
        </row>
        <row r="995">
          <cell r="C995" t="str">
            <v>AA0070</v>
          </cell>
          <cell r="K995">
            <v>4196</v>
          </cell>
        </row>
        <row r="996">
          <cell r="C996" t="str">
            <v>AA0032</v>
          </cell>
          <cell r="K996">
            <v>0</v>
          </cell>
        </row>
        <row r="997">
          <cell r="C997" t="str">
            <v>AA0070</v>
          </cell>
          <cell r="K997">
            <v>0</v>
          </cell>
        </row>
        <row r="998">
          <cell r="C998" t="str">
            <v>AA0032</v>
          </cell>
          <cell r="K998">
            <v>0</v>
          </cell>
        </row>
        <row r="999">
          <cell r="C999" t="str">
            <v>AA0032</v>
          </cell>
          <cell r="K999">
            <v>0</v>
          </cell>
        </row>
        <row r="1000">
          <cell r="C1000" t="str">
            <v>AA0032</v>
          </cell>
          <cell r="K1000">
            <v>0</v>
          </cell>
        </row>
        <row r="1001">
          <cell r="C1001" t="str">
            <v>AA0032</v>
          </cell>
          <cell r="K1001">
            <v>0</v>
          </cell>
        </row>
        <row r="1002">
          <cell r="C1002" t="str">
            <v>AA0032</v>
          </cell>
          <cell r="K1002">
            <v>0</v>
          </cell>
        </row>
        <row r="1003">
          <cell r="C1003" t="str">
            <v>AA0032</v>
          </cell>
          <cell r="K1003">
            <v>0</v>
          </cell>
        </row>
        <row r="1004">
          <cell r="C1004" t="str">
            <v>AA0070</v>
          </cell>
          <cell r="K1004">
            <v>0</v>
          </cell>
        </row>
        <row r="1005">
          <cell r="C1005" t="str">
            <v>AA0032</v>
          </cell>
          <cell r="K1005">
            <v>0</v>
          </cell>
        </row>
        <row r="1006">
          <cell r="C1006" t="str">
            <v>AA0032</v>
          </cell>
          <cell r="K1006">
            <v>0</v>
          </cell>
        </row>
        <row r="1007">
          <cell r="C1007" t="str">
            <v>AA0032</v>
          </cell>
          <cell r="K1007">
            <v>0</v>
          </cell>
        </row>
        <row r="1008">
          <cell r="C1008" t="str">
            <v>AA0070</v>
          </cell>
          <cell r="K1008">
            <v>0</v>
          </cell>
        </row>
        <row r="1009">
          <cell r="C1009" t="str">
            <v>AA0032</v>
          </cell>
          <cell r="K1009">
            <v>0</v>
          </cell>
        </row>
        <row r="1010">
          <cell r="C1010" t="str">
            <v>AA0070</v>
          </cell>
          <cell r="K1010">
            <v>0</v>
          </cell>
        </row>
        <row r="1011">
          <cell r="C1011" t="str">
            <v>AA0070</v>
          </cell>
          <cell r="K1011">
            <v>0</v>
          </cell>
        </row>
        <row r="1012">
          <cell r="C1012" t="str">
            <v>AA0032</v>
          </cell>
          <cell r="K1012">
            <v>0</v>
          </cell>
        </row>
        <row r="1013">
          <cell r="C1013" t="str">
            <v>AA0032</v>
          </cell>
          <cell r="K1013">
            <v>0</v>
          </cell>
        </row>
        <row r="1014">
          <cell r="C1014" t="str">
            <v>AA0070</v>
          </cell>
          <cell r="K1014">
            <v>0</v>
          </cell>
        </row>
        <row r="1015">
          <cell r="C1015" t="str">
            <v>AA0070</v>
          </cell>
          <cell r="K1015">
            <v>0</v>
          </cell>
        </row>
        <row r="1016">
          <cell r="C1016" t="str">
            <v>AA0032</v>
          </cell>
          <cell r="K1016">
            <v>0</v>
          </cell>
        </row>
        <row r="1017">
          <cell r="C1017" t="str">
            <v>AA0032</v>
          </cell>
          <cell r="K1017">
            <v>0</v>
          </cell>
        </row>
        <row r="1018">
          <cell r="C1018" t="str">
            <v>AA0070</v>
          </cell>
          <cell r="K1018">
            <v>2322787.5</v>
          </cell>
        </row>
        <row r="1019">
          <cell r="C1019">
            <v>0</v>
          </cell>
          <cell r="K1019">
            <v>0</v>
          </cell>
        </row>
        <row r="1020">
          <cell r="C1020" t="str">
            <v>AA0032</v>
          </cell>
          <cell r="K1020">
            <v>0</v>
          </cell>
        </row>
        <row r="1021">
          <cell r="C1021">
            <v>0</v>
          </cell>
          <cell r="K1021">
            <v>0</v>
          </cell>
        </row>
        <row r="1022">
          <cell r="C1022" t="str">
            <v>AA0170</v>
          </cell>
          <cell r="K1022">
            <v>0</v>
          </cell>
        </row>
        <row r="1023">
          <cell r="C1023" t="str">
            <v>AA0170</v>
          </cell>
          <cell r="K1023">
            <v>0</v>
          </cell>
        </row>
        <row r="1024">
          <cell r="C1024" t="str">
            <v>AA0190</v>
          </cell>
          <cell r="K1024">
            <v>0</v>
          </cell>
        </row>
        <row r="1025">
          <cell r="C1025" t="str">
            <v>AA0200</v>
          </cell>
          <cell r="K1025">
            <v>0</v>
          </cell>
        </row>
        <row r="1026">
          <cell r="C1026" t="str">
            <v>AA0210</v>
          </cell>
          <cell r="K1026">
            <v>0</v>
          </cell>
        </row>
        <row r="1027">
          <cell r="C1027" t="str">
            <v>AA0220</v>
          </cell>
          <cell r="K1027">
            <v>0</v>
          </cell>
        </row>
        <row r="1028">
          <cell r="C1028" t="str">
            <v>AA0141</v>
          </cell>
          <cell r="K1028">
            <v>0</v>
          </cell>
        </row>
        <row r="1029">
          <cell r="C1029">
            <v>0</v>
          </cell>
          <cell r="K1029">
            <v>777060.29</v>
          </cell>
        </row>
        <row r="1030">
          <cell r="C1030" t="str">
            <v>AA0170</v>
          </cell>
          <cell r="K1030">
            <v>0</v>
          </cell>
        </row>
        <row r="1031">
          <cell r="C1031" t="str">
            <v>AA0170</v>
          </cell>
          <cell r="K1031">
            <v>0</v>
          </cell>
        </row>
        <row r="1032">
          <cell r="C1032" t="str">
            <v>AA0170</v>
          </cell>
          <cell r="K1032">
            <v>0</v>
          </cell>
        </row>
        <row r="1033">
          <cell r="C1033" t="str">
            <v>AA0171</v>
          </cell>
          <cell r="K1033">
            <v>0</v>
          </cell>
        </row>
        <row r="1034">
          <cell r="C1034" t="str">
            <v>AA0120</v>
          </cell>
          <cell r="K1034">
            <v>241427.77</v>
          </cell>
        </row>
        <row r="1035">
          <cell r="C1035" t="str">
            <v>AA0130</v>
          </cell>
          <cell r="K1035">
            <v>535632.52</v>
          </cell>
        </row>
        <row r="1036">
          <cell r="C1036" t="str">
            <v>AA0100</v>
          </cell>
          <cell r="K1036">
            <v>0</v>
          </cell>
        </row>
        <row r="1037">
          <cell r="C1037" t="str">
            <v>AA0080</v>
          </cell>
          <cell r="K1037">
            <v>0</v>
          </cell>
        </row>
        <row r="1038">
          <cell r="C1038" t="str">
            <v>AA0090</v>
          </cell>
          <cell r="K1038">
            <v>0</v>
          </cell>
        </row>
        <row r="1039">
          <cell r="C1039">
            <v>0</v>
          </cell>
          <cell r="K1039">
            <v>60051</v>
          </cell>
        </row>
        <row r="1040">
          <cell r="C1040" t="str">
            <v>AA0230</v>
          </cell>
          <cell r="K1040">
            <v>60051</v>
          </cell>
        </row>
        <row r="1041">
          <cell r="C1041" t="str">
            <v>AA0230</v>
          </cell>
          <cell r="K1041">
            <v>0</v>
          </cell>
        </row>
        <row r="1042">
          <cell r="C1042">
            <v>0</v>
          </cell>
          <cell r="K1042">
            <v>-5595923.6100000003</v>
          </cell>
        </row>
        <row r="1043">
          <cell r="C1043" t="str">
            <v>AA0250</v>
          </cell>
          <cell r="K1043">
            <v>-5595923.6100000003</v>
          </cell>
        </row>
        <row r="1044">
          <cell r="C1044" t="str">
            <v>AA0260</v>
          </cell>
          <cell r="K1044">
            <v>0</v>
          </cell>
        </row>
        <row r="1045">
          <cell r="C1045">
            <v>0</v>
          </cell>
          <cell r="K1045">
            <v>0</v>
          </cell>
        </row>
        <row r="1046">
          <cell r="C1046" t="str">
            <v>AA0280</v>
          </cell>
          <cell r="K1046">
            <v>0</v>
          </cell>
        </row>
        <row r="1047">
          <cell r="C1047" t="str">
            <v>AA0290</v>
          </cell>
          <cell r="K1047">
            <v>0</v>
          </cell>
        </row>
        <row r="1048">
          <cell r="C1048" t="str">
            <v>AA0300</v>
          </cell>
          <cell r="K1048">
            <v>0</v>
          </cell>
        </row>
        <row r="1049">
          <cell r="C1049" t="str">
            <v>AA0310</v>
          </cell>
          <cell r="K1049">
            <v>0</v>
          </cell>
        </row>
        <row r="1050">
          <cell r="C1050" t="str">
            <v>AA0271</v>
          </cell>
          <cell r="K1050">
            <v>0</v>
          </cell>
        </row>
        <row r="1051">
          <cell r="C1051">
            <v>0</v>
          </cell>
          <cell r="K1051">
            <v>29324120.560000002</v>
          </cell>
        </row>
        <row r="1052">
          <cell r="C1052">
            <v>0</v>
          </cell>
          <cell r="K1052">
            <v>607135.97000000009</v>
          </cell>
        </row>
        <row r="1053">
          <cell r="C1053" t="str">
            <v>AA0660</v>
          </cell>
          <cell r="K1053">
            <v>129041.46</v>
          </cell>
        </row>
        <row r="1054">
          <cell r="C1054" t="str">
            <v>AA0660</v>
          </cell>
          <cell r="K1054">
            <v>34834.68</v>
          </cell>
        </row>
        <row r="1055">
          <cell r="C1055" t="str">
            <v>AA0660</v>
          </cell>
          <cell r="K1055">
            <v>261591.78</v>
          </cell>
        </row>
        <row r="1056">
          <cell r="C1056" t="str">
            <v>AA0660</v>
          </cell>
          <cell r="K1056">
            <v>180916.45</v>
          </cell>
        </row>
        <row r="1057">
          <cell r="C1057" t="str">
            <v>AA0660</v>
          </cell>
          <cell r="K1057">
            <v>751.6</v>
          </cell>
        </row>
        <row r="1058">
          <cell r="C1058">
            <v>0</v>
          </cell>
          <cell r="K1058">
            <v>23964698.25</v>
          </cell>
        </row>
        <row r="1059">
          <cell r="C1059" t="str">
            <v>AA0350</v>
          </cell>
          <cell r="K1059">
            <v>10562150.25</v>
          </cell>
        </row>
        <row r="1060">
          <cell r="C1060" t="str">
            <v>AA0360</v>
          </cell>
          <cell r="K1060">
            <v>4242877.5</v>
          </cell>
        </row>
        <row r="1061">
          <cell r="C1061" t="str">
            <v>AA0361</v>
          </cell>
          <cell r="K1061">
            <v>0</v>
          </cell>
        </row>
        <row r="1062">
          <cell r="C1062" t="str">
            <v>AA0370</v>
          </cell>
          <cell r="K1062">
            <v>0</v>
          </cell>
        </row>
        <row r="1063">
          <cell r="C1063" t="str">
            <v>AA0370</v>
          </cell>
          <cell r="K1063">
            <v>3147087.75</v>
          </cell>
        </row>
        <row r="1064">
          <cell r="C1064" t="str">
            <v>AA0380</v>
          </cell>
          <cell r="K1064">
            <v>4907540.25</v>
          </cell>
        </row>
        <row r="1065">
          <cell r="C1065" t="str">
            <v>AA0390</v>
          </cell>
          <cell r="K1065">
            <v>51975</v>
          </cell>
        </row>
        <row r="1066">
          <cell r="C1066" t="str">
            <v>AA0400</v>
          </cell>
          <cell r="K1066">
            <v>356354.25</v>
          </cell>
        </row>
        <row r="1067">
          <cell r="C1067" t="str">
            <v>AA0410</v>
          </cell>
          <cell r="K1067">
            <v>696713.25</v>
          </cell>
        </row>
        <row r="1068">
          <cell r="C1068" t="str">
            <v>AA0420</v>
          </cell>
          <cell r="K1068">
            <v>0</v>
          </cell>
        </row>
        <row r="1069">
          <cell r="C1069" t="str">
            <v>AA0430</v>
          </cell>
          <cell r="K1069">
            <v>0</v>
          </cell>
        </row>
        <row r="1070">
          <cell r="C1070" t="str">
            <v>AA0421</v>
          </cell>
          <cell r="K1070">
            <v>0</v>
          </cell>
        </row>
        <row r="1071">
          <cell r="C1071" t="str">
            <v>AA0422</v>
          </cell>
          <cell r="K1071">
            <v>0</v>
          </cell>
        </row>
        <row r="1072">
          <cell r="C1072" t="str">
            <v>AA0423</v>
          </cell>
          <cell r="K1072">
            <v>0</v>
          </cell>
        </row>
        <row r="1073">
          <cell r="C1073" t="str">
            <v>AA0424</v>
          </cell>
          <cell r="K1073">
            <v>0</v>
          </cell>
        </row>
        <row r="1074">
          <cell r="C1074" t="str">
            <v>AA0425</v>
          </cell>
          <cell r="K1074">
            <v>0</v>
          </cell>
        </row>
        <row r="1075">
          <cell r="C1075">
            <v>0</v>
          </cell>
          <cell r="K1075">
            <v>1885353.76</v>
          </cell>
        </row>
        <row r="1076">
          <cell r="C1076" t="str">
            <v>AA0460</v>
          </cell>
          <cell r="K1076">
            <v>927768.44</v>
          </cell>
        </row>
        <row r="1077">
          <cell r="C1077" t="str">
            <v>AA0470</v>
          </cell>
          <cell r="K1077">
            <v>261947.79</v>
          </cell>
        </row>
        <row r="1078">
          <cell r="C1078" t="str">
            <v>AA0471</v>
          </cell>
          <cell r="K1078">
            <v>0</v>
          </cell>
        </row>
        <row r="1079">
          <cell r="C1079" t="str">
            <v>AA0480</v>
          </cell>
          <cell r="K1079">
            <v>0</v>
          </cell>
        </row>
        <row r="1080">
          <cell r="C1080" t="str">
            <v>AA0490</v>
          </cell>
          <cell r="K1080">
            <v>187123.09</v>
          </cell>
        </row>
        <row r="1081">
          <cell r="C1081" t="str">
            <v>AA0500</v>
          </cell>
          <cell r="K1081">
            <v>74553.75</v>
          </cell>
        </row>
        <row r="1082">
          <cell r="C1082" t="str">
            <v>AA0510</v>
          </cell>
          <cell r="K1082">
            <v>89762.62</v>
          </cell>
        </row>
        <row r="1083">
          <cell r="C1083" t="str">
            <v>AA0520</v>
          </cell>
          <cell r="K1083">
            <v>300698.07</v>
          </cell>
        </row>
        <row r="1084">
          <cell r="C1084" t="str">
            <v>AA0530</v>
          </cell>
          <cell r="K1084">
            <v>43500</v>
          </cell>
        </row>
        <row r="1085">
          <cell r="C1085" t="str">
            <v>AA0561</v>
          </cell>
          <cell r="K1085">
            <v>0</v>
          </cell>
        </row>
        <row r="1086">
          <cell r="C1086" t="str">
            <v>AA0541</v>
          </cell>
          <cell r="K1086">
            <v>0</v>
          </cell>
        </row>
        <row r="1087">
          <cell r="C1087" t="str">
            <v>AA0542</v>
          </cell>
          <cell r="K1087">
            <v>0</v>
          </cell>
        </row>
        <row r="1088">
          <cell r="C1088" t="str">
            <v>AA0550</v>
          </cell>
          <cell r="K1088">
            <v>0</v>
          </cell>
        </row>
        <row r="1089">
          <cell r="C1089" t="str">
            <v>AA0560</v>
          </cell>
          <cell r="K1089">
            <v>0</v>
          </cell>
        </row>
        <row r="1090">
          <cell r="C1090" t="str">
            <v>AA0580</v>
          </cell>
          <cell r="K1090">
            <v>0</v>
          </cell>
        </row>
        <row r="1091">
          <cell r="C1091" t="str">
            <v>AA0590</v>
          </cell>
          <cell r="K1091">
            <v>0</v>
          </cell>
        </row>
        <row r="1092">
          <cell r="C1092">
            <v>0</v>
          </cell>
          <cell r="K1092">
            <v>0</v>
          </cell>
        </row>
        <row r="1093">
          <cell r="C1093" t="str">
            <v>AA0440</v>
          </cell>
          <cell r="K1093">
            <v>0</v>
          </cell>
        </row>
        <row r="1094">
          <cell r="C1094" t="str">
            <v>AA0600</v>
          </cell>
          <cell r="K1094">
            <v>0</v>
          </cell>
        </row>
        <row r="1095">
          <cell r="C1095" t="str">
            <v>AA0601</v>
          </cell>
          <cell r="K1095">
            <v>0</v>
          </cell>
        </row>
        <row r="1096">
          <cell r="C1096" t="str">
            <v>AA0602</v>
          </cell>
          <cell r="K1096">
            <v>0</v>
          </cell>
        </row>
        <row r="1097">
          <cell r="C1097" t="str">
            <v>AA0620</v>
          </cell>
          <cell r="K1097">
            <v>0</v>
          </cell>
        </row>
        <row r="1098">
          <cell r="C1098" t="str">
            <v>AA0630</v>
          </cell>
          <cell r="K1098">
            <v>0</v>
          </cell>
        </row>
        <row r="1099">
          <cell r="C1099" t="str">
            <v>AA0631</v>
          </cell>
          <cell r="K1099">
            <v>0</v>
          </cell>
        </row>
        <row r="1100">
          <cell r="C1100" t="str">
            <v>AA0640</v>
          </cell>
          <cell r="K1100">
            <v>0</v>
          </cell>
        </row>
        <row r="1101">
          <cell r="C1101" t="str">
            <v>AA0650</v>
          </cell>
          <cell r="K1101">
            <v>0</v>
          </cell>
        </row>
        <row r="1102">
          <cell r="C1102" t="str">
            <v>AA0660</v>
          </cell>
          <cell r="K1102">
            <v>0</v>
          </cell>
        </row>
        <row r="1103">
          <cell r="C1103">
            <v>0</v>
          </cell>
          <cell r="K1103">
            <v>383967.53</v>
          </cell>
        </row>
        <row r="1104">
          <cell r="C1104" t="str">
            <v>AA1070</v>
          </cell>
          <cell r="K1104">
            <v>25256.55</v>
          </cell>
        </row>
        <row r="1105">
          <cell r="C1105" t="str">
            <v>AA1080</v>
          </cell>
          <cell r="K1105">
            <v>3392.02</v>
          </cell>
        </row>
        <row r="1106">
          <cell r="C1106" t="str">
            <v>AA0660</v>
          </cell>
          <cell r="K1106">
            <v>184377</v>
          </cell>
        </row>
        <row r="1107">
          <cell r="C1107" t="str">
            <v>AA1070</v>
          </cell>
          <cell r="K1107">
            <v>0</v>
          </cell>
        </row>
        <row r="1108">
          <cell r="C1108" t="str">
            <v>AA1070</v>
          </cell>
          <cell r="K1108">
            <v>0</v>
          </cell>
        </row>
        <row r="1109">
          <cell r="C1109" t="str">
            <v>AA1070</v>
          </cell>
          <cell r="K1109">
            <v>170941.96</v>
          </cell>
        </row>
        <row r="1110">
          <cell r="C1110" t="str">
            <v>AA1090</v>
          </cell>
          <cell r="K1110">
            <v>0</v>
          </cell>
        </row>
        <row r="1111">
          <cell r="C1111">
            <v>0</v>
          </cell>
          <cell r="K1111">
            <v>170448.01</v>
          </cell>
        </row>
        <row r="1112">
          <cell r="C1112" t="str">
            <v>AA1070</v>
          </cell>
          <cell r="K1112">
            <v>0</v>
          </cell>
        </row>
        <row r="1113">
          <cell r="C1113" t="str">
            <v>AA1080</v>
          </cell>
          <cell r="K1113">
            <v>108033.75</v>
          </cell>
        </row>
        <row r="1114">
          <cell r="C1114" t="str">
            <v>AA1070</v>
          </cell>
          <cell r="K1114">
            <v>61317.56</v>
          </cell>
        </row>
        <row r="1115">
          <cell r="C1115" t="str">
            <v>AA1090</v>
          </cell>
          <cell r="K1115">
            <v>1096.7</v>
          </cell>
        </row>
        <row r="1116">
          <cell r="C1116">
            <v>0</v>
          </cell>
          <cell r="K1116">
            <v>2312517.04</v>
          </cell>
        </row>
        <row r="1117">
          <cell r="C1117" t="str">
            <v>AA0680</v>
          </cell>
          <cell r="K1117">
            <v>0</v>
          </cell>
        </row>
        <row r="1118">
          <cell r="C1118" t="str">
            <v>AA0690</v>
          </cell>
          <cell r="K1118">
            <v>2038334.65</v>
          </cell>
        </row>
        <row r="1119">
          <cell r="C1119" t="str">
            <v>AA0700</v>
          </cell>
          <cell r="K1119">
            <v>1648.2</v>
          </cell>
        </row>
        <row r="1120">
          <cell r="C1120" t="str">
            <v>AA0710</v>
          </cell>
          <cell r="K1120">
            <v>266689.19</v>
          </cell>
        </row>
        <row r="1121">
          <cell r="C1121" t="str">
            <v>AA0720</v>
          </cell>
          <cell r="K1121">
            <v>5845</v>
          </cell>
        </row>
        <row r="1122">
          <cell r="C1122" t="str">
            <v>AA0730</v>
          </cell>
          <cell r="K1122">
            <v>0</v>
          </cell>
        </row>
        <row r="1123">
          <cell r="C1123" t="str">
            <v>AA0740</v>
          </cell>
          <cell r="K1123">
            <v>0</v>
          </cell>
        </row>
        <row r="1124">
          <cell r="C1124">
            <v>0</v>
          </cell>
          <cell r="K1124">
            <v>670564.31000000006</v>
          </cell>
        </row>
        <row r="1125">
          <cell r="C1125">
            <v>0</v>
          </cell>
          <cell r="K1125">
            <v>670564.31000000006</v>
          </cell>
        </row>
        <row r="1126">
          <cell r="C1126" t="str">
            <v>AA0930</v>
          </cell>
          <cell r="K1126">
            <v>0</v>
          </cell>
        </row>
        <row r="1127">
          <cell r="C1127" t="str">
            <v>AA0430</v>
          </cell>
          <cell r="K1127">
            <v>7879.17</v>
          </cell>
        </row>
        <row r="1128">
          <cell r="C1128" t="str">
            <v>AA0660</v>
          </cell>
          <cell r="K1128">
            <v>0</v>
          </cell>
        </row>
        <row r="1129">
          <cell r="C1129" t="str">
            <v>AA0870</v>
          </cell>
          <cell r="K1129">
            <v>151323.32999999999</v>
          </cell>
        </row>
        <row r="1130">
          <cell r="C1130" t="str">
            <v>AA0870</v>
          </cell>
          <cell r="K1130">
            <v>175717.13</v>
          </cell>
        </row>
        <row r="1131">
          <cell r="C1131" t="str">
            <v>AA0930</v>
          </cell>
          <cell r="K1131">
            <v>170080.58</v>
          </cell>
        </row>
        <row r="1132">
          <cell r="C1132" t="str">
            <v>AA0760</v>
          </cell>
          <cell r="K1132">
            <v>7646.32</v>
          </cell>
        </row>
        <row r="1133">
          <cell r="C1133" t="str">
            <v>AA0810</v>
          </cell>
          <cell r="K1133">
            <v>128221.49</v>
          </cell>
        </row>
        <row r="1134">
          <cell r="C1134" t="str">
            <v>AA0850</v>
          </cell>
          <cell r="K1134">
            <v>0</v>
          </cell>
        </row>
        <row r="1135">
          <cell r="C1135" t="str">
            <v>AA0780</v>
          </cell>
          <cell r="K1135">
            <v>0</v>
          </cell>
        </row>
        <row r="1136">
          <cell r="C1136" t="str">
            <v>AA0830</v>
          </cell>
          <cell r="K1136">
            <v>29696.29</v>
          </cell>
        </row>
        <row r="1137">
          <cell r="C1137" t="str">
            <v>AA0870</v>
          </cell>
          <cell r="K1137">
            <v>0</v>
          </cell>
        </row>
        <row r="1138">
          <cell r="C1138" t="str">
            <v>AA0790</v>
          </cell>
          <cell r="K1138">
            <v>0</v>
          </cell>
        </row>
        <row r="1139">
          <cell r="C1139" t="str">
            <v>AA0831</v>
          </cell>
          <cell r="K1139">
            <v>0</v>
          </cell>
        </row>
        <row r="1140">
          <cell r="C1140" t="str">
            <v>AA0820</v>
          </cell>
          <cell r="K1140">
            <v>0</v>
          </cell>
        </row>
        <row r="1141">
          <cell r="C1141" t="str">
            <v>AA0860</v>
          </cell>
          <cell r="K1141">
            <v>0</v>
          </cell>
        </row>
        <row r="1142">
          <cell r="C1142" t="str">
            <v>AA0900</v>
          </cell>
          <cell r="K1142">
            <v>0</v>
          </cell>
        </row>
        <row r="1143">
          <cell r="C1143" t="str">
            <v>AA0910</v>
          </cell>
          <cell r="K1143">
            <v>0</v>
          </cell>
        </row>
        <row r="1144">
          <cell r="C1144" t="str">
            <v>AA0920</v>
          </cell>
          <cell r="K1144">
            <v>0</v>
          </cell>
        </row>
        <row r="1145">
          <cell r="C1145" t="str">
            <v>AA0921</v>
          </cell>
          <cell r="K1145">
            <v>0</v>
          </cell>
        </row>
        <row r="1146">
          <cell r="C1146">
            <v>0</v>
          </cell>
          <cell r="K1146">
            <v>1698425.97</v>
          </cell>
        </row>
        <row r="1147">
          <cell r="C1147">
            <v>0</v>
          </cell>
          <cell r="K1147">
            <v>1698425.97</v>
          </cell>
        </row>
        <row r="1148">
          <cell r="C1148" t="str">
            <v>AA0950</v>
          </cell>
          <cell r="K1148">
            <v>1698425.97</v>
          </cell>
        </row>
        <row r="1149">
          <cell r="C1149" t="str">
            <v>AA0960</v>
          </cell>
          <cell r="K1149">
            <v>0</v>
          </cell>
        </row>
        <row r="1150">
          <cell r="C1150" t="str">
            <v>AA0970</v>
          </cell>
          <cell r="K1150">
            <v>0</v>
          </cell>
        </row>
        <row r="1151">
          <cell r="C1151">
            <v>0</v>
          </cell>
          <cell r="K1151">
            <v>7329737.8200000003</v>
          </cell>
        </row>
        <row r="1152">
          <cell r="C1152">
            <v>0</v>
          </cell>
          <cell r="K1152">
            <v>7329737.8200000003</v>
          </cell>
        </row>
        <row r="1153">
          <cell r="C1153" t="str">
            <v>AA1000</v>
          </cell>
          <cell r="K1153">
            <v>4123425.1</v>
          </cell>
        </row>
        <row r="1154">
          <cell r="C1154" t="str">
            <v>AA0990</v>
          </cell>
          <cell r="K1154">
            <v>730851.12</v>
          </cell>
        </row>
        <row r="1155">
          <cell r="C1155" t="str">
            <v>AA1010</v>
          </cell>
          <cell r="K1155">
            <v>0</v>
          </cell>
        </row>
        <row r="1156">
          <cell r="C1156" t="str">
            <v>AA1020</v>
          </cell>
          <cell r="K1156">
            <v>2475461.6</v>
          </cell>
        </row>
        <row r="1157">
          <cell r="C1157" t="str">
            <v>AA1030</v>
          </cell>
          <cell r="K1157">
            <v>0</v>
          </cell>
        </row>
        <row r="1158">
          <cell r="C1158" t="str">
            <v>AA1040</v>
          </cell>
          <cell r="K1158">
            <v>0</v>
          </cell>
        </row>
        <row r="1159">
          <cell r="C1159">
            <v>0</v>
          </cell>
          <cell r="K1159">
            <v>0</v>
          </cell>
        </row>
        <row r="1160">
          <cell r="C1160" t="str">
            <v>AA1050</v>
          </cell>
          <cell r="K1160">
            <v>0</v>
          </cell>
        </row>
        <row r="1161">
          <cell r="C1161">
            <v>0</v>
          </cell>
          <cell r="K1161">
            <v>9923628.1600000001</v>
          </cell>
        </row>
        <row r="1162">
          <cell r="C1162">
            <v>0</v>
          </cell>
          <cell r="K1162">
            <v>9359349.0199999996</v>
          </cell>
        </row>
        <row r="1163">
          <cell r="C1163" t="str">
            <v>-BA2671</v>
          </cell>
          <cell r="K1163">
            <v>5652888.1900000004</v>
          </cell>
        </row>
        <row r="1164">
          <cell r="C1164" t="str">
            <v>-BA2671</v>
          </cell>
          <cell r="K1164">
            <v>32230.46</v>
          </cell>
        </row>
        <row r="1165">
          <cell r="C1165" t="str">
            <v>-BA2671</v>
          </cell>
          <cell r="K1165">
            <v>43977.93</v>
          </cell>
        </row>
        <row r="1166">
          <cell r="C1166" t="str">
            <v>-BA2671</v>
          </cell>
          <cell r="K1166">
            <v>29460.02</v>
          </cell>
        </row>
        <row r="1167">
          <cell r="C1167" t="str">
            <v>-BA2671</v>
          </cell>
          <cell r="K1167">
            <v>0</v>
          </cell>
        </row>
        <row r="1168">
          <cell r="C1168" t="str">
            <v>-BA2672</v>
          </cell>
          <cell r="K1168">
            <v>0</v>
          </cell>
        </row>
        <row r="1169">
          <cell r="C1169" t="str">
            <v>-BA2672</v>
          </cell>
          <cell r="K1169">
            <v>370833.79</v>
          </cell>
        </row>
        <row r="1170">
          <cell r="C1170" t="str">
            <v>-BA2674</v>
          </cell>
          <cell r="K1170">
            <v>138946.15</v>
          </cell>
        </row>
        <row r="1171">
          <cell r="C1171" t="str">
            <v>-BA2675</v>
          </cell>
          <cell r="K1171">
            <v>0</v>
          </cell>
        </row>
        <row r="1172">
          <cell r="C1172" t="str">
            <v>-BA2675</v>
          </cell>
          <cell r="K1172">
            <v>1094778.5</v>
          </cell>
        </row>
        <row r="1173">
          <cell r="C1173" t="str">
            <v>-BA2673</v>
          </cell>
          <cell r="K1173">
            <v>550987.76</v>
          </cell>
        </row>
        <row r="1174">
          <cell r="C1174" t="str">
            <v>BA2676</v>
          </cell>
          <cell r="K1174">
            <v>0</v>
          </cell>
        </row>
        <row r="1175">
          <cell r="C1175" t="str">
            <v>-BA2673</v>
          </cell>
          <cell r="K1175">
            <v>19687.810000000001</v>
          </cell>
        </row>
        <row r="1176">
          <cell r="C1176" t="str">
            <v>-BA2671</v>
          </cell>
          <cell r="K1176">
            <v>0</v>
          </cell>
        </row>
        <row r="1177">
          <cell r="C1177" t="str">
            <v>-BA2673</v>
          </cell>
          <cell r="K1177">
            <v>829851.09</v>
          </cell>
        </row>
        <row r="1178">
          <cell r="C1178" t="str">
            <v>-BA2673</v>
          </cell>
          <cell r="K1178">
            <v>4890.6400000000003</v>
          </cell>
        </row>
        <row r="1179">
          <cell r="C1179" t="str">
            <v>-BA2673</v>
          </cell>
          <cell r="K1179">
            <v>531569.76</v>
          </cell>
        </row>
        <row r="1180">
          <cell r="C1180" t="str">
            <v>-BA2673</v>
          </cell>
          <cell r="K1180">
            <v>0</v>
          </cell>
        </row>
        <row r="1181">
          <cell r="C1181" t="str">
            <v>-BA2673</v>
          </cell>
          <cell r="K1181">
            <v>3706.8</v>
          </cell>
        </row>
        <row r="1182">
          <cell r="C1182" t="str">
            <v>-BA2677</v>
          </cell>
          <cell r="K1182">
            <v>0</v>
          </cell>
        </row>
        <row r="1183">
          <cell r="C1183" t="str">
            <v>-BA2677</v>
          </cell>
          <cell r="K1183">
            <v>0</v>
          </cell>
        </row>
        <row r="1184">
          <cell r="C1184" t="str">
            <v>-BA2672</v>
          </cell>
          <cell r="K1184">
            <v>0</v>
          </cell>
        </row>
        <row r="1185">
          <cell r="C1185" t="str">
            <v>-BA2672</v>
          </cell>
          <cell r="K1185">
            <v>0</v>
          </cell>
        </row>
        <row r="1186">
          <cell r="C1186" t="str">
            <v>-BA2672</v>
          </cell>
          <cell r="K1186">
            <v>0</v>
          </cell>
        </row>
        <row r="1187">
          <cell r="C1187" t="str">
            <v>-BA2678</v>
          </cell>
          <cell r="K1187">
            <v>55540.12</v>
          </cell>
        </row>
        <row r="1188">
          <cell r="C1188">
            <v>0</v>
          </cell>
          <cell r="K1188">
            <v>0</v>
          </cell>
        </row>
        <row r="1189">
          <cell r="C1189">
            <v>0</v>
          </cell>
          <cell r="K1189">
            <v>564279.14</v>
          </cell>
        </row>
        <row r="1190">
          <cell r="C1190" t="str">
            <v>-BA2681</v>
          </cell>
          <cell r="K1190">
            <v>2913.48</v>
          </cell>
        </row>
        <row r="1191">
          <cell r="C1191" t="str">
            <v>-BA2682</v>
          </cell>
          <cell r="K1191">
            <v>153170.48000000001</v>
          </cell>
        </row>
        <row r="1192">
          <cell r="C1192" t="str">
            <v>-BA2683</v>
          </cell>
          <cell r="K1192">
            <v>34533</v>
          </cell>
        </row>
        <row r="1193">
          <cell r="C1193" t="str">
            <v>-BA2683</v>
          </cell>
          <cell r="K1193">
            <v>0</v>
          </cell>
        </row>
        <row r="1194">
          <cell r="C1194" t="str">
            <v>-BA2684</v>
          </cell>
          <cell r="K1194">
            <v>14832.38</v>
          </cell>
        </row>
        <row r="1195">
          <cell r="C1195" t="str">
            <v>-BA2685</v>
          </cell>
          <cell r="K1195">
            <v>203047.88</v>
          </cell>
        </row>
        <row r="1196">
          <cell r="C1196" t="str">
            <v>-BA2685</v>
          </cell>
          <cell r="K1196">
            <v>1542.64</v>
          </cell>
        </row>
        <row r="1197">
          <cell r="C1197" t="str">
            <v>-BA2685</v>
          </cell>
          <cell r="K1197">
            <v>0</v>
          </cell>
        </row>
        <row r="1198">
          <cell r="C1198" t="str">
            <v>-BA2685</v>
          </cell>
          <cell r="K1198">
            <v>940.81</v>
          </cell>
        </row>
        <row r="1199">
          <cell r="C1199" t="str">
            <v>-BA2685</v>
          </cell>
          <cell r="K1199">
            <v>0</v>
          </cell>
        </row>
        <row r="1200">
          <cell r="C1200" t="str">
            <v>-BA2685</v>
          </cell>
          <cell r="K1200">
            <v>0</v>
          </cell>
        </row>
        <row r="1201">
          <cell r="C1201" t="str">
            <v>-BA2686</v>
          </cell>
          <cell r="K1201">
            <v>153298.47</v>
          </cell>
        </row>
        <row r="1202">
          <cell r="C1202">
            <v>0</v>
          </cell>
          <cell r="K1202">
            <v>0</v>
          </cell>
        </row>
        <row r="1203">
          <cell r="C1203">
            <v>0</v>
          </cell>
          <cell r="K1203">
            <v>42.1</v>
          </cell>
        </row>
        <row r="1204">
          <cell r="C1204">
            <v>0</v>
          </cell>
          <cell r="K1204">
            <v>42.1</v>
          </cell>
        </row>
        <row r="1205">
          <cell r="C1205" t="str">
            <v>CA0040</v>
          </cell>
          <cell r="K1205">
            <v>0</v>
          </cell>
        </row>
        <row r="1206">
          <cell r="C1206" t="str">
            <v>CA0030</v>
          </cell>
          <cell r="K1206">
            <v>42</v>
          </cell>
        </row>
        <row r="1207">
          <cell r="C1207" t="str">
            <v>CA0020</v>
          </cell>
          <cell r="K1207">
            <v>0.1</v>
          </cell>
        </row>
        <row r="1208">
          <cell r="C1208" t="str">
            <v>CA0040</v>
          </cell>
          <cell r="K1208">
            <v>0</v>
          </cell>
        </row>
        <row r="1209">
          <cell r="C1209" t="str">
            <v>CA0070</v>
          </cell>
          <cell r="K1209">
            <v>0</v>
          </cell>
        </row>
        <row r="1210">
          <cell r="C1210" t="str">
            <v>CA0080</v>
          </cell>
          <cell r="K1210">
            <v>0</v>
          </cell>
        </row>
        <row r="1211">
          <cell r="C1211" t="str">
            <v>CA0090</v>
          </cell>
          <cell r="K1211">
            <v>0</v>
          </cell>
        </row>
        <row r="1212">
          <cell r="C1212" t="str">
            <v>CA0100</v>
          </cell>
          <cell r="K1212">
            <v>0</v>
          </cell>
        </row>
        <row r="1213">
          <cell r="C1213" t="str">
            <v>CA0060</v>
          </cell>
          <cell r="K1213">
            <v>0</v>
          </cell>
        </row>
        <row r="1214">
          <cell r="C1214">
            <v>0</v>
          </cell>
          <cell r="K1214">
            <v>0</v>
          </cell>
        </row>
        <row r="1215">
          <cell r="C1215">
            <v>0</v>
          </cell>
          <cell r="K1215">
            <v>0</v>
          </cell>
        </row>
        <row r="1216">
          <cell r="C1216" t="str">
            <v>DA0010</v>
          </cell>
          <cell r="K1216">
            <v>0</v>
          </cell>
        </row>
        <row r="1217">
          <cell r="C1217">
            <v>0</v>
          </cell>
          <cell r="K1217">
            <v>0</v>
          </cell>
        </row>
        <row r="1218">
          <cell r="C1218">
            <v>0</v>
          </cell>
          <cell r="K1218">
            <v>0</v>
          </cell>
        </row>
        <row r="1219">
          <cell r="C1219" t="str">
            <v>EA0020</v>
          </cell>
          <cell r="K1219">
            <v>0</v>
          </cell>
        </row>
        <row r="1220">
          <cell r="C1220" t="str">
            <v>EA0020</v>
          </cell>
          <cell r="K1220">
            <v>0</v>
          </cell>
        </row>
        <row r="1221">
          <cell r="C1221">
            <v>0</v>
          </cell>
          <cell r="K1221">
            <v>1159655.1599999999</v>
          </cell>
        </row>
        <row r="1222">
          <cell r="C1222">
            <v>0</v>
          </cell>
          <cell r="K1222">
            <v>1159655.1599999999</v>
          </cell>
        </row>
        <row r="1223">
          <cell r="C1223" t="str">
            <v>EA0040</v>
          </cell>
          <cell r="K1223">
            <v>0</v>
          </cell>
        </row>
        <row r="1224">
          <cell r="C1224" t="str">
            <v>EA0140</v>
          </cell>
          <cell r="K1224">
            <v>109705.55</v>
          </cell>
        </row>
        <row r="1225">
          <cell r="C1225" t="str">
            <v>EA0080</v>
          </cell>
          <cell r="K1225">
            <v>0</v>
          </cell>
        </row>
        <row r="1226">
          <cell r="C1226" t="str">
            <v>EA0051</v>
          </cell>
          <cell r="K1226">
            <v>0</v>
          </cell>
        </row>
        <row r="1227">
          <cell r="C1227" t="str">
            <v>EA0060</v>
          </cell>
          <cell r="K1227">
            <v>59727.58</v>
          </cell>
        </row>
        <row r="1228">
          <cell r="C1228" t="str">
            <v>EA0090</v>
          </cell>
          <cell r="K1228">
            <v>0</v>
          </cell>
        </row>
        <row r="1229">
          <cell r="C1229" t="str">
            <v>EA0100</v>
          </cell>
          <cell r="K1229">
            <v>6044.3</v>
          </cell>
        </row>
        <row r="1230">
          <cell r="C1230" t="str">
            <v>EA0110</v>
          </cell>
          <cell r="K1230">
            <v>0</v>
          </cell>
        </row>
        <row r="1231">
          <cell r="C1231" t="str">
            <v>EA0120</v>
          </cell>
          <cell r="K1231">
            <v>83367.149999999994</v>
          </cell>
        </row>
        <row r="1232">
          <cell r="C1232" t="str">
            <v>EA0130</v>
          </cell>
          <cell r="K1232">
            <v>900479.18</v>
          </cell>
        </row>
        <row r="1233">
          <cell r="C1233" t="str">
            <v>EA0160</v>
          </cell>
          <cell r="K1233">
            <v>0</v>
          </cell>
        </row>
        <row r="1234">
          <cell r="C1234" t="str">
            <v>EA0180</v>
          </cell>
          <cell r="K1234">
            <v>0</v>
          </cell>
        </row>
        <row r="1235">
          <cell r="C1235" t="str">
            <v>EA0190</v>
          </cell>
          <cell r="K1235">
            <v>0</v>
          </cell>
        </row>
        <row r="1236">
          <cell r="C1236" t="str">
            <v>EA0200</v>
          </cell>
          <cell r="K1236">
            <v>0</v>
          </cell>
        </row>
        <row r="1237">
          <cell r="C1237" t="str">
            <v>EA0210</v>
          </cell>
          <cell r="K1237">
            <v>0</v>
          </cell>
        </row>
        <row r="1238">
          <cell r="C1238" t="str">
            <v>EA0220</v>
          </cell>
          <cell r="K1238">
            <v>0</v>
          </cell>
        </row>
        <row r="1239">
          <cell r="C1239" t="str">
            <v>EA0230</v>
          </cell>
          <cell r="K1239">
            <v>154</v>
          </cell>
        </row>
        <row r="1240">
          <cell r="C1240" t="str">
            <v>EA0240</v>
          </cell>
          <cell r="K1240">
            <v>177.4</v>
          </cell>
        </row>
        <row r="1241">
          <cell r="C1241" t="str">
            <v>EA0250</v>
          </cell>
          <cell r="K1241">
            <v>0</v>
          </cell>
        </row>
        <row r="1242">
          <cell r="C1242">
            <v>0</v>
          </cell>
          <cell r="K1242">
            <v>52.1</v>
          </cell>
        </row>
        <row r="1243">
          <cell r="C1243">
            <v>0</v>
          </cell>
          <cell r="K1243">
            <v>52.1</v>
          </cell>
        </row>
        <row r="1244">
          <cell r="C1244" t="str">
            <v>EA0250</v>
          </cell>
          <cell r="K1244">
            <v>52.1</v>
          </cell>
        </row>
        <row r="1245">
          <cell r="C1245">
            <v>0</v>
          </cell>
          <cell r="K1245">
            <v>0</v>
          </cell>
        </row>
        <row r="1246">
          <cell r="C1246">
            <v>0</v>
          </cell>
          <cell r="K1246">
            <v>0</v>
          </cell>
        </row>
        <row r="1247">
          <cell r="C1247">
            <v>0</v>
          </cell>
          <cell r="K1247">
            <v>0</v>
          </cell>
        </row>
        <row r="1248">
          <cell r="C1248">
            <v>0</v>
          </cell>
          <cell r="K1248">
            <v>0</v>
          </cell>
        </row>
        <row r="1249">
          <cell r="C1249">
            <v>0</v>
          </cell>
          <cell r="I1249">
            <v>537671143.16999984</v>
          </cell>
          <cell r="K1249">
            <v>537671143.17000008</v>
          </cell>
        </row>
        <row r="1250">
          <cell r="C1250">
            <v>0</v>
          </cell>
          <cell r="I1250">
            <v>594657977.56999993</v>
          </cell>
          <cell r="K1250">
            <v>594657977.57000017</v>
          </cell>
        </row>
        <row r="1251">
          <cell r="C1251">
            <v>0</v>
          </cell>
          <cell r="K1251">
            <v>-56986834.400000095</v>
          </cell>
        </row>
        <row r="1254">
          <cell r="K1254">
            <v>0</v>
          </cell>
        </row>
        <row r="1255">
          <cell r="K1255">
            <v>0</v>
          </cell>
        </row>
        <row r="1257">
          <cell r="K1257">
            <v>0</v>
          </cell>
        </row>
        <row r="1258">
          <cell r="K1258">
            <v>0</v>
          </cell>
        </row>
        <row r="1260">
          <cell r="K1260">
            <v>0</v>
          </cell>
        </row>
      </sheetData>
      <sheetData sheetId="2"/>
      <sheetData sheetId="3"/>
      <sheetData sheetId="4">
        <row r="8">
          <cell r="A8" t="str">
            <v>700.100.00006</v>
          </cell>
        </row>
      </sheetData>
      <sheetData sheetId="5">
        <row r="2">
          <cell r="A2" t="str">
            <v>700.100.00006</v>
          </cell>
        </row>
      </sheetData>
      <sheetData sheetId="6">
        <row r="5">
          <cell r="A5" t="str">
            <v>706.136.00015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700.100.00006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3">
          <cell r="E3" t="str">
            <v>SI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tiConv"/>
      <sheetName val="Foglio6"/>
      <sheetName val="Check"/>
      <sheetName val="Contratti 2021"/>
      <sheetName val="CostoProfilo"/>
      <sheetName val="ReportUsca"/>
      <sheetName val="ReportCoCoCo"/>
      <sheetName val="lavoro autonomo"/>
      <sheetName val="Stipendi"/>
      <sheetName val="CheckStip"/>
      <sheetName val="Anagraf Giu 21"/>
      <sheetName val="ContrattoCOnto"/>
      <sheetName val="RiepilogoFinale"/>
      <sheetName val="RiepilogoFinaletxt"/>
      <sheetName val="RiepilogoFinaleTxtNew"/>
      <sheetName val="PD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Nuovo Modello CE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J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B1252"/>
  <sheetViews>
    <sheetView showGridLines="0" tabSelected="1" view="pageBreakPreview" topLeftCell="C1" zoomScale="71" zoomScaleNormal="90" zoomScaleSheetLayoutView="71" workbookViewId="0">
      <pane xSplit="4" ySplit="8" topLeftCell="L24" activePane="bottomRight" state="frozen"/>
      <selection activeCell="AI8" sqref="AI8"/>
      <selection pane="topRight" activeCell="AI8" sqref="AI8"/>
      <selection pane="bottomLeft" activeCell="AI8" sqref="AI8"/>
      <selection pane="bottomRight" activeCell="S46" sqref="S46"/>
    </sheetView>
  </sheetViews>
  <sheetFormatPr defaultColWidth="10.28515625" defaultRowHeight="15" x14ac:dyDescent="0.25"/>
  <cols>
    <col min="1" max="1" width="7.42578125" style="1" customWidth="1"/>
    <col min="2" max="2" width="6.7109375" style="1" customWidth="1"/>
    <col min="3" max="3" width="2.7109375" style="1" hidden="1" customWidth="1"/>
    <col min="4" max="4" width="4.140625" style="1" hidden="1" customWidth="1"/>
    <col min="5" max="5" width="13.5703125" style="3" customWidth="1"/>
    <col min="6" max="6" width="85.28515625" style="3" customWidth="1"/>
    <col min="7" max="7" width="6" style="330" customWidth="1"/>
    <col min="8" max="8" width="23.28515625" style="358" customWidth="1"/>
    <col min="9" max="9" width="1.85546875" style="10" customWidth="1"/>
    <col min="10" max="10" width="18.7109375" style="10" customWidth="1"/>
    <col min="11" max="11" width="2.140625" style="301" customWidth="1"/>
    <col min="12" max="12" width="23" style="10" customWidth="1"/>
    <col min="13" max="13" width="4.85546875" style="322" customWidth="1"/>
    <col min="14" max="14" width="22.85546875" style="10" customWidth="1"/>
    <col min="15" max="15" width="22.140625" style="10" customWidth="1"/>
    <col min="16" max="16" width="6.42578125" style="10" customWidth="1"/>
    <col min="17" max="17" width="4.5703125" style="10" customWidth="1"/>
    <col min="18" max="18" width="5.42578125" style="1" customWidth="1"/>
    <col min="19" max="19" width="9.28515625" style="1" customWidth="1"/>
    <col min="20" max="20" width="5.28515625" style="1" customWidth="1"/>
    <col min="21" max="23" width="3.28515625" style="1" customWidth="1"/>
    <col min="24" max="24" width="20" style="11" customWidth="1"/>
    <col min="25" max="25" width="13" style="12" customWidth="1"/>
    <col min="26" max="225" width="10.28515625" style="1"/>
    <col min="226" max="234" width="9.140625" style="1" customWidth="1"/>
    <col min="235" max="235" width="1" style="1" customWidth="1"/>
    <col min="236" max="239" width="3.28515625" style="1" customWidth="1"/>
    <col min="240" max="240" width="1.85546875" style="1" customWidth="1"/>
    <col min="241" max="241" width="17.85546875" style="1" customWidth="1"/>
    <col min="242" max="242" width="1.85546875" style="1" customWidth="1"/>
    <col min="243" max="246" width="3.28515625" style="1" customWidth="1"/>
    <col min="247" max="247" width="1.85546875" style="1" customWidth="1"/>
    <col min="248" max="248" width="12.42578125" style="1" customWidth="1"/>
    <col min="249" max="249" width="1.85546875" style="1" customWidth="1"/>
    <col min="250" max="252" width="3" style="1" customWidth="1"/>
    <col min="253" max="253" width="4.42578125" style="1" customWidth="1"/>
    <col min="254" max="255" width="3" style="1" customWidth="1"/>
    <col min="256" max="261" width="3.28515625" style="1" customWidth="1"/>
    <col min="262" max="263" width="9.140625" style="1" customWidth="1"/>
    <col min="264" max="267" width="3.28515625" style="1" customWidth="1"/>
    <col min="268" max="268" width="4.140625" style="1" customWidth="1"/>
    <col min="269" max="481" width="10.28515625" style="1"/>
    <col min="482" max="490" width="9.140625" style="1" customWidth="1"/>
    <col min="491" max="491" width="1" style="1" customWidth="1"/>
    <col min="492" max="495" width="3.28515625" style="1" customWidth="1"/>
    <col min="496" max="496" width="1.85546875" style="1" customWidth="1"/>
    <col min="497" max="497" width="17.85546875" style="1" customWidth="1"/>
    <col min="498" max="498" width="1.85546875" style="1" customWidth="1"/>
    <col min="499" max="502" width="3.28515625" style="1" customWidth="1"/>
    <col min="503" max="503" width="1.85546875" style="1" customWidth="1"/>
    <col min="504" max="504" width="12.42578125" style="1" customWidth="1"/>
    <col min="505" max="505" width="1.85546875" style="1" customWidth="1"/>
    <col min="506" max="508" width="3" style="1" customWidth="1"/>
    <col min="509" max="509" width="4.42578125" style="1" customWidth="1"/>
    <col min="510" max="511" width="3" style="1" customWidth="1"/>
    <col min="512" max="517" width="3.28515625" style="1" customWidth="1"/>
    <col min="518" max="519" width="9.140625" style="1" customWidth="1"/>
    <col min="520" max="523" width="3.28515625" style="1" customWidth="1"/>
    <col min="524" max="524" width="4.140625" style="1" customWidth="1"/>
    <col min="525" max="737" width="10.28515625" style="1"/>
    <col min="738" max="746" width="9.140625" style="1" customWidth="1"/>
    <col min="747" max="747" width="1" style="1" customWidth="1"/>
    <col min="748" max="751" width="3.28515625" style="1" customWidth="1"/>
    <col min="752" max="752" width="1.85546875" style="1" customWidth="1"/>
    <col min="753" max="753" width="17.85546875" style="1" customWidth="1"/>
    <col min="754" max="754" width="1.85546875" style="1" customWidth="1"/>
    <col min="755" max="758" width="3.28515625" style="1" customWidth="1"/>
    <col min="759" max="759" width="1.85546875" style="1" customWidth="1"/>
    <col min="760" max="760" width="12.42578125" style="1" customWidth="1"/>
    <col min="761" max="761" width="1.85546875" style="1" customWidth="1"/>
    <col min="762" max="764" width="3" style="1" customWidth="1"/>
    <col min="765" max="765" width="4.42578125" style="1" customWidth="1"/>
    <col min="766" max="767" width="3" style="1" customWidth="1"/>
    <col min="768" max="773" width="3.28515625" style="1" customWidth="1"/>
    <col min="774" max="775" width="9.140625" style="1" customWidth="1"/>
    <col min="776" max="779" width="3.28515625" style="1" customWidth="1"/>
    <col min="780" max="780" width="4.140625" style="1" customWidth="1"/>
    <col min="781" max="993" width="10.28515625" style="1"/>
    <col min="994" max="1002" width="9.140625" style="1" customWidth="1"/>
    <col min="1003" max="1003" width="1" style="1" customWidth="1"/>
    <col min="1004" max="1007" width="3.28515625" style="1" customWidth="1"/>
    <col min="1008" max="1008" width="1.85546875" style="1" customWidth="1"/>
    <col min="1009" max="1009" width="17.85546875" style="1" customWidth="1"/>
    <col min="1010" max="1010" width="1.85546875" style="1" customWidth="1"/>
    <col min="1011" max="1014" width="3.28515625" style="1" customWidth="1"/>
    <col min="1015" max="1015" width="1.85546875" style="1" customWidth="1"/>
    <col min="1016" max="1016" width="12.42578125" style="1" customWidth="1"/>
    <col min="1017" max="1017" width="1.85546875" style="1" customWidth="1"/>
    <col min="1018" max="1020" width="3" style="1" customWidth="1"/>
    <col min="1021" max="1021" width="4.42578125" style="1" customWidth="1"/>
    <col min="1022" max="1023" width="3" style="1" customWidth="1"/>
    <col min="1024" max="1029" width="3.28515625" style="1" customWidth="1"/>
    <col min="1030" max="1031" width="9.140625" style="1" customWidth="1"/>
    <col min="1032" max="1035" width="3.28515625" style="1" customWidth="1"/>
    <col min="1036" max="1036" width="4.140625" style="1" customWidth="1"/>
    <col min="1037" max="1249" width="10.28515625" style="1"/>
    <col min="1250" max="1258" width="9.140625" style="1" customWidth="1"/>
    <col min="1259" max="1259" width="1" style="1" customWidth="1"/>
    <col min="1260" max="1263" width="3.28515625" style="1" customWidth="1"/>
    <col min="1264" max="1264" width="1.85546875" style="1" customWidth="1"/>
    <col min="1265" max="1265" width="17.85546875" style="1" customWidth="1"/>
    <col min="1266" max="1266" width="1.85546875" style="1" customWidth="1"/>
    <col min="1267" max="1270" width="3.28515625" style="1" customWidth="1"/>
    <col min="1271" max="1271" width="1.85546875" style="1" customWidth="1"/>
    <col min="1272" max="1272" width="12.42578125" style="1" customWidth="1"/>
    <col min="1273" max="1273" width="1.85546875" style="1" customWidth="1"/>
    <col min="1274" max="1276" width="3" style="1" customWidth="1"/>
    <col min="1277" max="1277" width="4.42578125" style="1" customWidth="1"/>
    <col min="1278" max="1279" width="3" style="1" customWidth="1"/>
    <col min="1280" max="1285" width="3.28515625" style="1" customWidth="1"/>
    <col min="1286" max="1287" width="9.140625" style="1" customWidth="1"/>
    <col min="1288" max="1291" width="3.28515625" style="1" customWidth="1"/>
    <col min="1292" max="1292" width="4.140625" style="1" customWidth="1"/>
    <col min="1293" max="1505" width="10.28515625" style="1"/>
    <col min="1506" max="1514" width="9.140625" style="1" customWidth="1"/>
    <col min="1515" max="1515" width="1" style="1" customWidth="1"/>
    <col min="1516" max="1519" width="3.28515625" style="1" customWidth="1"/>
    <col min="1520" max="1520" width="1.85546875" style="1" customWidth="1"/>
    <col min="1521" max="1521" width="17.85546875" style="1" customWidth="1"/>
    <col min="1522" max="1522" width="1.85546875" style="1" customWidth="1"/>
    <col min="1523" max="1526" width="3.28515625" style="1" customWidth="1"/>
    <col min="1527" max="1527" width="1.85546875" style="1" customWidth="1"/>
    <col min="1528" max="1528" width="12.42578125" style="1" customWidth="1"/>
    <col min="1529" max="1529" width="1.85546875" style="1" customWidth="1"/>
    <col min="1530" max="1532" width="3" style="1" customWidth="1"/>
    <col min="1533" max="1533" width="4.42578125" style="1" customWidth="1"/>
    <col min="1534" max="1535" width="3" style="1" customWidth="1"/>
    <col min="1536" max="1541" width="3.28515625" style="1" customWidth="1"/>
    <col min="1542" max="1543" width="9.140625" style="1" customWidth="1"/>
    <col min="1544" max="1547" width="3.28515625" style="1" customWidth="1"/>
    <col min="1548" max="1548" width="4.140625" style="1" customWidth="1"/>
    <col min="1549" max="1761" width="10.28515625" style="1"/>
    <col min="1762" max="1770" width="9.140625" style="1" customWidth="1"/>
    <col min="1771" max="1771" width="1" style="1" customWidth="1"/>
    <col min="1772" max="1775" width="3.28515625" style="1" customWidth="1"/>
    <col min="1776" max="1776" width="1.85546875" style="1" customWidth="1"/>
    <col min="1777" max="1777" width="17.85546875" style="1" customWidth="1"/>
    <col min="1778" max="1778" width="1.85546875" style="1" customWidth="1"/>
    <col min="1779" max="1782" width="3.28515625" style="1" customWidth="1"/>
    <col min="1783" max="1783" width="1.85546875" style="1" customWidth="1"/>
    <col min="1784" max="1784" width="12.42578125" style="1" customWidth="1"/>
    <col min="1785" max="1785" width="1.85546875" style="1" customWidth="1"/>
    <col min="1786" max="1788" width="3" style="1" customWidth="1"/>
    <col min="1789" max="1789" width="4.42578125" style="1" customWidth="1"/>
    <col min="1790" max="1791" width="3" style="1" customWidth="1"/>
    <col min="1792" max="1797" width="3.28515625" style="1" customWidth="1"/>
    <col min="1798" max="1799" width="9.140625" style="1" customWidth="1"/>
    <col min="1800" max="1803" width="3.28515625" style="1" customWidth="1"/>
    <col min="1804" max="1804" width="4.140625" style="1" customWidth="1"/>
    <col min="1805" max="2017" width="10.28515625" style="1"/>
    <col min="2018" max="2026" width="9.140625" style="1" customWidth="1"/>
    <col min="2027" max="2027" width="1" style="1" customWidth="1"/>
    <col min="2028" max="2031" width="3.28515625" style="1" customWidth="1"/>
    <col min="2032" max="2032" width="1.85546875" style="1" customWidth="1"/>
    <col min="2033" max="2033" width="17.85546875" style="1" customWidth="1"/>
    <col min="2034" max="2034" width="1.85546875" style="1" customWidth="1"/>
    <col min="2035" max="2038" width="3.28515625" style="1" customWidth="1"/>
    <col min="2039" max="2039" width="1.85546875" style="1" customWidth="1"/>
    <col min="2040" max="2040" width="12.42578125" style="1" customWidth="1"/>
    <col min="2041" max="2041" width="1.85546875" style="1" customWidth="1"/>
    <col min="2042" max="2044" width="3" style="1" customWidth="1"/>
    <col min="2045" max="2045" width="4.42578125" style="1" customWidth="1"/>
    <col min="2046" max="2047" width="3" style="1" customWidth="1"/>
    <col min="2048" max="2053" width="3.28515625" style="1" customWidth="1"/>
    <col min="2054" max="2055" width="9.140625" style="1" customWidth="1"/>
    <col min="2056" max="2059" width="3.28515625" style="1" customWidth="1"/>
    <col min="2060" max="2060" width="4.140625" style="1" customWidth="1"/>
    <col min="2061" max="2273" width="10.28515625" style="1"/>
    <col min="2274" max="2282" width="9.140625" style="1" customWidth="1"/>
    <col min="2283" max="2283" width="1" style="1" customWidth="1"/>
    <col min="2284" max="2287" width="3.28515625" style="1" customWidth="1"/>
    <col min="2288" max="2288" width="1.85546875" style="1" customWidth="1"/>
    <col min="2289" max="2289" width="17.85546875" style="1" customWidth="1"/>
    <col min="2290" max="2290" width="1.85546875" style="1" customWidth="1"/>
    <col min="2291" max="2294" width="3.28515625" style="1" customWidth="1"/>
    <col min="2295" max="2295" width="1.85546875" style="1" customWidth="1"/>
    <col min="2296" max="2296" width="12.42578125" style="1" customWidth="1"/>
    <col min="2297" max="2297" width="1.85546875" style="1" customWidth="1"/>
    <col min="2298" max="2300" width="3" style="1" customWidth="1"/>
    <col min="2301" max="2301" width="4.42578125" style="1" customWidth="1"/>
    <col min="2302" max="2303" width="3" style="1" customWidth="1"/>
    <col min="2304" max="2309" width="3.28515625" style="1" customWidth="1"/>
    <col min="2310" max="2311" width="9.140625" style="1" customWidth="1"/>
    <col min="2312" max="2315" width="3.28515625" style="1" customWidth="1"/>
    <col min="2316" max="2316" width="4.140625" style="1" customWidth="1"/>
    <col min="2317" max="2529" width="10.28515625" style="1"/>
    <col min="2530" max="2538" width="9.140625" style="1" customWidth="1"/>
    <col min="2539" max="2539" width="1" style="1" customWidth="1"/>
    <col min="2540" max="2543" width="3.28515625" style="1" customWidth="1"/>
    <col min="2544" max="2544" width="1.85546875" style="1" customWidth="1"/>
    <col min="2545" max="2545" width="17.85546875" style="1" customWidth="1"/>
    <col min="2546" max="2546" width="1.85546875" style="1" customWidth="1"/>
    <col min="2547" max="2550" width="3.28515625" style="1" customWidth="1"/>
    <col min="2551" max="2551" width="1.85546875" style="1" customWidth="1"/>
    <col min="2552" max="2552" width="12.42578125" style="1" customWidth="1"/>
    <col min="2553" max="2553" width="1.85546875" style="1" customWidth="1"/>
    <col min="2554" max="2556" width="3" style="1" customWidth="1"/>
    <col min="2557" max="2557" width="4.42578125" style="1" customWidth="1"/>
    <col min="2558" max="2559" width="3" style="1" customWidth="1"/>
    <col min="2560" max="2565" width="3.28515625" style="1" customWidth="1"/>
    <col min="2566" max="2567" width="9.140625" style="1" customWidth="1"/>
    <col min="2568" max="2571" width="3.28515625" style="1" customWidth="1"/>
    <col min="2572" max="2572" width="4.140625" style="1" customWidth="1"/>
    <col min="2573" max="2785" width="10.28515625" style="1"/>
    <col min="2786" max="2794" width="9.140625" style="1" customWidth="1"/>
    <col min="2795" max="2795" width="1" style="1" customWidth="1"/>
    <col min="2796" max="2799" width="3.28515625" style="1" customWidth="1"/>
    <col min="2800" max="2800" width="1.85546875" style="1" customWidth="1"/>
    <col min="2801" max="2801" width="17.85546875" style="1" customWidth="1"/>
    <col min="2802" max="2802" width="1.85546875" style="1" customWidth="1"/>
    <col min="2803" max="2806" width="3.28515625" style="1" customWidth="1"/>
    <col min="2807" max="2807" width="1.85546875" style="1" customWidth="1"/>
    <col min="2808" max="2808" width="12.42578125" style="1" customWidth="1"/>
    <col min="2809" max="2809" width="1.85546875" style="1" customWidth="1"/>
    <col min="2810" max="2812" width="3" style="1" customWidth="1"/>
    <col min="2813" max="2813" width="4.42578125" style="1" customWidth="1"/>
    <col min="2814" max="2815" width="3" style="1" customWidth="1"/>
    <col min="2816" max="2821" width="3.28515625" style="1" customWidth="1"/>
    <col min="2822" max="2823" width="9.140625" style="1" customWidth="1"/>
    <col min="2824" max="2827" width="3.28515625" style="1" customWidth="1"/>
    <col min="2828" max="2828" width="4.140625" style="1" customWidth="1"/>
    <col min="2829" max="3041" width="10.28515625" style="1"/>
    <col min="3042" max="3050" width="9.140625" style="1" customWidth="1"/>
    <col min="3051" max="3051" width="1" style="1" customWidth="1"/>
    <col min="3052" max="3055" width="3.28515625" style="1" customWidth="1"/>
    <col min="3056" max="3056" width="1.85546875" style="1" customWidth="1"/>
    <col min="3057" max="3057" width="17.85546875" style="1" customWidth="1"/>
    <col min="3058" max="3058" width="1.85546875" style="1" customWidth="1"/>
    <col min="3059" max="3062" width="3.28515625" style="1" customWidth="1"/>
    <col min="3063" max="3063" width="1.85546875" style="1" customWidth="1"/>
    <col min="3064" max="3064" width="12.42578125" style="1" customWidth="1"/>
    <col min="3065" max="3065" width="1.85546875" style="1" customWidth="1"/>
    <col min="3066" max="3068" width="3" style="1" customWidth="1"/>
    <col min="3069" max="3069" width="4.42578125" style="1" customWidth="1"/>
    <col min="3070" max="3071" width="3" style="1" customWidth="1"/>
    <col min="3072" max="3077" width="3.28515625" style="1" customWidth="1"/>
    <col min="3078" max="3079" width="9.140625" style="1" customWidth="1"/>
    <col min="3080" max="3083" width="3.28515625" style="1" customWidth="1"/>
    <col min="3084" max="3084" width="4.140625" style="1" customWidth="1"/>
    <col min="3085" max="3297" width="10.28515625" style="1"/>
    <col min="3298" max="3306" width="9.140625" style="1" customWidth="1"/>
    <col min="3307" max="3307" width="1" style="1" customWidth="1"/>
    <col min="3308" max="3311" width="3.28515625" style="1" customWidth="1"/>
    <col min="3312" max="3312" width="1.85546875" style="1" customWidth="1"/>
    <col min="3313" max="3313" width="17.85546875" style="1" customWidth="1"/>
    <col min="3314" max="3314" width="1.85546875" style="1" customWidth="1"/>
    <col min="3315" max="3318" width="3.28515625" style="1" customWidth="1"/>
    <col min="3319" max="3319" width="1.85546875" style="1" customWidth="1"/>
    <col min="3320" max="3320" width="12.42578125" style="1" customWidth="1"/>
    <col min="3321" max="3321" width="1.85546875" style="1" customWidth="1"/>
    <col min="3322" max="3324" width="3" style="1" customWidth="1"/>
    <col min="3325" max="3325" width="4.42578125" style="1" customWidth="1"/>
    <col min="3326" max="3327" width="3" style="1" customWidth="1"/>
    <col min="3328" max="3333" width="3.28515625" style="1" customWidth="1"/>
    <col min="3334" max="3335" width="9.140625" style="1" customWidth="1"/>
    <col min="3336" max="3339" width="3.28515625" style="1" customWidth="1"/>
    <col min="3340" max="3340" width="4.140625" style="1" customWidth="1"/>
    <col min="3341" max="3553" width="10.28515625" style="1"/>
    <col min="3554" max="3562" width="9.140625" style="1" customWidth="1"/>
    <col min="3563" max="3563" width="1" style="1" customWidth="1"/>
    <col min="3564" max="3567" width="3.28515625" style="1" customWidth="1"/>
    <col min="3568" max="3568" width="1.85546875" style="1" customWidth="1"/>
    <col min="3569" max="3569" width="17.85546875" style="1" customWidth="1"/>
    <col min="3570" max="3570" width="1.85546875" style="1" customWidth="1"/>
    <col min="3571" max="3574" width="3.28515625" style="1" customWidth="1"/>
    <col min="3575" max="3575" width="1.85546875" style="1" customWidth="1"/>
    <col min="3576" max="3576" width="12.42578125" style="1" customWidth="1"/>
    <col min="3577" max="3577" width="1.85546875" style="1" customWidth="1"/>
    <col min="3578" max="3580" width="3" style="1" customWidth="1"/>
    <col min="3581" max="3581" width="4.42578125" style="1" customWidth="1"/>
    <col min="3582" max="3583" width="3" style="1" customWidth="1"/>
    <col min="3584" max="3589" width="3.28515625" style="1" customWidth="1"/>
    <col min="3590" max="3591" width="9.140625" style="1" customWidth="1"/>
    <col min="3592" max="3595" width="3.28515625" style="1" customWidth="1"/>
    <col min="3596" max="3596" width="4.140625" style="1" customWidth="1"/>
    <col min="3597" max="3809" width="10.28515625" style="1"/>
    <col min="3810" max="3818" width="9.140625" style="1" customWidth="1"/>
    <col min="3819" max="3819" width="1" style="1" customWidth="1"/>
    <col min="3820" max="3823" width="3.28515625" style="1" customWidth="1"/>
    <col min="3824" max="3824" width="1.85546875" style="1" customWidth="1"/>
    <col min="3825" max="3825" width="17.85546875" style="1" customWidth="1"/>
    <col min="3826" max="3826" width="1.85546875" style="1" customWidth="1"/>
    <col min="3827" max="3830" width="3.28515625" style="1" customWidth="1"/>
    <col min="3831" max="3831" width="1.85546875" style="1" customWidth="1"/>
    <col min="3832" max="3832" width="12.42578125" style="1" customWidth="1"/>
    <col min="3833" max="3833" width="1.85546875" style="1" customWidth="1"/>
    <col min="3834" max="3836" width="3" style="1" customWidth="1"/>
    <col min="3837" max="3837" width="4.42578125" style="1" customWidth="1"/>
    <col min="3838" max="3839" width="3" style="1" customWidth="1"/>
    <col min="3840" max="3845" width="3.28515625" style="1" customWidth="1"/>
    <col min="3846" max="3847" width="9.140625" style="1" customWidth="1"/>
    <col min="3848" max="3851" width="3.28515625" style="1" customWidth="1"/>
    <col min="3852" max="3852" width="4.140625" style="1" customWidth="1"/>
    <col min="3853" max="4065" width="10.28515625" style="1"/>
    <col min="4066" max="4074" width="9.140625" style="1" customWidth="1"/>
    <col min="4075" max="4075" width="1" style="1" customWidth="1"/>
    <col min="4076" max="4079" width="3.28515625" style="1" customWidth="1"/>
    <col min="4080" max="4080" width="1.85546875" style="1" customWidth="1"/>
    <col min="4081" max="4081" width="17.85546875" style="1" customWidth="1"/>
    <col min="4082" max="4082" width="1.85546875" style="1" customWidth="1"/>
    <col min="4083" max="4086" width="3.28515625" style="1" customWidth="1"/>
    <col min="4087" max="4087" width="1.85546875" style="1" customWidth="1"/>
    <col min="4088" max="4088" width="12.42578125" style="1" customWidth="1"/>
    <col min="4089" max="4089" width="1.85546875" style="1" customWidth="1"/>
    <col min="4090" max="4092" width="3" style="1" customWidth="1"/>
    <col min="4093" max="4093" width="4.42578125" style="1" customWidth="1"/>
    <col min="4094" max="4095" width="3" style="1" customWidth="1"/>
    <col min="4096" max="4101" width="3.28515625" style="1" customWidth="1"/>
    <col min="4102" max="4103" width="9.140625" style="1" customWidth="1"/>
    <col min="4104" max="4107" width="3.28515625" style="1" customWidth="1"/>
    <col min="4108" max="4108" width="4.140625" style="1" customWidth="1"/>
    <col min="4109" max="4321" width="10.28515625" style="1"/>
    <col min="4322" max="4330" width="9.140625" style="1" customWidth="1"/>
    <col min="4331" max="4331" width="1" style="1" customWidth="1"/>
    <col min="4332" max="4335" width="3.28515625" style="1" customWidth="1"/>
    <col min="4336" max="4336" width="1.85546875" style="1" customWidth="1"/>
    <col min="4337" max="4337" width="17.85546875" style="1" customWidth="1"/>
    <col min="4338" max="4338" width="1.85546875" style="1" customWidth="1"/>
    <col min="4339" max="4342" width="3.28515625" style="1" customWidth="1"/>
    <col min="4343" max="4343" width="1.85546875" style="1" customWidth="1"/>
    <col min="4344" max="4344" width="12.42578125" style="1" customWidth="1"/>
    <col min="4345" max="4345" width="1.85546875" style="1" customWidth="1"/>
    <col min="4346" max="4348" width="3" style="1" customWidth="1"/>
    <col min="4349" max="4349" width="4.42578125" style="1" customWidth="1"/>
    <col min="4350" max="4351" width="3" style="1" customWidth="1"/>
    <col min="4352" max="4357" width="3.28515625" style="1" customWidth="1"/>
    <col min="4358" max="4359" width="9.140625" style="1" customWidth="1"/>
    <col min="4360" max="4363" width="3.28515625" style="1" customWidth="1"/>
    <col min="4364" max="4364" width="4.140625" style="1" customWidth="1"/>
    <col min="4365" max="4577" width="10.28515625" style="1"/>
    <col min="4578" max="4586" width="9.140625" style="1" customWidth="1"/>
    <col min="4587" max="4587" width="1" style="1" customWidth="1"/>
    <col min="4588" max="4591" width="3.28515625" style="1" customWidth="1"/>
    <col min="4592" max="4592" width="1.85546875" style="1" customWidth="1"/>
    <col min="4593" max="4593" width="17.85546875" style="1" customWidth="1"/>
    <col min="4594" max="4594" width="1.85546875" style="1" customWidth="1"/>
    <col min="4595" max="4598" width="3.28515625" style="1" customWidth="1"/>
    <col min="4599" max="4599" width="1.85546875" style="1" customWidth="1"/>
    <col min="4600" max="4600" width="12.42578125" style="1" customWidth="1"/>
    <col min="4601" max="4601" width="1.85546875" style="1" customWidth="1"/>
    <col min="4602" max="4604" width="3" style="1" customWidth="1"/>
    <col min="4605" max="4605" width="4.42578125" style="1" customWidth="1"/>
    <col min="4606" max="4607" width="3" style="1" customWidth="1"/>
    <col min="4608" max="4613" width="3.28515625" style="1" customWidth="1"/>
    <col min="4614" max="4615" width="9.140625" style="1" customWidth="1"/>
    <col min="4616" max="4619" width="3.28515625" style="1" customWidth="1"/>
    <col min="4620" max="4620" width="4.140625" style="1" customWidth="1"/>
    <col min="4621" max="4833" width="10.28515625" style="1"/>
    <col min="4834" max="4842" width="9.140625" style="1" customWidth="1"/>
    <col min="4843" max="4843" width="1" style="1" customWidth="1"/>
    <col min="4844" max="4847" width="3.28515625" style="1" customWidth="1"/>
    <col min="4848" max="4848" width="1.85546875" style="1" customWidth="1"/>
    <col min="4849" max="4849" width="17.85546875" style="1" customWidth="1"/>
    <col min="4850" max="4850" width="1.85546875" style="1" customWidth="1"/>
    <col min="4851" max="4854" width="3.28515625" style="1" customWidth="1"/>
    <col min="4855" max="4855" width="1.85546875" style="1" customWidth="1"/>
    <col min="4856" max="4856" width="12.42578125" style="1" customWidth="1"/>
    <col min="4857" max="4857" width="1.85546875" style="1" customWidth="1"/>
    <col min="4858" max="4860" width="3" style="1" customWidth="1"/>
    <col min="4861" max="4861" width="4.42578125" style="1" customWidth="1"/>
    <col min="4862" max="4863" width="3" style="1" customWidth="1"/>
    <col min="4864" max="4869" width="3.28515625" style="1" customWidth="1"/>
    <col min="4870" max="4871" width="9.140625" style="1" customWidth="1"/>
    <col min="4872" max="4875" width="3.28515625" style="1" customWidth="1"/>
    <col min="4876" max="4876" width="4.140625" style="1" customWidth="1"/>
    <col min="4877" max="5089" width="10.28515625" style="1"/>
    <col min="5090" max="5098" width="9.140625" style="1" customWidth="1"/>
    <col min="5099" max="5099" width="1" style="1" customWidth="1"/>
    <col min="5100" max="5103" width="3.28515625" style="1" customWidth="1"/>
    <col min="5104" max="5104" width="1.85546875" style="1" customWidth="1"/>
    <col min="5105" max="5105" width="17.85546875" style="1" customWidth="1"/>
    <col min="5106" max="5106" width="1.85546875" style="1" customWidth="1"/>
    <col min="5107" max="5110" width="3.28515625" style="1" customWidth="1"/>
    <col min="5111" max="5111" width="1.85546875" style="1" customWidth="1"/>
    <col min="5112" max="5112" width="12.42578125" style="1" customWidth="1"/>
    <col min="5113" max="5113" width="1.85546875" style="1" customWidth="1"/>
    <col min="5114" max="5116" width="3" style="1" customWidth="1"/>
    <col min="5117" max="5117" width="4.42578125" style="1" customWidth="1"/>
    <col min="5118" max="5119" width="3" style="1" customWidth="1"/>
    <col min="5120" max="5125" width="3.28515625" style="1" customWidth="1"/>
    <col min="5126" max="5127" width="9.140625" style="1" customWidth="1"/>
    <col min="5128" max="5131" width="3.28515625" style="1" customWidth="1"/>
    <col min="5132" max="5132" width="4.140625" style="1" customWidth="1"/>
    <col min="5133" max="5345" width="10.28515625" style="1"/>
    <col min="5346" max="5354" width="9.140625" style="1" customWidth="1"/>
    <col min="5355" max="5355" width="1" style="1" customWidth="1"/>
    <col min="5356" max="5359" width="3.28515625" style="1" customWidth="1"/>
    <col min="5360" max="5360" width="1.85546875" style="1" customWidth="1"/>
    <col min="5361" max="5361" width="17.85546875" style="1" customWidth="1"/>
    <col min="5362" max="5362" width="1.85546875" style="1" customWidth="1"/>
    <col min="5363" max="5366" width="3.28515625" style="1" customWidth="1"/>
    <col min="5367" max="5367" width="1.85546875" style="1" customWidth="1"/>
    <col min="5368" max="5368" width="12.42578125" style="1" customWidth="1"/>
    <col min="5369" max="5369" width="1.85546875" style="1" customWidth="1"/>
    <col min="5370" max="5372" width="3" style="1" customWidth="1"/>
    <col min="5373" max="5373" width="4.42578125" style="1" customWidth="1"/>
    <col min="5374" max="5375" width="3" style="1" customWidth="1"/>
    <col min="5376" max="5381" width="3.28515625" style="1" customWidth="1"/>
    <col min="5382" max="5383" width="9.140625" style="1" customWidth="1"/>
    <col min="5384" max="5387" width="3.28515625" style="1" customWidth="1"/>
    <col min="5388" max="5388" width="4.140625" style="1" customWidth="1"/>
    <col min="5389" max="5601" width="10.28515625" style="1"/>
    <col min="5602" max="5610" width="9.140625" style="1" customWidth="1"/>
    <col min="5611" max="5611" width="1" style="1" customWidth="1"/>
    <col min="5612" max="5615" width="3.28515625" style="1" customWidth="1"/>
    <col min="5616" max="5616" width="1.85546875" style="1" customWidth="1"/>
    <col min="5617" max="5617" width="17.85546875" style="1" customWidth="1"/>
    <col min="5618" max="5618" width="1.85546875" style="1" customWidth="1"/>
    <col min="5619" max="5622" width="3.28515625" style="1" customWidth="1"/>
    <col min="5623" max="5623" width="1.85546875" style="1" customWidth="1"/>
    <col min="5624" max="5624" width="12.42578125" style="1" customWidth="1"/>
    <col min="5625" max="5625" width="1.85546875" style="1" customWidth="1"/>
    <col min="5626" max="5628" width="3" style="1" customWidth="1"/>
    <col min="5629" max="5629" width="4.42578125" style="1" customWidth="1"/>
    <col min="5630" max="5631" width="3" style="1" customWidth="1"/>
    <col min="5632" max="5637" width="3.28515625" style="1" customWidth="1"/>
    <col min="5638" max="5639" width="9.140625" style="1" customWidth="1"/>
    <col min="5640" max="5643" width="3.28515625" style="1" customWidth="1"/>
    <col min="5644" max="5644" width="4.140625" style="1" customWidth="1"/>
    <col min="5645" max="5857" width="10.28515625" style="1"/>
    <col min="5858" max="5866" width="9.140625" style="1" customWidth="1"/>
    <col min="5867" max="5867" width="1" style="1" customWidth="1"/>
    <col min="5868" max="5871" width="3.28515625" style="1" customWidth="1"/>
    <col min="5872" max="5872" width="1.85546875" style="1" customWidth="1"/>
    <col min="5873" max="5873" width="17.85546875" style="1" customWidth="1"/>
    <col min="5874" max="5874" width="1.85546875" style="1" customWidth="1"/>
    <col min="5875" max="5878" width="3.28515625" style="1" customWidth="1"/>
    <col min="5879" max="5879" width="1.85546875" style="1" customWidth="1"/>
    <col min="5880" max="5880" width="12.42578125" style="1" customWidth="1"/>
    <col min="5881" max="5881" width="1.85546875" style="1" customWidth="1"/>
    <col min="5882" max="5884" width="3" style="1" customWidth="1"/>
    <col min="5885" max="5885" width="4.42578125" style="1" customWidth="1"/>
    <col min="5886" max="5887" width="3" style="1" customWidth="1"/>
    <col min="5888" max="5893" width="3.28515625" style="1" customWidth="1"/>
    <col min="5894" max="5895" width="9.140625" style="1" customWidth="1"/>
    <col min="5896" max="5899" width="3.28515625" style="1" customWidth="1"/>
    <col min="5900" max="5900" width="4.140625" style="1" customWidth="1"/>
    <col min="5901" max="6113" width="10.28515625" style="1"/>
    <col min="6114" max="6122" width="9.140625" style="1" customWidth="1"/>
    <col min="6123" max="6123" width="1" style="1" customWidth="1"/>
    <col min="6124" max="6127" width="3.28515625" style="1" customWidth="1"/>
    <col min="6128" max="6128" width="1.85546875" style="1" customWidth="1"/>
    <col min="6129" max="6129" width="17.85546875" style="1" customWidth="1"/>
    <col min="6130" max="6130" width="1.85546875" style="1" customWidth="1"/>
    <col min="6131" max="6134" width="3.28515625" style="1" customWidth="1"/>
    <col min="6135" max="6135" width="1.85546875" style="1" customWidth="1"/>
    <col min="6136" max="6136" width="12.42578125" style="1" customWidth="1"/>
    <col min="6137" max="6137" width="1.85546875" style="1" customWidth="1"/>
    <col min="6138" max="6140" width="3" style="1" customWidth="1"/>
    <col min="6141" max="6141" width="4.42578125" style="1" customWidth="1"/>
    <col min="6142" max="6143" width="3" style="1" customWidth="1"/>
    <col min="6144" max="6149" width="3.28515625" style="1" customWidth="1"/>
    <col min="6150" max="6151" width="9.140625" style="1" customWidth="1"/>
    <col min="6152" max="6155" width="3.28515625" style="1" customWidth="1"/>
    <col min="6156" max="6156" width="4.140625" style="1" customWidth="1"/>
    <col min="6157" max="6369" width="10.28515625" style="1"/>
    <col min="6370" max="6378" width="9.140625" style="1" customWidth="1"/>
    <col min="6379" max="6379" width="1" style="1" customWidth="1"/>
    <col min="6380" max="6383" width="3.28515625" style="1" customWidth="1"/>
    <col min="6384" max="6384" width="1.85546875" style="1" customWidth="1"/>
    <col min="6385" max="6385" width="17.85546875" style="1" customWidth="1"/>
    <col min="6386" max="6386" width="1.85546875" style="1" customWidth="1"/>
    <col min="6387" max="6390" width="3.28515625" style="1" customWidth="1"/>
    <col min="6391" max="6391" width="1.85546875" style="1" customWidth="1"/>
    <col min="6392" max="6392" width="12.42578125" style="1" customWidth="1"/>
    <col min="6393" max="6393" width="1.85546875" style="1" customWidth="1"/>
    <col min="6394" max="6396" width="3" style="1" customWidth="1"/>
    <col min="6397" max="6397" width="4.42578125" style="1" customWidth="1"/>
    <col min="6398" max="6399" width="3" style="1" customWidth="1"/>
    <col min="6400" max="6405" width="3.28515625" style="1" customWidth="1"/>
    <col min="6406" max="6407" width="9.140625" style="1" customWidth="1"/>
    <col min="6408" max="6411" width="3.28515625" style="1" customWidth="1"/>
    <col min="6412" max="6412" width="4.140625" style="1" customWidth="1"/>
    <col min="6413" max="6625" width="10.28515625" style="1"/>
    <col min="6626" max="6634" width="9.140625" style="1" customWidth="1"/>
    <col min="6635" max="6635" width="1" style="1" customWidth="1"/>
    <col min="6636" max="6639" width="3.28515625" style="1" customWidth="1"/>
    <col min="6640" max="6640" width="1.85546875" style="1" customWidth="1"/>
    <col min="6641" max="6641" width="17.85546875" style="1" customWidth="1"/>
    <col min="6642" max="6642" width="1.85546875" style="1" customWidth="1"/>
    <col min="6643" max="6646" width="3.28515625" style="1" customWidth="1"/>
    <col min="6647" max="6647" width="1.85546875" style="1" customWidth="1"/>
    <col min="6648" max="6648" width="12.42578125" style="1" customWidth="1"/>
    <col min="6649" max="6649" width="1.85546875" style="1" customWidth="1"/>
    <col min="6650" max="6652" width="3" style="1" customWidth="1"/>
    <col min="6653" max="6653" width="4.42578125" style="1" customWidth="1"/>
    <col min="6654" max="6655" width="3" style="1" customWidth="1"/>
    <col min="6656" max="6661" width="3.28515625" style="1" customWidth="1"/>
    <col min="6662" max="6663" width="9.140625" style="1" customWidth="1"/>
    <col min="6664" max="6667" width="3.28515625" style="1" customWidth="1"/>
    <col min="6668" max="6668" width="4.140625" style="1" customWidth="1"/>
    <col min="6669" max="6881" width="10.28515625" style="1"/>
    <col min="6882" max="6890" width="9.140625" style="1" customWidth="1"/>
    <col min="6891" max="6891" width="1" style="1" customWidth="1"/>
    <col min="6892" max="6895" width="3.28515625" style="1" customWidth="1"/>
    <col min="6896" max="6896" width="1.85546875" style="1" customWidth="1"/>
    <col min="6897" max="6897" width="17.85546875" style="1" customWidth="1"/>
    <col min="6898" max="6898" width="1.85546875" style="1" customWidth="1"/>
    <col min="6899" max="6902" width="3.28515625" style="1" customWidth="1"/>
    <col min="6903" max="6903" width="1.85546875" style="1" customWidth="1"/>
    <col min="6904" max="6904" width="12.42578125" style="1" customWidth="1"/>
    <col min="6905" max="6905" width="1.85546875" style="1" customWidth="1"/>
    <col min="6906" max="6908" width="3" style="1" customWidth="1"/>
    <col min="6909" max="6909" width="4.42578125" style="1" customWidth="1"/>
    <col min="6910" max="6911" width="3" style="1" customWidth="1"/>
    <col min="6912" max="6917" width="3.28515625" style="1" customWidth="1"/>
    <col min="6918" max="6919" width="9.140625" style="1" customWidth="1"/>
    <col min="6920" max="6923" width="3.28515625" style="1" customWidth="1"/>
    <col min="6924" max="6924" width="4.140625" style="1" customWidth="1"/>
    <col min="6925" max="7137" width="10.28515625" style="1"/>
    <col min="7138" max="7146" width="9.140625" style="1" customWidth="1"/>
    <col min="7147" max="7147" width="1" style="1" customWidth="1"/>
    <col min="7148" max="7151" width="3.28515625" style="1" customWidth="1"/>
    <col min="7152" max="7152" width="1.85546875" style="1" customWidth="1"/>
    <col min="7153" max="7153" width="17.85546875" style="1" customWidth="1"/>
    <col min="7154" max="7154" width="1.85546875" style="1" customWidth="1"/>
    <col min="7155" max="7158" width="3.28515625" style="1" customWidth="1"/>
    <col min="7159" max="7159" width="1.85546875" style="1" customWidth="1"/>
    <col min="7160" max="7160" width="12.42578125" style="1" customWidth="1"/>
    <col min="7161" max="7161" width="1.85546875" style="1" customWidth="1"/>
    <col min="7162" max="7164" width="3" style="1" customWidth="1"/>
    <col min="7165" max="7165" width="4.42578125" style="1" customWidth="1"/>
    <col min="7166" max="7167" width="3" style="1" customWidth="1"/>
    <col min="7168" max="7173" width="3.28515625" style="1" customWidth="1"/>
    <col min="7174" max="7175" width="9.140625" style="1" customWidth="1"/>
    <col min="7176" max="7179" width="3.28515625" style="1" customWidth="1"/>
    <col min="7180" max="7180" width="4.140625" style="1" customWidth="1"/>
    <col min="7181" max="7393" width="10.28515625" style="1"/>
    <col min="7394" max="7402" width="9.140625" style="1" customWidth="1"/>
    <col min="7403" max="7403" width="1" style="1" customWidth="1"/>
    <col min="7404" max="7407" width="3.28515625" style="1" customWidth="1"/>
    <col min="7408" max="7408" width="1.85546875" style="1" customWidth="1"/>
    <col min="7409" max="7409" width="17.85546875" style="1" customWidth="1"/>
    <col min="7410" max="7410" width="1.85546875" style="1" customWidth="1"/>
    <col min="7411" max="7414" width="3.28515625" style="1" customWidth="1"/>
    <col min="7415" max="7415" width="1.85546875" style="1" customWidth="1"/>
    <col min="7416" max="7416" width="12.42578125" style="1" customWidth="1"/>
    <col min="7417" max="7417" width="1.85546875" style="1" customWidth="1"/>
    <col min="7418" max="7420" width="3" style="1" customWidth="1"/>
    <col min="7421" max="7421" width="4.42578125" style="1" customWidth="1"/>
    <col min="7422" max="7423" width="3" style="1" customWidth="1"/>
    <col min="7424" max="7429" width="3.28515625" style="1" customWidth="1"/>
    <col min="7430" max="7431" width="9.140625" style="1" customWidth="1"/>
    <col min="7432" max="7435" width="3.28515625" style="1" customWidth="1"/>
    <col min="7436" max="7436" width="4.140625" style="1" customWidth="1"/>
    <col min="7437" max="7649" width="10.28515625" style="1"/>
    <col min="7650" max="7658" width="9.140625" style="1" customWidth="1"/>
    <col min="7659" max="7659" width="1" style="1" customWidth="1"/>
    <col min="7660" max="7663" width="3.28515625" style="1" customWidth="1"/>
    <col min="7664" max="7664" width="1.85546875" style="1" customWidth="1"/>
    <col min="7665" max="7665" width="17.85546875" style="1" customWidth="1"/>
    <col min="7666" max="7666" width="1.85546875" style="1" customWidth="1"/>
    <col min="7667" max="7670" width="3.28515625" style="1" customWidth="1"/>
    <col min="7671" max="7671" width="1.85546875" style="1" customWidth="1"/>
    <col min="7672" max="7672" width="12.42578125" style="1" customWidth="1"/>
    <col min="7673" max="7673" width="1.85546875" style="1" customWidth="1"/>
    <col min="7674" max="7676" width="3" style="1" customWidth="1"/>
    <col min="7677" max="7677" width="4.42578125" style="1" customWidth="1"/>
    <col min="7678" max="7679" width="3" style="1" customWidth="1"/>
    <col min="7680" max="7685" width="3.28515625" style="1" customWidth="1"/>
    <col min="7686" max="7687" width="9.140625" style="1" customWidth="1"/>
    <col min="7688" max="7691" width="3.28515625" style="1" customWidth="1"/>
    <col min="7692" max="7692" width="4.140625" style="1" customWidth="1"/>
    <col min="7693" max="7905" width="10.28515625" style="1"/>
    <col min="7906" max="7914" width="9.140625" style="1" customWidth="1"/>
    <col min="7915" max="7915" width="1" style="1" customWidth="1"/>
    <col min="7916" max="7919" width="3.28515625" style="1" customWidth="1"/>
    <col min="7920" max="7920" width="1.85546875" style="1" customWidth="1"/>
    <col min="7921" max="7921" width="17.85546875" style="1" customWidth="1"/>
    <col min="7922" max="7922" width="1.85546875" style="1" customWidth="1"/>
    <col min="7923" max="7926" width="3.28515625" style="1" customWidth="1"/>
    <col min="7927" max="7927" width="1.85546875" style="1" customWidth="1"/>
    <col min="7928" max="7928" width="12.42578125" style="1" customWidth="1"/>
    <col min="7929" max="7929" width="1.85546875" style="1" customWidth="1"/>
    <col min="7930" max="7932" width="3" style="1" customWidth="1"/>
    <col min="7933" max="7933" width="4.42578125" style="1" customWidth="1"/>
    <col min="7934" max="7935" width="3" style="1" customWidth="1"/>
    <col min="7936" max="7941" width="3.28515625" style="1" customWidth="1"/>
    <col min="7942" max="7943" width="9.140625" style="1" customWidth="1"/>
    <col min="7944" max="7947" width="3.28515625" style="1" customWidth="1"/>
    <col min="7948" max="7948" width="4.140625" style="1" customWidth="1"/>
    <col min="7949" max="8161" width="10.28515625" style="1"/>
    <col min="8162" max="8170" width="9.140625" style="1" customWidth="1"/>
    <col min="8171" max="8171" width="1" style="1" customWidth="1"/>
    <col min="8172" max="8175" width="3.28515625" style="1" customWidth="1"/>
    <col min="8176" max="8176" width="1.85546875" style="1" customWidth="1"/>
    <col min="8177" max="8177" width="17.85546875" style="1" customWidth="1"/>
    <col min="8178" max="8178" width="1.85546875" style="1" customWidth="1"/>
    <col min="8179" max="8182" width="3.28515625" style="1" customWidth="1"/>
    <col min="8183" max="8183" width="1.85546875" style="1" customWidth="1"/>
    <col min="8184" max="8184" width="12.42578125" style="1" customWidth="1"/>
    <col min="8185" max="8185" width="1.85546875" style="1" customWidth="1"/>
    <col min="8186" max="8188" width="3" style="1" customWidth="1"/>
    <col min="8189" max="8189" width="4.42578125" style="1" customWidth="1"/>
    <col min="8190" max="8191" width="3" style="1" customWidth="1"/>
    <col min="8192" max="8197" width="3.28515625" style="1" customWidth="1"/>
    <col min="8198" max="8199" width="9.140625" style="1" customWidth="1"/>
    <col min="8200" max="8203" width="3.28515625" style="1" customWidth="1"/>
    <col min="8204" max="8204" width="4.140625" style="1" customWidth="1"/>
    <col min="8205" max="8417" width="10.28515625" style="1"/>
    <col min="8418" max="8426" width="9.140625" style="1" customWidth="1"/>
    <col min="8427" max="8427" width="1" style="1" customWidth="1"/>
    <col min="8428" max="8431" width="3.28515625" style="1" customWidth="1"/>
    <col min="8432" max="8432" width="1.85546875" style="1" customWidth="1"/>
    <col min="8433" max="8433" width="17.85546875" style="1" customWidth="1"/>
    <col min="8434" max="8434" width="1.85546875" style="1" customWidth="1"/>
    <col min="8435" max="8438" width="3.28515625" style="1" customWidth="1"/>
    <col min="8439" max="8439" width="1.85546875" style="1" customWidth="1"/>
    <col min="8440" max="8440" width="12.42578125" style="1" customWidth="1"/>
    <col min="8441" max="8441" width="1.85546875" style="1" customWidth="1"/>
    <col min="8442" max="8444" width="3" style="1" customWidth="1"/>
    <col min="8445" max="8445" width="4.42578125" style="1" customWidth="1"/>
    <col min="8446" max="8447" width="3" style="1" customWidth="1"/>
    <col min="8448" max="8453" width="3.28515625" style="1" customWidth="1"/>
    <col min="8454" max="8455" width="9.140625" style="1" customWidth="1"/>
    <col min="8456" max="8459" width="3.28515625" style="1" customWidth="1"/>
    <col min="8460" max="8460" width="4.140625" style="1" customWidth="1"/>
    <col min="8461" max="8673" width="10.28515625" style="1"/>
    <col min="8674" max="8682" width="9.140625" style="1" customWidth="1"/>
    <col min="8683" max="8683" width="1" style="1" customWidth="1"/>
    <col min="8684" max="8687" width="3.28515625" style="1" customWidth="1"/>
    <col min="8688" max="8688" width="1.85546875" style="1" customWidth="1"/>
    <col min="8689" max="8689" width="17.85546875" style="1" customWidth="1"/>
    <col min="8690" max="8690" width="1.85546875" style="1" customWidth="1"/>
    <col min="8691" max="8694" width="3.28515625" style="1" customWidth="1"/>
    <col min="8695" max="8695" width="1.85546875" style="1" customWidth="1"/>
    <col min="8696" max="8696" width="12.42578125" style="1" customWidth="1"/>
    <col min="8697" max="8697" width="1.85546875" style="1" customWidth="1"/>
    <col min="8698" max="8700" width="3" style="1" customWidth="1"/>
    <col min="8701" max="8701" width="4.42578125" style="1" customWidth="1"/>
    <col min="8702" max="8703" width="3" style="1" customWidth="1"/>
    <col min="8704" max="8709" width="3.28515625" style="1" customWidth="1"/>
    <col min="8710" max="8711" width="9.140625" style="1" customWidth="1"/>
    <col min="8712" max="8715" width="3.28515625" style="1" customWidth="1"/>
    <col min="8716" max="8716" width="4.140625" style="1" customWidth="1"/>
    <col min="8717" max="8929" width="10.28515625" style="1"/>
    <col min="8930" max="8938" width="9.140625" style="1" customWidth="1"/>
    <col min="8939" max="8939" width="1" style="1" customWidth="1"/>
    <col min="8940" max="8943" width="3.28515625" style="1" customWidth="1"/>
    <col min="8944" max="8944" width="1.85546875" style="1" customWidth="1"/>
    <col min="8945" max="8945" width="17.85546875" style="1" customWidth="1"/>
    <col min="8946" max="8946" width="1.85546875" style="1" customWidth="1"/>
    <col min="8947" max="8950" width="3.28515625" style="1" customWidth="1"/>
    <col min="8951" max="8951" width="1.85546875" style="1" customWidth="1"/>
    <col min="8952" max="8952" width="12.42578125" style="1" customWidth="1"/>
    <col min="8953" max="8953" width="1.85546875" style="1" customWidth="1"/>
    <col min="8954" max="8956" width="3" style="1" customWidth="1"/>
    <col min="8957" max="8957" width="4.42578125" style="1" customWidth="1"/>
    <col min="8958" max="8959" width="3" style="1" customWidth="1"/>
    <col min="8960" max="8965" width="3.28515625" style="1" customWidth="1"/>
    <col min="8966" max="8967" width="9.140625" style="1" customWidth="1"/>
    <col min="8968" max="8971" width="3.28515625" style="1" customWidth="1"/>
    <col min="8972" max="8972" width="4.140625" style="1" customWidth="1"/>
    <col min="8973" max="9185" width="10.28515625" style="1"/>
    <col min="9186" max="9194" width="9.140625" style="1" customWidth="1"/>
    <col min="9195" max="9195" width="1" style="1" customWidth="1"/>
    <col min="9196" max="9199" width="3.28515625" style="1" customWidth="1"/>
    <col min="9200" max="9200" width="1.85546875" style="1" customWidth="1"/>
    <col min="9201" max="9201" width="17.85546875" style="1" customWidth="1"/>
    <col min="9202" max="9202" width="1.85546875" style="1" customWidth="1"/>
    <col min="9203" max="9206" width="3.28515625" style="1" customWidth="1"/>
    <col min="9207" max="9207" width="1.85546875" style="1" customWidth="1"/>
    <col min="9208" max="9208" width="12.42578125" style="1" customWidth="1"/>
    <col min="9209" max="9209" width="1.85546875" style="1" customWidth="1"/>
    <col min="9210" max="9212" width="3" style="1" customWidth="1"/>
    <col min="9213" max="9213" width="4.42578125" style="1" customWidth="1"/>
    <col min="9214" max="9215" width="3" style="1" customWidth="1"/>
    <col min="9216" max="9221" width="3.28515625" style="1" customWidth="1"/>
    <col min="9222" max="9223" width="9.140625" style="1" customWidth="1"/>
    <col min="9224" max="9227" width="3.28515625" style="1" customWidth="1"/>
    <col min="9228" max="9228" width="4.140625" style="1" customWidth="1"/>
    <col min="9229" max="9441" width="10.28515625" style="1"/>
    <col min="9442" max="9450" width="9.140625" style="1" customWidth="1"/>
    <col min="9451" max="9451" width="1" style="1" customWidth="1"/>
    <col min="9452" max="9455" width="3.28515625" style="1" customWidth="1"/>
    <col min="9456" max="9456" width="1.85546875" style="1" customWidth="1"/>
    <col min="9457" max="9457" width="17.85546875" style="1" customWidth="1"/>
    <col min="9458" max="9458" width="1.85546875" style="1" customWidth="1"/>
    <col min="9459" max="9462" width="3.28515625" style="1" customWidth="1"/>
    <col min="9463" max="9463" width="1.85546875" style="1" customWidth="1"/>
    <col min="9464" max="9464" width="12.42578125" style="1" customWidth="1"/>
    <col min="9465" max="9465" width="1.85546875" style="1" customWidth="1"/>
    <col min="9466" max="9468" width="3" style="1" customWidth="1"/>
    <col min="9469" max="9469" width="4.42578125" style="1" customWidth="1"/>
    <col min="9470" max="9471" width="3" style="1" customWidth="1"/>
    <col min="9472" max="9477" width="3.28515625" style="1" customWidth="1"/>
    <col min="9478" max="9479" width="9.140625" style="1" customWidth="1"/>
    <col min="9480" max="9483" width="3.28515625" style="1" customWidth="1"/>
    <col min="9484" max="9484" width="4.140625" style="1" customWidth="1"/>
    <col min="9485" max="9697" width="10.28515625" style="1"/>
    <col min="9698" max="9706" width="9.140625" style="1" customWidth="1"/>
    <col min="9707" max="9707" width="1" style="1" customWidth="1"/>
    <col min="9708" max="9711" width="3.28515625" style="1" customWidth="1"/>
    <col min="9712" max="9712" width="1.85546875" style="1" customWidth="1"/>
    <col min="9713" max="9713" width="17.85546875" style="1" customWidth="1"/>
    <col min="9714" max="9714" width="1.85546875" style="1" customWidth="1"/>
    <col min="9715" max="9718" width="3.28515625" style="1" customWidth="1"/>
    <col min="9719" max="9719" width="1.85546875" style="1" customWidth="1"/>
    <col min="9720" max="9720" width="12.42578125" style="1" customWidth="1"/>
    <col min="9721" max="9721" width="1.85546875" style="1" customWidth="1"/>
    <col min="9722" max="9724" width="3" style="1" customWidth="1"/>
    <col min="9725" max="9725" width="4.42578125" style="1" customWidth="1"/>
    <col min="9726" max="9727" width="3" style="1" customWidth="1"/>
    <col min="9728" max="9733" width="3.28515625" style="1" customWidth="1"/>
    <col min="9734" max="9735" width="9.140625" style="1" customWidth="1"/>
    <col min="9736" max="9739" width="3.28515625" style="1" customWidth="1"/>
    <col min="9740" max="9740" width="4.140625" style="1" customWidth="1"/>
    <col min="9741" max="9953" width="10.28515625" style="1"/>
    <col min="9954" max="9962" width="9.140625" style="1" customWidth="1"/>
    <col min="9963" max="9963" width="1" style="1" customWidth="1"/>
    <col min="9964" max="9967" width="3.28515625" style="1" customWidth="1"/>
    <col min="9968" max="9968" width="1.85546875" style="1" customWidth="1"/>
    <col min="9969" max="9969" width="17.85546875" style="1" customWidth="1"/>
    <col min="9970" max="9970" width="1.85546875" style="1" customWidth="1"/>
    <col min="9971" max="9974" width="3.28515625" style="1" customWidth="1"/>
    <col min="9975" max="9975" width="1.85546875" style="1" customWidth="1"/>
    <col min="9976" max="9976" width="12.42578125" style="1" customWidth="1"/>
    <col min="9977" max="9977" width="1.85546875" style="1" customWidth="1"/>
    <col min="9978" max="9980" width="3" style="1" customWidth="1"/>
    <col min="9981" max="9981" width="4.42578125" style="1" customWidth="1"/>
    <col min="9982" max="9983" width="3" style="1" customWidth="1"/>
    <col min="9984" max="9989" width="3.28515625" style="1" customWidth="1"/>
    <col min="9990" max="9991" width="9.140625" style="1" customWidth="1"/>
    <col min="9992" max="9995" width="3.28515625" style="1" customWidth="1"/>
    <col min="9996" max="9996" width="4.140625" style="1" customWidth="1"/>
    <col min="9997" max="10209" width="10.28515625" style="1"/>
    <col min="10210" max="10218" width="9.140625" style="1" customWidth="1"/>
    <col min="10219" max="10219" width="1" style="1" customWidth="1"/>
    <col min="10220" max="10223" width="3.28515625" style="1" customWidth="1"/>
    <col min="10224" max="10224" width="1.85546875" style="1" customWidth="1"/>
    <col min="10225" max="10225" width="17.85546875" style="1" customWidth="1"/>
    <col min="10226" max="10226" width="1.85546875" style="1" customWidth="1"/>
    <col min="10227" max="10230" width="3.28515625" style="1" customWidth="1"/>
    <col min="10231" max="10231" width="1.85546875" style="1" customWidth="1"/>
    <col min="10232" max="10232" width="12.42578125" style="1" customWidth="1"/>
    <col min="10233" max="10233" width="1.85546875" style="1" customWidth="1"/>
    <col min="10234" max="10236" width="3" style="1" customWidth="1"/>
    <col min="10237" max="10237" width="4.42578125" style="1" customWidth="1"/>
    <col min="10238" max="10239" width="3" style="1" customWidth="1"/>
    <col min="10240" max="10245" width="3.28515625" style="1" customWidth="1"/>
    <col min="10246" max="10247" width="9.140625" style="1" customWidth="1"/>
    <col min="10248" max="10251" width="3.28515625" style="1" customWidth="1"/>
    <col min="10252" max="10252" width="4.140625" style="1" customWidth="1"/>
    <col min="10253" max="10465" width="10.28515625" style="1"/>
    <col min="10466" max="10474" width="9.140625" style="1" customWidth="1"/>
    <col min="10475" max="10475" width="1" style="1" customWidth="1"/>
    <col min="10476" max="10479" width="3.28515625" style="1" customWidth="1"/>
    <col min="10480" max="10480" width="1.85546875" style="1" customWidth="1"/>
    <col min="10481" max="10481" width="17.85546875" style="1" customWidth="1"/>
    <col min="10482" max="10482" width="1.85546875" style="1" customWidth="1"/>
    <col min="10483" max="10486" width="3.28515625" style="1" customWidth="1"/>
    <col min="10487" max="10487" width="1.85546875" style="1" customWidth="1"/>
    <col min="10488" max="10488" width="12.42578125" style="1" customWidth="1"/>
    <col min="10489" max="10489" width="1.85546875" style="1" customWidth="1"/>
    <col min="10490" max="10492" width="3" style="1" customWidth="1"/>
    <col min="10493" max="10493" width="4.42578125" style="1" customWidth="1"/>
    <col min="10494" max="10495" width="3" style="1" customWidth="1"/>
    <col min="10496" max="10501" width="3.28515625" style="1" customWidth="1"/>
    <col min="10502" max="10503" width="9.140625" style="1" customWidth="1"/>
    <col min="10504" max="10507" width="3.28515625" style="1" customWidth="1"/>
    <col min="10508" max="10508" width="4.140625" style="1" customWidth="1"/>
    <col min="10509" max="10721" width="10.28515625" style="1"/>
    <col min="10722" max="10730" width="9.140625" style="1" customWidth="1"/>
    <col min="10731" max="10731" width="1" style="1" customWidth="1"/>
    <col min="10732" max="10735" width="3.28515625" style="1" customWidth="1"/>
    <col min="10736" max="10736" width="1.85546875" style="1" customWidth="1"/>
    <col min="10737" max="10737" width="17.85546875" style="1" customWidth="1"/>
    <col min="10738" max="10738" width="1.85546875" style="1" customWidth="1"/>
    <col min="10739" max="10742" width="3.28515625" style="1" customWidth="1"/>
    <col min="10743" max="10743" width="1.85546875" style="1" customWidth="1"/>
    <col min="10744" max="10744" width="12.42578125" style="1" customWidth="1"/>
    <col min="10745" max="10745" width="1.85546875" style="1" customWidth="1"/>
    <col min="10746" max="10748" width="3" style="1" customWidth="1"/>
    <col min="10749" max="10749" width="4.42578125" style="1" customWidth="1"/>
    <col min="10750" max="10751" width="3" style="1" customWidth="1"/>
    <col min="10752" max="10757" width="3.28515625" style="1" customWidth="1"/>
    <col min="10758" max="10759" width="9.140625" style="1" customWidth="1"/>
    <col min="10760" max="10763" width="3.28515625" style="1" customWidth="1"/>
    <col min="10764" max="10764" width="4.140625" style="1" customWidth="1"/>
    <col min="10765" max="10977" width="10.28515625" style="1"/>
    <col min="10978" max="10986" width="9.140625" style="1" customWidth="1"/>
    <col min="10987" max="10987" width="1" style="1" customWidth="1"/>
    <col min="10988" max="10991" width="3.28515625" style="1" customWidth="1"/>
    <col min="10992" max="10992" width="1.85546875" style="1" customWidth="1"/>
    <col min="10993" max="10993" width="17.85546875" style="1" customWidth="1"/>
    <col min="10994" max="10994" width="1.85546875" style="1" customWidth="1"/>
    <col min="10995" max="10998" width="3.28515625" style="1" customWidth="1"/>
    <col min="10999" max="10999" width="1.85546875" style="1" customWidth="1"/>
    <col min="11000" max="11000" width="12.42578125" style="1" customWidth="1"/>
    <col min="11001" max="11001" width="1.85546875" style="1" customWidth="1"/>
    <col min="11002" max="11004" width="3" style="1" customWidth="1"/>
    <col min="11005" max="11005" width="4.42578125" style="1" customWidth="1"/>
    <col min="11006" max="11007" width="3" style="1" customWidth="1"/>
    <col min="11008" max="11013" width="3.28515625" style="1" customWidth="1"/>
    <col min="11014" max="11015" width="9.140625" style="1" customWidth="1"/>
    <col min="11016" max="11019" width="3.28515625" style="1" customWidth="1"/>
    <col min="11020" max="11020" width="4.140625" style="1" customWidth="1"/>
    <col min="11021" max="11233" width="10.28515625" style="1"/>
    <col min="11234" max="11242" width="9.140625" style="1" customWidth="1"/>
    <col min="11243" max="11243" width="1" style="1" customWidth="1"/>
    <col min="11244" max="11247" width="3.28515625" style="1" customWidth="1"/>
    <col min="11248" max="11248" width="1.85546875" style="1" customWidth="1"/>
    <col min="11249" max="11249" width="17.85546875" style="1" customWidth="1"/>
    <col min="11250" max="11250" width="1.85546875" style="1" customWidth="1"/>
    <col min="11251" max="11254" width="3.28515625" style="1" customWidth="1"/>
    <col min="11255" max="11255" width="1.85546875" style="1" customWidth="1"/>
    <col min="11256" max="11256" width="12.42578125" style="1" customWidth="1"/>
    <col min="11257" max="11257" width="1.85546875" style="1" customWidth="1"/>
    <col min="11258" max="11260" width="3" style="1" customWidth="1"/>
    <col min="11261" max="11261" width="4.42578125" style="1" customWidth="1"/>
    <col min="11262" max="11263" width="3" style="1" customWidth="1"/>
    <col min="11264" max="11269" width="3.28515625" style="1" customWidth="1"/>
    <col min="11270" max="11271" width="9.140625" style="1" customWidth="1"/>
    <col min="11272" max="11275" width="3.28515625" style="1" customWidth="1"/>
    <col min="11276" max="11276" width="4.140625" style="1" customWidth="1"/>
    <col min="11277" max="11489" width="10.28515625" style="1"/>
    <col min="11490" max="11498" width="9.140625" style="1" customWidth="1"/>
    <col min="11499" max="11499" width="1" style="1" customWidth="1"/>
    <col min="11500" max="11503" width="3.28515625" style="1" customWidth="1"/>
    <col min="11504" max="11504" width="1.85546875" style="1" customWidth="1"/>
    <col min="11505" max="11505" width="17.85546875" style="1" customWidth="1"/>
    <col min="11506" max="11506" width="1.85546875" style="1" customWidth="1"/>
    <col min="11507" max="11510" width="3.28515625" style="1" customWidth="1"/>
    <col min="11511" max="11511" width="1.85546875" style="1" customWidth="1"/>
    <col min="11512" max="11512" width="12.42578125" style="1" customWidth="1"/>
    <col min="11513" max="11513" width="1.85546875" style="1" customWidth="1"/>
    <col min="11514" max="11516" width="3" style="1" customWidth="1"/>
    <col min="11517" max="11517" width="4.42578125" style="1" customWidth="1"/>
    <col min="11518" max="11519" width="3" style="1" customWidth="1"/>
    <col min="11520" max="11525" width="3.28515625" style="1" customWidth="1"/>
    <col min="11526" max="11527" width="9.140625" style="1" customWidth="1"/>
    <col min="11528" max="11531" width="3.28515625" style="1" customWidth="1"/>
    <col min="11532" max="11532" width="4.140625" style="1" customWidth="1"/>
    <col min="11533" max="11745" width="10.28515625" style="1"/>
    <col min="11746" max="11754" width="9.140625" style="1" customWidth="1"/>
    <col min="11755" max="11755" width="1" style="1" customWidth="1"/>
    <col min="11756" max="11759" width="3.28515625" style="1" customWidth="1"/>
    <col min="11760" max="11760" width="1.85546875" style="1" customWidth="1"/>
    <col min="11761" max="11761" width="17.85546875" style="1" customWidth="1"/>
    <col min="11762" max="11762" width="1.85546875" style="1" customWidth="1"/>
    <col min="11763" max="11766" width="3.28515625" style="1" customWidth="1"/>
    <col min="11767" max="11767" width="1.85546875" style="1" customWidth="1"/>
    <col min="11768" max="11768" width="12.42578125" style="1" customWidth="1"/>
    <col min="11769" max="11769" width="1.85546875" style="1" customWidth="1"/>
    <col min="11770" max="11772" width="3" style="1" customWidth="1"/>
    <col min="11773" max="11773" width="4.42578125" style="1" customWidth="1"/>
    <col min="11774" max="11775" width="3" style="1" customWidth="1"/>
    <col min="11776" max="11781" width="3.28515625" style="1" customWidth="1"/>
    <col min="11782" max="11783" width="9.140625" style="1" customWidth="1"/>
    <col min="11784" max="11787" width="3.28515625" style="1" customWidth="1"/>
    <col min="11788" max="11788" width="4.140625" style="1" customWidth="1"/>
    <col min="11789" max="12001" width="10.28515625" style="1"/>
    <col min="12002" max="12010" width="9.140625" style="1" customWidth="1"/>
    <col min="12011" max="12011" width="1" style="1" customWidth="1"/>
    <col min="12012" max="12015" width="3.28515625" style="1" customWidth="1"/>
    <col min="12016" max="12016" width="1.85546875" style="1" customWidth="1"/>
    <col min="12017" max="12017" width="17.85546875" style="1" customWidth="1"/>
    <col min="12018" max="12018" width="1.85546875" style="1" customWidth="1"/>
    <col min="12019" max="12022" width="3.28515625" style="1" customWidth="1"/>
    <col min="12023" max="12023" width="1.85546875" style="1" customWidth="1"/>
    <col min="12024" max="12024" width="12.42578125" style="1" customWidth="1"/>
    <col min="12025" max="12025" width="1.85546875" style="1" customWidth="1"/>
    <col min="12026" max="12028" width="3" style="1" customWidth="1"/>
    <col min="12029" max="12029" width="4.42578125" style="1" customWidth="1"/>
    <col min="12030" max="12031" width="3" style="1" customWidth="1"/>
    <col min="12032" max="12037" width="3.28515625" style="1" customWidth="1"/>
    <col min="12038" max="12039" width="9.140625" style="1" customWidth="1"/>
    <col min="12040" max="12043" width="3.28515625" style="1" customWidth="1"/>
    <col min="12044" max="12044" width="4.140625" style="1" customWidth="1"/>
    <col min="12045" max="12257" width="10.28515625" style="1"/>
    <col min="12258" max="12266" width="9.140625" style="1" customWidth="1"/>
    <col min="12267" max="12267" width="1" style="1" customWidth="1"/>
    <col min="12268" max="12271" width="3.28515625" style="1" customWidth="1"/>
    <col min="12272" max="12272" width="1.85546875" style="1" customWidth="1"/>
    <col min="12273" max="12273" width="17.85546875" style="1" customWidth="1"/>
    <col min="12274" max="12274" width="1.85546875" style="1" customWidth="1"/>
    <col min="12275" max="12278" width="3.28515625" style="1" customWidth="1"/>
    <col min="12279" max="12279" width="1.85546875" style="1" customWidth="1"/>
    <col min="12280" max="12280" width="12.42578125" style="1" customWidth="1"/>
    <col min="12281" max="12281" width="1.85546875" style="1" customWidth="1"/>
    <col min="12282" max="12284" width="3" style="1" customWidth="1"/>
    <col min="12285" max="12285" width="4.42578125" style="1" customWidth="1"/>
    <col min="12286" max="12287" width="3" style="1" customWidth="1"/>
    <col min="12288" max="12293" width="3.28515625" style="1" customWidth="1"/>
    <col min="12294" max="12295" width="9.140625" style="1" customWidth="1"/>
    <col min="12296" max="12299" width="3.28515625" style="1" customWidth="1"/>
    <col min="12300" max="12300" width="4.140625" style="1" customWidth="1"/>
    <col min="12301" max="12513" width="10.28515625" style="1"/>
    <col min="12514" max="12522" width="9.140625" style="1" customWidth="1"/>
    <col min="12523" max="12523" width="1" style="1" customWidth="1"/>
    <col min="12524" max="12527" width="3.28515625" style="1" customWidth="1"/>
    <col min="12528" max="12528" width="1.85546875" style="1" customWidth="1"/>
    <col min="12529" max="12529" width="17.85546875" style="1" customWidth="1"/>
    <col min="12530" max="12530" width="1.85546875" style="1" customWidth="1"/>
    <col min="12531" max="12534" width="3.28515625" style="1" customWidth="1"/>
    <col min="12535" max="12535" width="1.85546875" style="1" customWidth="1"/>
    <col min="12536" max="12536" width="12.42578125" style="1" customWidth="1"/>
    <col min="12537" max="12537" width="1.85546875" style="1" customWidth="1"/>
    <col min="12538" max="12540" width="3" style="1" customWidth="1"/>
    <col min="12541" max="12541" width="4.42578125" style="1" customWidth="1"/>
    <col min="12542" max="12543" width="3" style="1" customWidth="1"/>
    <col min="12544" max="12549" width="3.28515625" style="1" customWidth="1"/>
    <col min="12550" max="12551" width="9.140625" style="1" customWidth="1"/>
    <col min="12552" max="12555" width="3.28515625" style="1" customWidth="1"/>
    <col min="12556" max="12556" width="4.140625" style="1" customWidth="1"/>
    <col min="12557" max="12769" width="10.28515625" style="1"/>
    <col min="12770" max="12778" width="9.140625" style="1" customWidth="1"/>
    <col min="12779" max="12779" width="1" style="1" customWidth="1"/>
    <col min="12780" max="12783" width="3.28515625" style="1" customWidth="1"/>
    <col min="12784" max="12784" width="1.85546875" style="1" customWidth="1"/>
    <col min="12785" max="12785" width="17.85546875" style="1" customWidth="1"/>
    <col min="12786" max="12786" width="1.85546875" style="1" customWidth="1"/>
    <col min="12787" max="12790" width="3.28515625" style="1" customWidth="1"/>
    <col min="12791" max="12791" width="1.85546875" style="1" customWidth="1"/>
    <col min="12792" max="12792" width="12.42578125" style="1" customWidth="1"/>
    <col min="12793" max="12793" width="1.85546875" style="1" customWidth="1"/>
    <col min="12794" max="12796" width="3" style="1" customWidth="1"/>
    <col min="12797" max="12797" width="4.42578125" style="1" customWidth="1"/>
    <col min="12798" max="12799" width="3" style="1" customWidth="1"/>
    <col min="12800" max="12805" width="3.28515625" style="1" customWidth="1"/>
    <col min="12806" max="12807" width="9.140625" style="1" customWidth="1"/>
    <col min="12808" max="12811" width="3.28515625" style="1" customWidth="1"/>
    <col min="12812" max="12812" width="4.140625" style="1" customWidth="1"/>
    <col min="12813" max="13025" width="10.28515625" style="1"/>
    <col min="13026" max="13034" width="9.140625" style="1" customWidth="1"/>
    <col min="13035" max="13035" width="1" style="1" customWidth="1"/>
    <col min="13036" max="13039" width="3.28515625" style="1" customWidth="1"/>
    <col min="13040" max="13040" width="1.85546875" style="1" customWidth="1"/>
    <col min="13041" max="13041" width="17.85546875" style="1" customWidth="1"/>
    <col min="13042" max="13042" width="1.85546875" style="1" customWidth="1"/>
    <col min="13043" max="13046" width="3.28515625" style="1" customWidth="1"/>
    <col min="13047" max="13047" width="1.85546875" style="1" customWidth="1"/>
    <col min="13048" max="13048" width="12.42578125" style="1" customWidth="1"/>
    <col min="13049" max="13049" width="1.85546875" style="1" customWidth="1"/>
    <col min="13050" max="13052" width="3" style="1" customWidth="1"/>
    <col min="13053" max="13053" width="4.42578125" style="1" customWidth="1"/>
    <col min="13054" max="13055" width="3" style="1" customWidth="1"/>
    <col min="13056" max="13061" width="3.28515625" style="1" customWidth="1"/>
    <col min="13062" max="13063" width="9.140625" style="1" customWidth="1"/>
    <col min="13064" max="13067" width="3.28515625" style="1" customWidth="1"/>
    <col min="13068" max="13068" width="4.140625" style="1" customWidth="1"/>
    <col min="13069" max="13281" width="10.28515625" style="1"/>
    <col min="13282" max="13290" width="9.140625" style="1" customWidth="1"/>
    <col min="13291" max="13291" width="1" style="1" customWidth="1"/>
    <col min="13292" max="13295" width="3.28515625" style="1" customWidth="1"/>
    <col min="13296" max="13296" width="1.85546875" style="1" customWidth="1"/>
    <col min="13297" max="13297" width="17.85546875" style="1" customWidth="1"/>
    <col min="13298" max="13298" width="1.85546875" style="1" customWidth="1"/>
    <col min="13299" max="13302" width="3.28515625" style="1" customWidth="1"/>
    <col min="13303" max="13303" width="1.85546875" style="1" customWidth="1"/>
    <col min="13304" max="13304" width="12.42578125" style="1" customWidth="1"/>
    <col min="13305" max="13305" width="1.85546875" style="1" customWidth="1"/>
    <col min="13306" max="13308" width="3" style="1" customWidth="1"/>
    <col min="13309" max="13309" width="4.42578125" style="1" customWidth="1"/>
    <col min="13310" max="13311" width="3" style="1" customWidth="1"/>
    <col min="13312" max="13317" width="3.28515625" style="1" customWidth="1"/>
    <col min="13318" max="13319" width="9.140625" style="1" customWidth="1"/>
    <col min="13320" max="13323" width="3.28515625" style="1" customWidth="1"/>
    <col min="13324" max="13324" width="4.140625" style="1" customWidth="1"/>
    <col min="13325" max="13537" width="10.28515625" style="1"/>
    <col min="13538" max="13546" width="9.140625" style="1" customWidth="1"/>
    <col min="13547" max="13547" width="1" style="1" customWidth="1"/>
    <col min="13548" max="13551" width="3.28515625" style="1" customWidth="1"/>
    <col min="13552" max="13552" width="1.85546875" style="1" customWidth="1"/>
    <col min="13553" max="13553" width="17.85546875" style="1" customWidth="1"/>
    <col min="13554" max="13554" width="1.85546875" style="1" customWidth="1"/>
    <col min="13555" max="13558" width="3.28515625" style="1" customWidth="1"/>
    <col min="13559" max="13559" width="1.85546875" style="1" customWidth="1"/>
    <col min="13560" max="13560" width="12.42578125" style="1" customWidth="1"/>
    <col min="13561" max="13561" width="1.85546875" style="1" customWidth="1"/>
    <col min="13562" max="13564" width="3" style="1" customWidth="1"/>
    <col min="13565" max="13565" width="4.42578125" style="1" customWidth="1"/>
    <col min="13566" max="13567" width="3" style="1" customWidth="1"/>
    <col min="13568" max="13573" width="3.28515625" style="1" customWidth="1"/>
    <col min="13574" max="13575" width="9.140625" style="1" customWidth="1"/>
    <col min="13576" max="13579" width="3.28515625" style="1" customWidth="1"/>
    <col min="13580" max="13580" width="4.140625" style="1" customWidth="1"/>
    <col min="13581" max="13793" width="10.28515625" style="1"/>
    <col min="13794" max="13802" width="9.140625" style="1" customWidth="1"/>
    <col min="13803" max="13803" width="1" style="1" customWidth="1"/>
    <col min="13804" max="13807" width="3.28515625" style="1" customWidth="1"/>
    <col min="13808" max="13808" width="1.85546875" style="1" customWidth="1"/>
    <col min="13809" max="13809" width="17.85546875" style="1" customWidth="1"/>
    <col min="13810" max="13810" width="1.85546875" style="1" customWidth="1"/>
    <col min="13811" max="13814" width="3.28515625" style="1" customWidth="1"/>
    <col min="13815" max="13815" width="1.85546875" style="1" customWidth="1"/>
    <col min="13816" max="13816" width="12.42578125" style="1" customWidth="1"/>
    <col min="13817" max="13817" width="1.85546875" style="1" customWidth="1"/>
    <col min="13818" max="13820" width="3" style="1" customWidth="1"/>
    <col min="13821" max="13821" width="4.42578125" style="1" customWidth="1"/>
    <col min="13822" max="13823" width="3" style="1" customWidth="1"/>
    <col min="13824" max="13829" width="3.28515625" style="1" customWidth="1"/>
    <col min="13830" max="13831" width="9.140625" style="1" customWidth="1"/>
    <col min="13832" max="13835" width="3.28515625" style="1" customWidth="1"/>
    <col min="13836" max="13836" width="4.140625" style="1" customWidth="1"/>
    <col min="13837" max="14049" width="10.28515625" style="1"/>
    <col min="14050" max="14058" width="9.140625" style="1" customWidth="1"/>
    <col min="14059" max="14059" width="1" style="1" customWidth="1"/>
    <col min="14060" max="14063" width="3.28515625" style="1" customWidth="1"/>
    <col min="14064" max="14064" width="1.85546875" style="1" customWidth="1"/>
    <col min="14065" max="14065" width="17.85546875" style="1" customWidth="1"/>
    <col min="14066" max="14066" width="1.85546875" style="1" customWidth="1"/>
    <col min="14067" max="14070" width="3.28515625" style="1" customWidth="1"/>
    <col min="14071" max="14071" width="1.85546875" style="1" customWidth="1"/>
    <col min="14072" max="14072" width="12.42578125" style="1" customWidth="1"/>
    <col min="14073" max="14073" width="1.85546875" style="1" customWidth="1"/>
    <col min="14074" max="14076" width="3" style="1" customWidth="1"/>
    <col min="14077" max="14077" width="4.42578125" style="1" customWidth="1"/>
    <col min="14078" max="14079" width="3" style="1" customWidth="1"/>
    <col min="14080" max="14085" width="3.28515625" style="1" customWidth="1"/>
    <col min="14086" max="14087" width="9.140625" style="1" customWidth="1"/>
    <col min="14088" max="14091" width="3.28515625" style="1" customWidth="1"/>
    <col min="14092" max="14092" width="4.140625" style="1" customWidth="1"/>
    <col min="14093" max="14305" width="10.28515625" style="1"/>
    <col min="14306" max="14314" width="9.140625" style="1" customWidth="1"/>
    <col min="14315" max="14315" width="1" style="1" customWidth="1"/>
    <col min="14316" max="14319" width="3.28515625" style="1" customWidth="1"/>
    <col min="14320" max="14320" width="1.85546875" style="1" customWidth="1"/>
    <col min="14321" max="14321" width="17.85546875" style="1" customWidth="1"/>
    <col min="14322" max="14322" width="1.85546875" style="1" customWidth="1"/>
    <col min="14323" max="14326" width="3.28515625" style="1" customWidth="1"/>
    <col min="14327" max="14327" width="1.85546875" style="1" customWidth="1"/>
    <col min="14328" max="14328" width="12.42578125" style="1" customWidth="1"/>
    <col min="14329" max="14329" width="1.85546875" style="1" customWidth="1"/>
    <col min="14330" max="14332" width="3" style="1" customWidth="1"/>
    <col min="14333" max="14333" width="4.42578125" style="1" customWidth="1"/>
    <col min="14334" max="14335" width="3" style="1" customWidth="1"/>
    <col min="14336" max="14341" width="3.28515625" style="1" customWidth="1"/>
    <col min="14342" max="14343" width="9.140625" style="1" customWidth="1"/>
    <col min="14344" max="14347" width="3.28515625" style="1" customWidth="1"/>
    <col min="14348" max="14348" width="4.140625" style="1" customWidth="1"/>
    <col min="14349" max="14561" width="10.28515625" style="1"/>
    <col min="14562" max="14570" width="9.140625" style="1" customWidth="1"/>
    <col min="14571" max="14571" width="1" style="1" customWidth="1"/>
    <col min="14572" max="14575" width="3.28515625" style="1" customWidth="1"/>
    <col min="14576" max="14576" width="1.85546875" style="1" customWidth="1"/>
    <col min="14577" max="14577" width="17.85546875" style="1" customWidth="1"/>
    <col min="14578" max="14578" width="1.85546875" style="1" customWidth="1"/>
    <col min="14579" max="14582" width="3.28515625" style="1" customWidth="1"/>
    <col min="14583" max="14583" width="1.85546875" style="1" customWidth="1"/>
    <col min="14584" max="14584" width="12.42578125" style="1" customWidth="1"/>
    <col min="14585" max="14585" width="1.85546875" style="1" customWidth="1"/>
    <col min="14586" max="14588" width="3" style="1" customWidth="1"/>
    <col min="14589" max="14589" width="4.42578125" style="1" customWidth="1"/>
    <col min="14590" max="14591" width="3" style="1" customWidth="1"/>
    <col min="14592" max="14597" width="3.28515625" style="1" customWidth="1"/>
    <col min="14598" max="14599" width="9.140625" style="1" customWidth="1"/>
    <col min="14600" max="14603" width="3.28515625" style="1" customWidth="1"/>
    <col min="14604" max="14604" width="4.140625" style="1" customWidth="1"/>
    <col min="14605" max="14817" width="10.28515625" style="1"/>
    <col min="14818" max="14826" width="9.140625" style="1" customWidth="1"/>
    <col min="14827" max="14827" width="1" style="1" customWidth="1"/>
    <col min="14828" max="14831" width="3.28515625" style="1" customWidth="1"/>
    <col min="14832" max="14832" width="1.85546875" style="1" customWidth="1"/>
    <col min="14833" max="14833" width="17.85546875" style="1" customWidth="1"/>
    <col min="14834" max="14834" width="1.85546875" style="1" customWidth="1"/>
    <col min="14835" max="14838" width="3.28515625" style="1" customWidth="1"/>
    <col min="14839" max="14839" width="1.85546875" style="1" customWidth="1"/>
    <col min="14840" max="14840" width="12.42578125" style="1" customWidth="1"/>
    <col min="14841" max="14841" width="1.85546875" style="1" customWidth="1"/>
    <col min="14842" max="14844" width="3" style="1" customWidth="1"/>
    <col min="14845" max="14845" width="4.42578125" style="1" customWidth="1"/>
    <col min="14846" max="14847" width="3" style="1" customWidth="1"/>
    <col min="14848" max="14853" width="3.28515625" style="1" customWidth="1"/>
    <col min="14854" max="14855" width="9.140625" style="1" customWidth="1"/>
    <col min="14856" max="14859" width="3.28515625" style="1" customWidth="1"/>
    <col min="14860" max="14860" width="4.140625" style="1" customWidth="1"/>
    <col min="14861" max="15073" width="10.28515625" style="1"/>
    <col min="15074" max="15082" width="9.140625" style="1" customWidth="1"/>
    <col min="15083" max="15083" width="1" style="1" customWidth="1"/>
    <col min="15084" max="15087" width="3.28515625" style="1" customWidth="1"/>
    <col min="15088" max="15088" width="1.85546875" style="1" customWidth="1"/>
    <col min="15089" max="15089" width="17.85546875" style="1" customWidth="1"/>
    <col min="15090" max="15090" width="1.85546875" style="1" customWidth="1"/>
    <col min="15091" max="15094" width="3.28515625" style="1" customWidth="1"/>
    <col min="15095" max="15095" width="1.85546875" style="1" customWidth="1"/>
    <col min="15096" max="15096" width="12.42578125" style="1" customWidth="1"/>
    <col min="15097" max="15097" width="1.85546875" style="1" customWidth="1"/>
    <col min="15098" max="15100" width="3" style="1" customWidth="1"/>
    <col min="15101" max="15101" width="4.42578125" style="1" customWidth="1"/>
    <col min="15102" max="15103" width="3" style="1" customWidth="1"/>
    <col min="15104" max="15109" width="3.28515625" style="1" customWidth="1"/>
    <col min="15110" max="15111" width="9.140625" style="1" customWidth="1"/>
    <col min="15112" max="15115" width="3.28515625" style="1" customWidth="1"/>
    <col min="15116" max="15116" width="4.140625" style="1" customWidth="1"/>
    <col min="15117" max="15329" width="10.28515625" style="1"/>
    <col min="15330" max="15338" width="9.140625" style="1" customWidth="1"/>
    <col min="15339" max="15339" width="1" style="1" customWidth="1"/>
    <col min="15340" max="15343" width="3.28515625" style="1" customWidth="1"/>
    <col min="15344" max="15344" width="1.85546875" style="1" customWidth="1"/>
    <col min="15345" max="15345" width="17.85546875" style="1" customWidth="1"/>
    <col min="15346" max="15346" width="1.85546875" style="1" customWidth="1"/>
    <col min="15347" max="15350" width="3.28515625" style="1" customWidth="1"/>
    <col min="15351" max="15351" width="1.85546875" style="1" customWidth="1"/>
    <col min="15352" max="15352" width="12.42578125" style="1" customWidth="1"/>
    <col min="15353" max="15353" width="1.85546875" style="1" customWidth="1"/>
    <col min="15354" max="15356" width="3" style="1" customWidth="1"/>
    <col min="15357" max="15357" width="4.42578125" style="1" customWidth="1"/>
    <col min="15358" max="15359" width="3" style="1" customWidth="1"/>
    <col min="15360" max="15365" width="3.28515625" style="1" customWidth="1"/>
    <col min="15366" max="15367" width="9.140625" style="1" customWidth="1"/>
    <col min="15368" max="15371" width="3.28515625" style="1" customWidth="1"/>
    <col min="15372" max="15372" width="4.140625" style="1" customWidth="1"/>
    <col min="15373" max="15585" width="10.28515625" style="1"/>
    <col min="15586" max="15594" width="9.140625" style="1" customWidth="1"/>
    <col min="15595" max="15595" width="1" style="1" customWidth="1"/>
    <col min="15596" max="15599" width="3.28515625" style="1" customWidth="1"/>
    <col min="15600" max="15600" width="1.85546875" style="1" customWidth="1"/>
    <col min="15601" max="15601" width="17.85546875" style="1" customWidth="1"/>
    <col min="15602" max="15602" width="1.85546875" style="1" customWidth="1"/>
    <col min="15603" max="15606" width="3.28515625" style="1" customWidth="1"/>
    <col min="15607" max="15607" width="1.85546875" style="1" customWidth="1"/>
    <col min="15608" max="15608" width="12.42578125" style="1" customWidth="1"/>
    <col min="15609" max="15609" width="1.85546875" style="1" customWidth="1"/>
    <col min="15610" max="15612" width="3" style="1" customWidth="1"/>
    <col min="15613" max="15613" width="4.42578125" style="1" customWidth="1"/>
    <col min="15614" max="15615" width="3" style="1" customWidth="1"/>
    <col min="15616" max="15621" width="3.28515625" style="1" customWidth="1"/>
    <col min="15622" max="15623" width="9.140625" style="1" customWidth="1"/>
    <col min="15624" max="15627" width="3.28515625" style="1" customWidth="1"/>
    <col min="15628" max="15628" width="4.140625" style="1" customWidth="1"/>
    <col min="15629" max="15841" width="10.28515625" style="1"/>
    <col min="15842" max="15850" width="9.140625" style="1" customWidth="1"/>
    <col min="15851" max="15851" width="1" style="1" customWidth="1"/>
    <col min="15852" max="15855" width="3.28515625" style="1" customWidth="1"/>
    <col min="15856" max="15856" width="1.85546875" style="1" customWidth="1"/>
    <col min="15857" max="15857" width="17.85546875" style="1" customWidth="1"/>
    <col min="15858" max="15858" width="1.85546875" style="1" customWidth="1"/>
    <col min="15859" max="15862" width="3.28515625" style="1" customWidth="1"/>
    <col min="15863" max="15863" width="1.85546875" style="1" customWidth="1"/>
    <col min="15864" max="15864" width="12.42578125" style="1" customWidth="1"/>
    <col min="15865" max="15865" width="1.85546875" style="1" customWidth="1"/>
    <col min="15866" max="15868" width="3" style="1" customWidth="1"/>
    <col min="15869" max="15869" width="4.42578125" style="1" customWidth="1"/>
    <col min="15870" max="15871" width="3" style="1" customWidth="1"/>
    <col min="15872" max="15877" width="3.28515625" style="1" customWidth="1"/>
    <col min="15878" max="15879" width="9.140625" style="1" customWidth="1"/>
    <col min="15880" max="15883" width="3.28515625" style="1" customWidth="1"/>
    <col min="15884" max="15884" width="4.140625" style="1" customWidth="1"/>
    <col min="15885" max="16097" width="10.28515625" style="1"/>
    <col min="16098" max="16106" width="9.140625" style="1" customWidth="1"/>
    <col min="16107" max="16107" width="1" style="1" customWidth="1"/>
    <col min="16108" max="16111" width="3.28515625" style="1" customWidth="1"/>
    <col min="16112" max="16112" width="1.85546875" style="1" customWidth="1"/>
    <col min="16113" max="16113" width="17.85546875" style="1" customWidth="1"/>
    <col min="16114" max="16114" width="1.85546875" style="1" customWidth="1"/>
    <col min="16115" max="16118" width="3.28515625" style="1" customWidth="1"/>
    <col min="16119" max="16119" width="1.85546875" style="1" customWidth="1"/>
    <col min="16120" max="16120" width="12.42578125" style="1" customWidth="1"/>
    <col min="16121" max="16121" width="1.85546875" style="1" customWidth="1"/>
    <col min="16122" max="16124" width="3" style="1" customWidth="1"/>
    <col min="16125" max="16125" width="4.42578125" style="1" customWidth="1"/>
    <col min="16126" max="16127" width="3" style="1" customWidth="1"/>
    <col min="16128" max="16133" width="3.28515625" style="1" customWidth="1"/>
    <col min="16134" max="16135" width="9.140625" style="1" customWidth="1"/>
    <col min="16136" max="16139" width="3.28515625" style="1" customWidth="1"/>
    <col min="16140" max="16140" width="4.140625" style="1" customWidth="1"/>
    <col min="16141" max="16384" width="10.28515625" style="1"/>
  </cols>
  <sheetData>
    <row r="1" spans="1:25" ht="30" x14ac:dyDescent="0.25">
      <c r="E1" s="2" t="s">
        <v>0</v>
      </c>
      <c r="G1" s="4"/>
      <c r="H1" s="5" t="s">
        <v>1</v>
      </c>
      <c r="I1" s="6"/>
      <c r="J1" s="5" t="s">
        <v>2</v>
      </c>
      <c r="K1" s="7"/>
      <c r="L1" s="5" t="s">
        <v>3</v>
      </c>
      <c r="M1" s="8"/>
      <c r="N1" s="9" t="s">
        <v>4</v>
      </c>
      <c r="O1" s="9" t="s">
        <v>5</v>
      </c>
    </row>
    <row r="2" spans="1:25" ht="24" customHeight="1" x14ac:dyDescent="0.25">
      <c r="E2" s="13"/>
      <c r="F2" s="14" t="s">
        <v>6</v>
      </c>
      <c r="G2" s="15"/>
      <c r="H2" s="16">
        <f>+'[1]Raccordo CE'!I1249</f>
        <v>537671143.16999984</v>
      </c>
      <c r="I2" s="17"/>
      <c r="J2" s="18">
        <f>+J9</f>
        <v>2742089.3000000003</v>
      </c>
      <c r="K2" s="19"/>
      <c r="L2" s="20">
        <f>H2-J2</f>
        <v>534929053.86999983</v>
      </c>
      <c r="M2" s="21"/>
      <c r="N2" s="20">
        <v>-411272.07</v>
      </c>
      <c r="O2" s="20">
        <f>H2-N2</f>
        <v>538082415.23999989</v>
      </c>
      <c r="P2" s="22"/>
      <c r="Q2" s="22"/>
      <c r="R2" s="22"/>
      <c r="S2" s="22"/>
      <c r="T2" s="22"/>
      <c r="U2" s="22"/>
      <c r="V2" s="22"/>
      <c r="W2" s="22"/>
      <c r="Y2" s="1"/>
    </row>
    <row r="3" spans="1:25" ht="24" customHeight="1" x14ac:dyDescent="0.25">
      <c r="E3" s="13"/>
      <c r="F3" s="23" t="s">
        <v>7</v>
      </c>
      <c r="G3" s="15"/>
      <c r="H3" s="24">
        <f>+'[1]Raccordo CE'!I1250</f>
        <v>594657977.56999993</v>
      </c>
      <c r="I3" s="17"/>
      <c r="J3" s="25">
        <f>+J9</f>
        <v>2742089.3000000003</v>
      </c>
      <c r="K3" s="19"/>
      <c r="L3" s="26">
        <f>H3-J3</f>
        <v>591915888.26999998</v>
      </c>
      <c r="M3" s="21"/>
      <c r="N3" s="26">
        <v>37212322.889999993</v>
      </c>
      <c r="O3" s="26">
        <f>H3-N3</f>
        <v>557445654.67999995</v>
      </c>
      <c r="P3" s="22"/>
      <c r="Q3" s="22"/>
      <c r="R3" s="22"/>
      <c r="S3" s="22"/>
      <c r="T3" s="22"/>
      <c r="U3" s="22"/>
      <c r="V3" s="22"/>
      <c r="W3" s="22"/>
      <c r="Y3" s="1"/>
    </row>
    <row r="4" spans="1:25" ht="24" customHeight="1" x14ac:dyDescent="0.25">
      <c r="E4" s="13"/>
      <c r="F4" s="23" t="s">
        <v>8</v>
      </c>
      <c r="G4" s="15"/>
      <c r="H4" s="27">
        <f>H2-H3</f>
        <v>-56986834.400000095</v>
      </c>
      <c r="I4" s="28"/>
      <c r="J4" s="27">
        <f>J2-J3</f>
        <v>0</v>
      </c>
      <c r="K4" s="29"/>
      <c r="L4" s="27">
        <f>L2-L3</f>
        <v>-56986834.400000155</v>
      </c>
      <c r="M4" s="30"/>
      <c r="N4" s="27">
        <v>-37623594.959999993</v>
      </c>
      <c r="O4" s="27">
        <f>O2-O3</f>
        <v>-19363239.440000057</v>
      </c>
      <c r="P4" s="22"/>
      <c r="Q4" s="22"/>
      <c r="R4" s="22"/>
      <c r="S4" s="22"/>
      <c r="T4" s="22"/>
      <c r="U4" s="22"/>
      <c r="V4" s="22"/>
      <c r="W4" s="22"/>
      <c r="X4" s="31"/>
      <c r="Y4" s="1"/>
    </row>
    <row r="5" spans="1:25" ht="18" customHeight="1" x14ac:dyDescent="0.25">
      <c r="B5" s="32"/>
      <c r="C5" s="32"/>
      <c r="D5" s="32"/>
      <c r="E5" s="2" t="s">
        <v>9</v>
      </c>
      <c r="F5" s="33"/>
      <c r="G5" s="15"/>
      <c r="H5" s="34"/>
      <c r="I5" s="22"/>
      <c r="J5" s="22"/>
      <c r="K5" s="35"/>
      <c r="L5" s="1"/>
      <c r="M5" s="36"/>
      <c r="N5" s="37"/>
      <c r="O5" s="37"/>
      <c r="P5" s="22"/>
      <c r="Q5" s="22"/>
      <c r="R5" s="22"/>
      <c r="S5" s="22"/>
      <c r="T5" s="22"/>
      <c r="U5" s="22"/>
      <c r="V5" s="22"/>
      <c r="W5" s="22"/>
      <c r="Y5" s="1"/>
    </row>
    <row r="6" spans="1:25" s="43" customFormat="1" ht="9.75" customHeight="1" thickBot="1" x14ac:dyDescent="0.3">
      <c r="A6" s="38"/>
      <c r="B6" s="38"/>
      <c r="C6" s="38"/>
      <c r="D6" s="38"/>
      <c r="E6" s="39"/>
      <c r="F6" s="39"/>
      <c r="G6" s="40"/>
      <c r="H6" s="34" t="s">
        <v>10</v>
      </c>
      <c r="I6" s="38"/>
      <c r="J6" s="38"/>
      <c r="K6" s="41"/>
      <c r="L6" s="38"/>
      <c r="M6" s="42"/>
      <c r="N6" s="38"/>
      <c r="O6" s="38"/>
      <c r="P6" s="38"/>
      <c r="Q6" s="38"/>
      <c r="R6" s="38"/>
      <c r="T6" s="44"/>
      <c r="U6" s="44"/>
      <c r="V6" s="44"/>
      <c r="W6" s="44"/>
      <c r="X6" s="45"/>
      <c r="Y6" s="46"/>
    </row>
    <row r="7" spans="1:25" s="43" customFormat="1" ht="43.5" customHeight="1" thickBot="1" x14ac:dyDescent="0.3">
      <c r="A7" s="47" t="s">
        <v>11</v>
      </c>
      <c r="B7" s="48" t="s">
        <v>12</v>
      </c>
      <c r="C7" s="48" t="s">
        <v>13</v>
      </c>
      <c r="D7" s="48" t="s">
        <v>14</v>
      </c>
      <c r="E7" s="49" t="s">
        <v>15</v>
      </c>
      <c r="F7" s="49" t="s">
        <v>16</v>
      </c>
      <c r="G7" s="50" t="s">
        <v>17</v>
      </c>
      <c r="H7" s="51" t="s">
        <v>18</v>
      </c>
      <c r="I7" s="11"/>
      <c r="J7" s="52" t="s">
        <v>19</v>
      </c>
      <c r="K7" s="53"/>
      <c r="L7" s="52" t="s">
        <v>20</v>
      </c>
      <c r="M7" s="54"/>
      <c r="N7" s="55" t="s">
        <v>21</v>
      </c>
      <c r="O7" s="52" t="s">
        <v>22</v>
      </c>
      <c r="P7" s="56"/>
      <c r="Q7" s="56"/>
      <c r="R7" s="56"/>
      <c r="T7" s="57"/>
      <c r="U7" s="57"/>
      <c r="V7" s="57"/>
      <c r="W7" s="57"/>
      <c r="Y7" s="46"/>
    </row>
    <row r="8" spans="1:25" s="71" customFormat="1" ht="22.5" customHeight="1" x14ac:dyDescent="0.25">
      <c r="A8" s="58"/>
      <c r="B8" s="59"/>
      <c r="C8" s="60"/>
      <c r="D8" s="60"/>
      <c r="E8" s="61"/>
      <c r="F8" s="62" t="s">
        <v>23</v>
      </c>
      <c r="G8" s="63"/>
      <c r="H8" s="64"/>
      <c r="I8" s="65"/>
      <c r="J8" s="66"/>
      <c r="K8" s="67"/>
      <c r="L8" s="68"/>
      <c r="M8" s="69"/>
      <c r="N8" s="70"/>
      <c r="O8" s="70"/>
    </row>
    <row r="9" spans="1:25" s="71" customFormat="1" ht="15" customHeight="1" x14ac:dyDescent="0.25">
      <c r="A9" s="72" t="s">
        <v>17</v>
      </c>
      <c r="B9" s="73"/>
      <c r="C9" s="74" t="s">
        <v>24</v>
      </c>
      <c r="D9" s="74" t="s">
        <v>24</v>
      </c>
      <c r="E9" s="75" t="s">
        <v>25</v>
      </c>
      <c r="F9" s="76" t="s">
        <v>26</v>
      </c>
      <c r="G9" s="77">
        <f>+G10+G19+G34+G39</f>
        <v>0</v>
      </c>
      <c r="H9" s="78">
        <v>493160840.59999996</v>
      </c>
      <c r="I9" s="65"/>
      <c r="J9" s="79">
        <v>2742089.3000000003</v>
      </c>
      <c r="K9" s="67"/>
      <c r="L9" s="80">
        <v>490418751.29999995</v>
      </c>
      <c r="M9" s="81"/>
      <c r="N9" s="82">
        <v>0</v>
      </c>
      <c r="O9" s="82">
        <v>490418751.29999995</v>
      </c>
    </row>
    <row r="10" spans="1:25" s="93" customFormat="1" ht="15" customHeight="1" x14ac:dyDescent="0.25">
      <c r="A10" s="83" t="s">
        <v>17</v>
      </c>
      <c r="B10" s="84"/>
      <c r="C10" s="74" t="s">
        <v>24</v>
      </c>
      <c r="D10" s="74" t="s">
        <v>24</v>
      </c>
      <c r="E10" s="85" t="s">
        <v>27</v>
      </c>
      <c r="F10" s="86" t="s">
        <v>28</v>
      </c>
      <c r="G10" s="87">
        <f>+G11+G18</f>
        <v>0</v>
      </c>
      <c r="H10" s="88">
        <v>484464772.23999995</v>
      </c>
      <c r="I10" s="89"/>
      <c r="J10" s="90">
        <v>0</v>
      </c>
      <c r="K10" s="67"/>
      <c r="L10" s="91">
        <v>484464772.23999995</v>
      </c>
      <c r="M10" s="81"/>
      <c r="N10" s="92">
        <v>0</v>
      </c>
      <c r="O10" s="92">
        <v>484464772.23999995</v>
      </c>
    </row>
    <row r="11" spans="1:25" s="102" customFormat="1" ht="15" customHeight="1" x14ac:dyDescent="0.25">
      <c r="A11" s="83" t="s">
        <v>17</v>
      </c>
      <c r="B11" s="94"/>
      <c r="C11" s="74" t="s">
        <v>24</v>
      </c>
      <c r="D11" s="74" t="s">
        <v>24</v>
      </c>
      <c r="E11" s="95" t="s">
        <v>29</v>
      </c>
      <c r="F11" s="96" t="s">
        <v>30</v>
      </c>
      <c r="G11" s="97">
        <f>SUM(G12:G17)</f>
        <v>0</v>
      </c>
      <c r="H11" s="98">
        <v>469894333.45999998</v>
      </c>
      <c r="I11" s="45"/>
      <c r="J11" s="90">
        <v>0</v>
      </c>
      <c r="K11" s="67"/>
      <c r="L11" s="99">
        <v>469894333.45999998</v>
      </c>
      <c r="M11" s="100"/>
      <c r="N11" s="101">
        <v>0</v>
      </c>
      <c r="O11" s="101">
        <v>469894333.45999998</v>
      </c>
    </row>
    <row r="12" spans="1:25" s="102" customFormat="1" ht="15" customHeight="1" x14ac:dyDescent="0.25">
      <c r="A12" s="83"/>
      <c r="B12" s="94"/>
      <c r="C12" s="74" t="s">
        <v>24</v>
      </c>
      <c r="D12" s="74" t="s">
        <v>14</v>
      </c>
      <c r="E12" s="103" t="s">
        <v>31</v>
      </c>
      <c r="F12" s="104" t="s">
        <v>32</v>
      </c>
      <c r="G12" s="105"/>
      <c r="H12" s="106">
        <v>469503450</v>
      </c>
      <c r="I12" s="45"/>
      <c r="J12" s="107"/>
      <c r="K12" s="67"/>
      <c r="L12" s="108">
        <v>469503450</v>
      </c>
      <c r="M12" s="109"/>
      <c r="N12" s="110">
        <v>0</v>
      </c>
      <c r="O12" s="110">
        <v>469503450</v>
      </c>
    </row>
    <row r="13" spans="1:25" s="102" customFormat="1" ht="15" customHeight="1" x14ac:dyDescent="0.25">
      <c r="A13" s="83"/>
      <c r="B13" s="94"/>
      <c r="C13" s="74" t="s">
        <v>24</v>
      </c>
      <c r="D13" s="74" t="s">
        <v>14</v>
      </c>
      <c r="E13" s="103" t="s">
        <v>33</v>
      </c>
      <c r="F13" s="104" t="s">
        <v>34</v>
      </c>
      <c r="G13" s="105"/>
      <c r="H13" s="106">
        <v>390883.45999999996</v>
      </c>
      <c r="I13" s="45"/>
      <c r="J13" s="107"/>
      <c r="K13" s="67"/>
      <c r="L13" s="108">
        <v>390883.45999999996</v>
      </c>
      <c r="M13" s="109"/>
      <c r="N13" s="110">
        <v>0</v>
      </c>
      <c r="O13" s="110">
        <v>390883.45999999996</v>
      </c>
    </row>
    <row r="14" spans="1:25" s="102" customFormat="1" ht="15" customHeight="1" x14ac:dyDescent="0.25">
      <c r="A14" s="83"/>
      <c r="B14" s="94"/>
      <c r="C14" s="74" t="s">
        <v>24</v>
      </c>
      <c r="D14" s="74" t="s">
        <v>24</v>
      </c>
      <c r="E14" s="111" t="s">
        <v>35</v>
      </c>
      <c r="F14" s="112" t="s">
        <v>36</v>
      </c>
      <c r="G14" s="113"/>
      <c r="H14" s="106">
        <v>0</v>
      </c>
      <c r="I14" s="45"/>
      <c r="J14" s="107">
        <v>0</v>
      </c>
      <c r="K14" s="67"/>
      <c r="L14" s="108">
        <v>0</v>
      </c>
      <c r="M14" s="109"/>
      <c r="N14" s="110">
        <v>0</v>
      </c>
      <c r="O14" s="110">
        <v>0</v>
      </c>
    </row>
    <row r="15" spans="1:25" s="102" customFormat="1" ht="15" customHeight="1" x14ac:dyDescent="0.25">
      <c r="A15" s="83"/>
      <c r="B15" s="94"/>
      <c r="C15" s="74" t="s">
        <v>24</v>
      </c>
      <c r="D15" s="74" t="s">
        <v>14</v>
      </c>
      <c r="E15" s="111" t="s">
        <v>37</v>
      </c>
      <c r="F15" s="114" t="s">
        <v>38</v>
      </c>
      <c r="G15" s="115"/>
      <c r="H15" s="106">
        <v>0</v>
      </c>
      <c r="I15" s="45"/>
      <c r="J15" s="107"/>
      <c r="K15" s="67"/>
      <c r="L15" s="116">
        <v>0</v>
      </c>
      <c r="M15" s="100"/>
      <c r="N15" s="110">
        <v>0</v>
      </c>
      <c r="O15" s="110">
        <v>0</v>
      </c>
    </row>
    <row r="16" spans="1:25" s="102" customFormat="1" ht="15" customHeight="1" x14ac:dyDescent="0.25">
      <c r="A16" s="83"/>
      <c r="B16" s="94"/>
      <c r="C16" s="74" t="s">
        <v>24</v>
      </c>
      <c r="D16" s="74" t="s">
        <v>14</v>
      </c>
      <c r="E16" s="111" t="s">
        <v>39</v>
      </c>
      <c r="F16" s="114" t="s">
        <v>40</v>
      </c>
      <c r="G16" s="115"/>
      <c r="H16" s="106">
        <v>0</v>
      </c>
      <c r="I16" s="45"/>
      <c r="J16" s="107"/>
      <c r="K16" s="67"/>
      <c r="L16" s="116">
        <v>0</v>
      </c>
      <c r="M16" s="100"/>
      <c r="N16" s="110">
        <v>0</v>
      </c>
      <c r="O16" s="110">
        <v>0</v>
      </c>
    </row>
    <row r="17" spans="1:15" s="102" customFormat="1" ht="15" customHeight="1" x14ac:dyDescent="0.25">
      <c r="A17" s="83"/>
      <c r="B17" s="94"/>
      <c r="C17" s="74" t="s">
        <v>24</v>
      </c>
      <c r="D17" s="74" t="s">
        <v>14</v>
      </c>
      <c r="E17" s="103" t="s">
        <v>41</v>
      </c>
      <c r="F17" s="104" t="s">
        <v>42</v>
      </c>
      <c r="G17" s="105"/>
      <c r="H17" s="106">
        <v>0</v>
      </c>
      <c r="I17" s="45"/>
      <c r="J17" s="107"/>
      <c r="K17" s="67"/>
      <c r="L17" s="108">
        <v>0</v>
      </c>
      <c r="M17" s="109"/>
      <c r="N17" s="110">
        <v>0</v>
      </c>
      <c r="O17" s="110">
        <v>0</v>
      </c>
    </row>
    <row r="18" spans="1:15" s="102" customFormat="1" ht="15" customHeight="1" x14ac:dyDescent="0.25">
      <c r="A18" s="83"/>
      <c r="B18" s="94"/>
      <c r="C18" s="74" t="s">
        <v>24</v>
      </c>
      <c r="D18" s="74" t="s">
        <v>14</v>
      </c>
      <c r="E18" s="95" t="s">
        <v>43</v>
      </c>
      <c r="F18" s="96" t="s">
        <v>44</v>
      </c>
      <c r="G18" s="117"/>
      <c r="H18" s="98">
        <v>14570438.779999999</v>
      </c>
      <c r="I18" s="45"/>
      <c r="J18" s="118"/>
      <c r="K18" s="67"/>
      <c r="L18" s="99">
        <v>14570438.779999999</v>
      </c>
      <c r="M18" s="100"/>
      <c r="N18" s="101">
        <v>0</v>
      </c>
      <c r="O18" s="101">
        <v>14570438.779999999</v>
      </c>
    </row>
    <row r="19" spans="1:15" s="102" customFormat="1" ht="15" customHeight="1" x14ac:dyDescent="0.25">
      <c r="A19" s="83" t="s">
        <v>17</v>
      </c>
      <c r="B19" s="94"/>
      <c r="C19" s="74" t="s">
        <v>24</v>
      </c>
      <c r="D19" s="74" t="s">
        <v>24</v>
      </c>
      <c r="E19" s="85" t="s">
        <v>45</v>
      </c>
      <c r="F19" s="119" t="s">
        <v>46</v>
      </c>
      <c r="G19" s="87">
        <f>+G20+G25+G28</f>
        <v>0</v>
      </c>
      <c r="H19" s="88">
        <v>8636017.3599999994</v>
      </c>
      <c r="I19" s="45"/>
      <c r="J19" s="120">
        <v>2742089.3000000003</v>
      </c>
      <c r="K19" s="67"/>
      <c r="L19" s="91">
        <v>5893928.0599999987</v>
      </c>
      <c r="M19" s="81"/>
      <c r="N19" s="92">
        <v>0</v>
      </c>
      <c r="O19" s="92">
        <v>5893928.0599999987</v>
      </c>
    </row>
    <row r="20" spans="1:15" s="102" customFormat="1" ht="15" customHeight="1" x14ac:dyDescent="0.25">
      <c r="A20" s="83" t="s">
        <v>17</v>
      </c>
      <c r="B20" s="94"/>
      <c r="C20" s="74" t="s">
        <v>24</v>
      </c>
      <c r="D20" s="74" t="s">
        <v>24</v>
      </c>
      <c r="E20" s="95" t="s">
        <v>47</v>
      </c>
      <c r="F20" s="96" t="s">
        <v>48</v>
      </c>
      <c r="G20" s="117">
        <f>SUM(G21:G24)</f>
        <v>0</v>
      </c>
      <c r="H20" s="121">
        <v>5218031.2699999996</v>
      </c>
      <c r="I20" s="45"/>
      <c r="J20" s="120">
        <v>2742089.3000000003</v>
      </c>
      <c r="K20" s="67"/>
      <c r="L20" s="122">
        <v>2475941.9699999993</v>
      </c>
      <c r="M20" s="109"/>
      <c r="N20" s="123">
        <v>0</v>
      </c>
      <c r="O20" s="123">
        <v>2475941.9699999993</v>
      </c>
    </row>
    <row r="21" spans="1:15" s="102" customFormat="1" ht="15" customHeight="1" x14ac:dyDescent="0.25">
      <c r="A21" s="83"/>
      <c r="B21" s="94"/>
      <c r="C21" s="74" t="s">
        <v>24</v>
      </c>
      <c r="D21" s="74" t="s">
        <v>14</v>
      </c>
      <c r="E21" s="103" t="s">
        <v>49</v>
      </c>
      <c r="F21" s="104" t="s">
        <v>50</v>
      </c>
      <c r="G21" s="105"/>
      <c r="H21" s="106">
        <v>5218031.2699999996</v>
      </c>
      <c r="I21" s="45"/>
      <c r="J21" s="124">
        <v>2742089.3000000003</v>
      </c>
      <c r="K21" s="67"/>
      <c r="L21" s="108">
        <v>2475941.9699999993</v>
      </c>
      <c r="M21" s="109"/>
      <c r="N21" s="110">
        <v>0</v>
      </c>
      <c r="O21" s="110">
        <v>2475941.9699999993</v>
      </c>
    </row>
    <row r="22" spans="1:15" s="102" customFormat="1" ht="15" customHeight="1" x14ac:dyDescent="0.25">
      <c r="A22" s="83"/>
      <c r="B22" s="94"/>
      <c r="C22" s="74" t="s">
        <v>24</v>
      </c>
      <c r="D22" s="74" t="s">
        <v>14</v>
      </c>
      <c r="E22" s="103" t="s">
        <v>51</v>
      </c>
      <c r="F22" s="104" t="s">
        <v>52</v>
      </c>
      <c r="G22" s="125"/>
      <c r="H22" s="106">
        <v>0</v>
      </c>
      <c r="I22" s="45"/>
      <c r="J22" s="126"/>
      <c r="K22" s="67"/>
      <c r="L22" s="108">
        <v>0</v>
      </c>
      <c r="M22" s="109"/>
      <c r="N22" s="110">
        <v>0</v>
      </c>
      <c r="O22" s="110">
        <v>0</v>
      </c>
    </row>
    <row r="23" spans="1:15" s="102" customFormat="1" ht="15" customHeight="1" x14ac:dyDescent="0.25">
      <c r="A23" s="83"/>
      <c r="B23" s="94"/>
      <c r="C23" s="74" t="s">
        <v>24</v>
      </c>
      <c r="D23" s="74" t="s">
        <v>14</v>
      </c>
      <c r="E23" s="103" t="s">
        <v>53</v>
      </c>
      <c r="F23" s="104" t="s">
        <v>54</v>
      </c>
      <c r="G23" s="105"/>
      <c r="H23" s="106">
        <v>0</v>
      </c>
      <c r="I23" s="45"/>
      <c r="J23" s="107"/>
      <c r="K23" s="67"/>
      <c r="L23" s="108">
        <v>0</v>
      </c>
      <c r="M23" s="109"/>
      <c r="N23" s="110">
        <v>0</v>
      </c>
      <c r="O23" s="110">
        <v>0</v>
      </c>
    </row>
    <row r="24" spans="1:15" s="102" customFormat="1" ht="15" customHeight="1" x14ac:dyDescent="0.25">
      <c r="A24" s="83"/>
      <c r="B24" s="94"/>
      <c r="C24" s="74" t="s">
        <v>24</v>
      </c>
      <c r="D24" s="74" t="s">
        <v>14</v>
      </c>
      <c r="E24" s="103" t="s">
        <v>55</v>
      </c>
      <c r="F24" s="104" t="s">
        <v>56</v>
      </c>
      <c r="G24" s="105"/>
      <c r="H24" s="106">
        <v>0</v>
      </c>
      <c r="I24" s="45"/>
      <c r="J24" s="107"/>
      <c r="K24" s="67"/>
      <c r="L24" s="108">
        <v>0</v>
      </c>
      <c r="M24" s="109"/>
      <c r="N24" s="110">
        <v>0</v>
      </c>
      <c r="O24" s="110">
        <v>0</v>
      </c>
    </row>
    <row r="25" spans="1:15" s="102" customFormat="1" ht="15" customHeight="1" x14ac:dyDescent="0.25">
      <c r="A25" s="83" t="s">
        <v>17</v>
      </c>
      <c r="B25" s="94"/>
      <c r="C25" s="74" t="s">
        <v>24</v>
      </c>
      <c r="D25" s="74" t="s">
        <v>24</v>
      </c>
      <c r="E25" s="95" t="s">
        <v>57</v>
      </c>
      <c r="F25" s="96" t="s">
        <v>58</v>
      </c>
      <c r="G25" s="127">
        <f>SUM(G26:G27)</f>
        <v>0</v>
      </c>
      <c r="H25" s="121">
        <v>777060.29</v>
      </c>
      <c r="I25" s="45"/>
      <c r="J25" s="90">
        <v>0</v>
      </c>
      <c r="K25" s="67"/>
      <c r="L25" s="122">
        <v>777060.29</v>
      </c>
      <c r="M25" s="109"/>
      <c r="N25" s="123">
        <v>0</v>
      </c>
      <c r="O25" s="123">
        <v>777060.29</v>
      </c>
    </row>
    <row r="26" spans="1:15" s="102" customFormat="1" ht="15" customHeight="1" x14ac:dyDescent="0.25">
      <c r="A26" s="83"/>
      <c r="B26" s="94" t="s">
        <v>13</v>
      </c>
      <c r="C26" s="74" t="s">
        <v>13</v>
      </c>
      <c r="D26" s="74" t="s">
        <v>14</v>
      </c>
      <c r="E26" s="103" t="s">
        <v>59</v>
      </c>
      <c r="F26" s="104" t="s">
        <v>60</v>
      </c>
      <c r="G26" s="105"/>
      <c r="H26" s="106">
        <v>241427.77</v>
      </c>
      <c r="I26" s="45"/>
      <c r="J26" s="107"/>
      <c r="K26" s="67"/>
      <c r="L26" s="108">
        <v>241427.77</v>
      </c>
      <c r="M26" s="109"/>
      <c r="N26" s="110">
        <v>0</v>
      </c>
      <c r="O26" s="110">
        <v>241427.77</v>
      </c>
    </row>
    <row r="27" spans="1:15" s="102" customFormat="1" ht="15" customHeight="1" x14ac:dyDescent="0.25">
      <c r="A27" s="83"/>
      <c r="B27" s="94" t="s">
        <v>13</v>
      </c>
      <c r="C27" s="74" t="s">
        <v>13</v>
      </c>
      <c r="D27" s="74" t="s">
        <v>14</v>
      </c>
      <c r="E27" s="103" t="s">
        <v>61</v>
      </c>
      <c r="F27" s="104" t="s">
        <v>62</v>
      </c>
      <c r="G27" s="105"/>
      <c r="H27" s="106">
        <v>535632.52</v>
      </c>
      <c r="I27" s="45"/>
      <c r="J27" s="107"/>
      <c r="K27" s="67"/>
      <c r="L27" s="108">
        <v>535632.52</v>
      </c>
      <c r="M27" s="109"/>
      <c r="N27" s="110">
        <v>0</v>
      </c>
      <c r="O27" s="110">
        <v>535632.52</v>
      </c>
    </row>
    <row r="28" spans="1:15" s="46" customFormat="1" ht="15" customHeight="1" x14ac:dyDescent="0.25">
      <c r="A28" s="128" t="s">
        <v>17</v>
      </c>
      <c r="B28" s="129"/>
      <c r="C28" s="74" t="s">
        <v>24</v>
      </c>
      <c r="D28" s="74" t="s">
        <v>24</v>
      </c>
      <c r="E28" s="95" t="s">
        <v>63</v>
      </c>
      <c r="F28" s="96" t="s">
        <v>64</v>
      </c>
      <c r="G28" s="130">
        <f>SUM(G29:G33)</f>
        <v>0</v>
      </c>
      <c r="H28" s="131">
        <v>2640925.7999999998</v>
      </c>
      <c r="I28" s="45"/>
      <c r="J28" s="90">
        <v>0</v>
      </c>
      <c r="K28" s="67"/>
      <c r="L28" s="132">
        <v>2640925.7999999998</v>
      </c>
      <c r="M28" s="133"/>
      <c r="N28" s="134">
        <v>0</v>
      </c>
      <c r="O28" s="134">
        <v>2640925.7999999998</v>
      </c>
    </row>
    <row r="29" spans="1:15" s="46" customFormat="1" ht="15" customHeight="1" x14ac:dyDescent="0.25">
      <c r="A29" s="128"/>
      <c r="B29" s="129"/>
      <c r="C29" s="74" t="s">
        <v>24</v>
      </c>
      <c r="D29" s="74" t="s">
        <v>14</v>
      </c>
      <c r="E29" s="103" t="s">
        <v>65</v>
      </c>
      <c r="F29" s="104" t="s">
        <v>66</v>
      </c>
      <c r="G29" s="105"/>
      <c r="H29" s="106">
        <v>0</v>
      </c>
      <c r="I29" s="45"/>
      <c r="J29" s="107"/>
      <c r="K29" s="67"/>
      <c r="L29" s="108">
        <v>0</v>
      </c>
      <c r="M29" s="109"/>
      <c r="N29" s="110">
        <v>0</v>
      </c>
      <c r="O29" s="110">
        <v>0</v>
      </c>
    </row>
    <row r="30" spans="1:15" s="46" customFormat="1" ht="15" customHeight="1" x14ac:dyDescent="0.25">
      <c r="A30" s="128"/>
      <c r="B30" s="129"/>
      <c r="C30" s="74" t="s">
        <v>24</v>
      </c>
      <c r="D30" s="74" t="s">
        <v>14</v>
      </c>
      <c r="E30" s="103" t="s">
        <v>67</v>
      </c>
      <c r="F30" s="104" t="s">
        <v>68</v>
      </c>
      <c r="G30" s="105"/>
      <c r="H30" s="106">
        <v>145424.25</v>
      </c>
      <c r="I30" s="45"/>
      <c r="J30" s="107"/>
      <c r="K30" s="67"/>
      <c r="L30" s="108">
        <v>145424.25</v>
      </c>
      <c r="M30" s="109"/>
      <c r="N30" s="110">
        <v>0</v>
      </c>
      <c r="O30" s="110">
        <v>145424.25</v>
      </c>
    </row>
    <row r="31" spans="1:15" s="46" customFormat="1" ht="15" customHeight="1" x14ac:dyDescent="0.25">
      <c r="A31" s="128"/>
      <c r="B31" s="129"/>
      <c r="C31" s="74" t="s">
        <v>24</v>
      </c>
      <c r="D31" s="74" t="s">
        <v>14</v>
      </c>
      <c r="E31" s="103" t="s">
        <v>69</v>
      </c>
      <c r="F31" s="104" t="s">
        <v>70</v>
      </c>
      <c r="G31" s="105"/>
      <c r="H31" s="106">
        <v>2495501.5499999998</v>
      </c>
      <c r="I31" s="45"/>
      <c r="J31" s="107"/>
      <c r="K31" s="67"/>
      <c r="L31" s="108">
        <v>2495501.5499999998</v>
      </c>
      <c r="M31" s="109"/>
      <c r="N31" s="110">
        <v>0</v>
      </c>
      <c r="O31" s="110">
        <v>2495501.5499999998</v>
      </c>
    </row>
    <row r="32" spans="1:15" s="46" customFormat="1" ht="15" customHeight="1" x14ac:dyDescent="0.25">
      <c r="A32" s="128"/>
      <c r="B32" s="129"/>
      <c r="C32" s="74" t="s">
        <v>24</v>
      </c>
      <c r="D32" s="74" t="s">
        <v>14</v>
      </c>
      <c r="E32" s="103" t="s">
        <v>71</v>
      </c>
      <c r="F32" s="104" t="s">
        <v>72</v>
      </c>
      <c r="G32" s="105"/>
      <c r="H32" s="106">
        <v>0</v>
      </c>
      <c r="I32" s="45"/>
      <c r="J32" s="107"/>
      <c r="K32" s="67"/>
      <c r="L32" s="108">
        <v>0</v>
      </c>
      <c r="M32" s="109"/>
      <c r="N32" s="110">
        <v>0</v>
      </c>
      <c r="O32" s="110">
        <v>0</v>
      </c>
    </row>
    <row r="33" spans="1:15" s="46" customFormat="1" ht="15" customHeight="1" x14ac:dyDescent="0.25">
      <c r="A33" s="128"/>
      <c r="B33" s="129"/>
      <c r="C33" s="74" t="s">
        <v>24</v>
      </c>
      <c r="D33" s="74" t="s">
        <v>14</v>
      </c>
      <c r="E33" s="103" t="s">
        <v>73</v>
      </c>
      <c r="F33" s="104" t="s">
        <v>74</v>
      </c>
      <c r="G33" s="105"/>
      <c r="H33" s="106">
        <v>0</v>
      </c>
      <c r="I33" s="45"/>
      <c r="J33" s="107"/>
      <c r="K33" s="67"/>
      <c r="L33" s="108">
        <v>0</v>
      </c>
      <c r="M33" s="109"/>
      <c r="N33" s="110">
        <v>0</v>
      </c>
      <c r="O33" s="110">
        <v>0</v>
      </c>
    </row>
    <row r="34" spans="1:15" s="102" customFormat="1" ht="15" customHeight="1" x14ac:dyDescent="0.25">
      <c r="A34" s="83" t="s">
        <v>17</v>
      </c>
      <c r="B34" s="94"/>
      <c r="C34" s="74" t="s">
        <v>24</v>
      </c>
      <c r="D34" s="74" t="s">
        <v>24</v>
      </c>
      <c r="E34" s="85" t="s">
        <v>75</v>
      </c>
      <c r="F34" s="86" t="s">
        <v>76</v>
      </c>
      <c r="G34" s="87">
        <f>SUM(G35:G38)</f>
        <v>0</v>
      </c>
      <c r="H34" s="88">
        <v>0</v>
      </c>
      <c r="I34" s="45"/>
      <c r="J34" s="90">
        <v>0</v>
      </c>
      <c r="K34" s="67"/>
      <c r="L34" s="91">
        <v>0</v>
      </c>
      <c r="M34" s="81"/>
      <c r="N34" s="92">
        <v>0</v>
      </c>
      <c r="O34" s="92">
        <v>0</v>
      </c>
    </row>
    <row r="35" spans="1:15" s="102" customFormat="1" ht="15" customHeight="1" x14ac:dyDescent="0.25">
      <c r="A35" s="83"/>
      <c r="B35" s="94"/>
      <c r="C35" s="74" t="s">
        <v>24</v>
      </c>
      <c r="D35" s="74" t="s">
        <v>14</v>
      </c>
      <c r="E35" s="95" t="s">
        <v>77</v>
      </c>
      <c r="F35" s="96" t="s">
        <v>78</v>
      </c>
      <c r="G35" s="117"/>
      <c r="H35" s="121">
        <v>0</v>
      </c>
      <c r="I35" s="45"/>
      <c r="J35" s="107"/>
      <c r="K35" s="67"/>
      <c r="L35" s="122">
        <v>0</v>
      </c>
      <c r="M35" s="109"/>
      <c r="N35" s="123">
        <v>0</v>
      </c>
      <c r="O35" s="123">
        <v>0</v>
      </c>
    </row>
    <row r="36" spans="1:15" s="102" customFormat="1" ht="15" customHeight="1" x14ac:dyDescent="0.25">
      <c r="A36" s="83"/>
      <c r="B36" s="94"/>
      <c r="C36" s="74" t="s">
        <v>24</v>
      </c>
      <c r="D36" s="74" t="s">
        <v>14</v>
      </c>
      <c r="E36" s="95" t="s">
        <v>79</v>
      </c>
      <c r="F36" s="96" t="s">
        <v>80</v>
      </c>
      <c r="G36" s="117"/>
      <c r="H36" s="121">
        <v>0</v>
      </c>
      <c r="I36" s="45"/>
      <c r="J36" s="107"/>
      <c r="K36" s="67"/>
      <c r="L36" s="122">
        <v>0</v>
      </c>
      <c r="M36" s="109"/>
      <c r="N36" s="123">
        <v>0</v>
      </c>
      <c r="O36" s="123">
        <v>0</v>
      </c>
    </row>
    <row r="37" spans="1:15" s="102" customFormat="1" ht="15" customHeight="1" x14ac:dyDescent="0.25">
      <c r="A37" s="83"/>
      <c r="B37" s="94"/>
      <c r="C37" s="74" t="s">
        <v>24</v>
      </c>
      <c r="D37" s="74" t="s">
        <v>14</v>
      </c>
      <c r="E37" s="95" t="s">
        <v>81</v>
      </c>
      <c r="F37" s="96" t="s">
        <v>82</v>
      </c>
      <c r="G37" s="117"/>
      <c r="H37" s="121">
        <v>0</v>
      </c>
      <c r="I37" s="45"/>
      <c r="J37" s="107"/>
      <c r="K37" s="67"/>
      <c r="L37" s="122">
        <v>0</v>
      </c>
      <c r="M37" s="109"/>
      <c r="N37" s="123">
        <v>0</v>
      </c>
      <c r="O37" s="123">
        <v>0</v>
      </c>
    </row>
    <row r="38" spans="1:15" s="102" customFormat="1" ht="15" customHeight="1" x14ac:dyDescent="0.25">
      <c r="A38" s="83"/>
      <c r="B38" s="94"/>
      <c r="C38" s="74" t="s">
        <v>24</v>
      </c>
      <c r="D38" s="74" t="s">
        <v>14</v>
      </c>
      <c r="E38" s="95" t="s">
        <v>83</v>
      </c>
      <c r="F38" s="96" t="s">
        <v>84</v>
      </c>
      <c r="G38" s="117"/>
      <c r="H38" s="121">
        <v>0</v>
      </c>
      <c r="I38" s="45"/>
      <c r="J38" s="107"/>
      <c r="K38" s="67"/>
      <c r="L38" s="122">
        <v>0</v>
      </c>
      <c r="M38" s="109"/>
      <c r="N38" s="123">
        <v>0</v>
      </c>
      <c r="O38" s="123">
        <v>0</v>
      </c>
    </row>
    <row r="39" spans="1:15" s="102" customFormat="1" ht="15" customHeight="1" x14ac:dyDescent="0.25">
      <c r="A39" s="83"/>
      <c r="B39" s="94"/>
      <c r="C39" s="74" t="s">
        <v>24</v>
      </c>
      <c r="D39" s="74" t="s">
        <v>14</v>
      </c>
      <c r="E39" s="85" t="s">
        <v>85</v>
      </c>
      <c r="F39" s="86" t="s">
        <v>86</v>
      </c>
      <c r="G39" s="135"/>
      <c r="H39" s="136">
        <v>60051</v>
      </c>
      <c r="I39" s="45"/>
      <c r="J39" s="107"/>
      <c r="K39" s="67"/>
      <c r="L39" s="137">
        <v>60051</v>
      </c>
      <c r="M39" s="138"/>
      <c r="N39" s="139">
        <v>0</v>
      </c>
      <c r="O39" s="139">
        <v>60051</v>
      </c>
    </row>
    <row r="40" spans="1:15" s="102" customFormat="1" ht="15" customHeight="1" x14ac:dyDescent="0.25">
      <c r="A40" s="83" t="s">
        <v>17</v>
      </c>
      <c r="B40" s="94"/>
      <c r="C40" s="74" t="s">
        <v>24</v>
      </c>
      <c r="D40" s="74" t="s">
        <v>24</v>
      </c>
      <c r="E40" s="140" t="s">
        <v>87</v>
      </c>
      <c r="F40" s="141" t="s">
        <v>88</v>
      </c>
      <c r="G40" s="142">
        <f>+G41+G42</f>
        <v>0</v>
      </c>
      <c r="H40" s="143">
        <v>-5595923.6100000003</v>
      </c>
      <c r="I40" s="45"/>
      <c r="J40" s="79">
        <v>0</v>
      </c>
      <c r="K40" s="67"/>
      <c r="L40" s="80">
        <v>-5595923.6100000003</v>
      </c>
      <c r="M40" s="81"/>
      <c r="N40" s="144">
        <v>-440459</v>
      </c>
      <c r="O40" s="144">
        <v>-5155464.6100000003</v>
      </c>
    </row>
    <row r="41" spans="1:15" s="102" customFormat="1" ht="15" customHeight="1" x14ac:dyDescent="0.25">
      <c r="A41" s="83"/>
      <c r="B41" s="94"/>
      <c r="C41" s="74" t="s">
        <v>24</v>
      </c>
      <c r="D41" s="74" t="s">
        <v>14</v>
      </c>
      <c r="E41" s="85" t="s">
        <v>89</v>
      </c>
      <c r="F41" s="86" t="s">
        <v>90</v>
      </c>
      <c r="G41" s="135"/>
      <c r="H41" s="145">
        <v>-5595923.6100000003</v>
      </c>
      <c r="I41" s="45"/>
      <c r="J41" s="107"/>
      <c r="K41" s="67"/>
      <c r="L41" s="146">
        <v>-5595923.6100000003</v>
      </c>
      <c r="M41" s="109"/>
      <c r="N41" s="147">
        <v>-440459</v>
      </c>
      <c r="O41" s="147">
        <v>-5155464.6100000003</v>
      </c>
    </row>
    <row r="42" spans="1:15" s="102" customFormat="1" ht="15" customHeight="1" x14ac:dyDescent="0.25">
      <c r="A42" s="83"/>
      <c r="B42" s="94"/>
      <c r="C42" s="74" t="s">
        <v>24</v>
      </c>
      <c r="D42" s="74" t="s">
        <v>14</v>
      </c>
      <c r="E42" s="85" t="s">
        <v>91</v>
      </c>
      <c r="F42" s="86" t="s">
        <v>92</v>
      </c>
      <c r="G42" s="135"/>
      <c r="H42" s="145">
        <v>0</v>
      </c>
      <c r="I42" s="45"/>
      <c r="J42" s="107"/>
      <c r="K42" s="67"/>
      <c r="L42" s="146">
        <v>0</v>
      </c>
      <c r="M42" s="109"/>
      <c r="N42" s="147">
        <v>0</v>
      </c>
      <c r="O42" s="147">
        <v>0</v>
      </c>
    </row>
    <row r="43" spans="1:15" s="46" customFormat="1" ht="15" customHeight="1" x14ac:dyDescent="0.25">
      <c r="A43" s="128" t="s">
        <v>17</v>
      </c>
      <c r="B43" s="129"/>
      <c r="C43" s="74" t="s">
        <v>24</v>
      </c>
      <c r="D43" s="74" t="s">
        <v>24</v>
      </c>
      <c r="E43" s="140" t="s">
        <v>93</v>
      </c>
      <c r="F43" s="141" t="s">
        <v>94</v>
      </c>
      <c r="G43" s="148">
        <f>SUM(G44:G48)</f>
        <v>0</v>
      </c>
      <c r="H43" s="149">
        <v>0</v>
      </c>
      <c r="I43" s="45"/>
      <c r="J43" s="79">
        <v>0</v>
      </c>
      <c r="K43" s="67"/>
      <c r="L43" s="150">
        <v>0</v>
      </c>
      <c r="M43" s="109"/>
      <c r="N43" s="151">
        <v>0</v>
      </c>
      <c r="O43" s="151">
        <v>0</v>
      </c>
    </row>
    <row r="44" spans="1:15" s="45" customFormat="1" ht="15" customHeight="1" x14ac:dyDescent="0.25">
      <c r="A44" s="128"/>
      <c r="B44" s="129"/>
      <c r="C44" s="74" t="s">
        <v>24</v>
      </c>
      <c r="D44" s="74" t="s">
        <v>14</v>
      </c>
      <c r="E44" s="85" t="s">
        <v>95</v>
      </c>
      <c r="F44" s="86" t="s">
        <v>96</v>
      </c>
      <c r="G44" s="135"/>
      <c r="H44" s="145">
        <v>0</v>
      </c>
      <c r="J44" s="152"/>
      <c r="K44" s="67"/>
      <c r="L44" s="146">
        <v>0</v>
      </c>
      <c r="M44" s="109"/>
      <c r="N44" s="147">
        <v>0</v>
      </c>
      <c r="O44" s="147">
        <v>0</v>
      </c>
    </row>
    <row r="45" spans="1:15" s="46" customFormat="1" ht="15" customHeight="1" x14ac:dyDescent="0.25">
      <c r="A45" s="128"/>
      <c r="B45" s="129"/>
      <c r="C45" s="74" t="s">
        <v>24</v>
      </c>
      <c r="D45" s="74" t="s">
        <v>14</v>
      </c>
      <c r="E45" s="85" t="s">
        <v>97</v>
      </c>
      <c r="F45" s="86" t="s">
        <v>98</v>
      </c>
      <c r="G45" s="135"/>
      <c r="H45" s="145">
        <v>0</v>
      </c>
      <c r="I45" s="45"/>
      <c r="J45" s="107"/>
      <c r="K45" s="67"/>
      <c r="L45" s="146">
        <v>0</v>
      </c>
      <c r="M45" s="109"/>
      <c r="N45" s="147">
        <v>0</v>
      </c>
      <c r="O45" s="147">
        <v>0</v>
      </c>
    </row>
    <row r="46" spans="1:15" s="46" customFormat="1" ht="15" customHeight="1" x14ac:dyDescent="0.25">
      <c r="A46" s="128"/>
      <c r="B46" s="129"/>
      <c r="C46" s="74" t="s">
        <v>24</v>
      </c>
      <c r="D46" s="74" t="s">
        <v>14</v>
      </c>
      <c r="E46" s="85" t="s">
        <v>99</v>
      </c>
      <c r="F46" s="86" t="s">
        <v>100</v>
      </c>
      <c r="G46" s="135"/>
      <c r="H46" s="145">
        <v>0</v>
      </c>
      <c r="I46" s="45"/>
      <c r="J46" s="107"/>
      <c r="K46" s="67"/>
      <c r="L46" s="146">
        <v>0</v>
      </c>
      <c r="M46" s="109"/>
      <c r="N46" s="147">
        <v>0</v>
      </c>
      <c r="O46" s="147">
        <v>0</v>
      </c>
    </row>
    <row r="47" spans="1:15" s="46" customFormat="1" ht="15" customHeight="1" x14ac:dyDescent="0.25">
      <c r="A47" s="128"/>
      <c r="B47" s="129"/>
      <c r="C47" s="74" t="s">
        <v>24</v>
      </c>
      <c r="D47" s="74" t="s">
        <v>14</v>
      </c>
      <c r="E47" s="85" t="s">
        <v>101</v>
      </c>
      <c r="F47" s="86" t="s">
        <v>102</v>
      </c>
      <c r="G47" s="135"/>
      <c r="H47" s="145">
        <v>0</v>
      </c>
      <c r="I47" s="45"/>
      <c r="J47" s="107"/>
      <c r="K47" s="67"/>
      <c r="L47" s="146">
        <v>0</v>
      </c>
      <c r="M47" s="109"/>
      <c r="N47" s="147">
        <v>0</v>
      </c>
      <c r="O47" s="147">
        <v>0</v>
      </c>
    </row>
    <row r="48" spans="1:15" s="46" customFormat="1" ht="15" customHeight="1" x14ac:dyDescent="0.25">
      <c r="A48" s="128"/>
      <c r="B48" s="129"/>
      <c r="C48" s="74" t="s">
        <v>24</v>
      </c>
      <c r="D48" s="74" t="s">
        <v>14</v>
      </c>
      <c r="E48" s="85" t="s">
        <v>103</v>
      </c>
      <c r="F48" s="86" t="s">
        <v>104</v>
      </c>
      <c r="G48" s="135"/>
      <c r="H48" s="145">
        <v>0</v>
      </c>
      <c r="I48" s="45"/>
      <c r="J48" s="107"/>
      <c r="K48" s="67"/>
      <c r="L48" s="146">
        <v>0</v>
      </c>
      <c r="M48" s="109"/>
      <c r="N48" s="147">
        <v>0</v>
      </c>
      <c r="O48" s="147">
        <v>0</v>
      </c>
    </row>
    <row r="49" spans="1:15" s="102" customFormat="1" ht="15" customHeight="1" x14ac:dyDescent="0.25">
      <c r="A49" s="83" t="s">
        <v>17</v>
      </c>
      <c r="B49" s="94"/>
      <c r="C49" s="74" t="s">
        <v>24</v>
      </c>
      <c r="D49" s="74" t="s">
        <v>24</v>
      </c>
      <c r="E49" s="140" t="s">
        <v>105</v>
      </c>
      <c r="F49" s="141" t="s">
        <v>106</v>
      </c>
      <c r="G49" s="142">
        <f>+G50+G89+G95+G96</f>
        <v>0</v>
      </c>
      <c r="H49" s="143">
        <v>28961961.190000001</v>
      </c>
      <c r="I49" s="45"/>
      <c r="J49" s="79">
        <v>0</v>
      </c>
      <c r="K49" s="67"/>
      <c r="L49" s="80">
        <v>28961961.190000001</v>
      </c>
      <c r="M49" s="81"/>
      <c r="N49" s="144">
        <v>0</v>
      </c>
      <c r="O49" s="144">
        <v>28961961.190000001</v>
      </c>
    </row>
    <row r="50" spans="1:15" s="102" customFormat="1" ht="15" customHeight="1" x14ac:dyDescent="0.25">
      <c r="A50" s="83" t="s">
        <v>17</v>
      </c>
      <c r="B50" s="94"/>
      <c r="C50" s="74" t="s">
        <v>24</v>
      </c>
      <c r="D50" s="74" t="s">
        <v>24</v>
      </c>
      <c r="E50" s="85" t="s">
        <v>107</v>
      </c>
      <c r="F50" s="86" t="s">
        <v>108</v>
      </c>
      <c r="G50" s="153">
        <f>G51+G67+G68</f>
        <v>0</v>
      </c>
      <c r="H50" s="145">
        <v>25857931.180000003</v>
      </c>
      <c r="I50" s="45"/>
      <c r="J50" s="90">
        <v>0</v>
      </c>
      <c r="K50" s="67"/>
      <c r="L50" s="146">
        <v>25857931.180000003</v>
      </c>
      <c r="M50" s="109"/>
      <c r="N50" s="147">
        <v>0</v>
      </c>
      <c r="O50" s="147">
        <v>25857931.180000003</v>
      </c>
    </row>
    <row r="51" spans="1:15" s="102" customFormat="1" ht="15" customHeight="1" x14ac:dyDescent="0.25">
      <c r="A51" s="83" t="s">
        <v>17</v>
      </c>
      <c r="B51" s="94" t="s">
        <v>13</v>
      </c>
      <c r="C51" s="74" t="s">
        <v>13</v>
      </c>
      <c r="D51" s="74" t="s">
        <v>24</v>
      </c>
      <c r="E51" s="95" t="s">
        <v>109</v>
      </c>
      <c r="F51" s="96" t="s">
        <v>110</v>
      </c>
      <c r="G51" s="127">
        <f>SUM(G52:G66)</f>
        <v>0</v>
      </c>
      <c r="H51" s="121">
        <v>23972577.420000002</v>
      </c>
      <c r="I51" s="45"/>
      <c r="J51" s="90">
        <v>0</v>
      </c>
      <c r="K51" s="67"/>
      <c r="L51" s="122">
        <v>23972577.420000002</v>
      </c>
      <c r="M51" s="109"/>
      <c r="N51" s="123">
        <v>0</v>
      </c>
      <c r="O51" s="123">
        <v>23972577.420000002</v>
      </c>
    </row>
    <row r="52" spans="1:15" s="102" customFormat="1" ht="15" customHeight="1" x14ac:dyDescent="0.25">
      <c r="A52" s="83"/>
      <c r="B52" s="94" t="s">
        <v>13</v>
      </c>
      <c r="C52" s="74" t="s">
        <v>13</v>
      </c>
      <c r="D52" s="74" t="s">
        <v>14</v>
      </c>
      <c r="E52" s="103" t="s">
        <v>111</v>
      </c>
      <c r="F52" s="104" t="s">
        <v>112</v>
      </c>
      <c r="G52" s="105"/>
      <c r="H52" s="106">
        <v>10562150.25</v>
      </c>
      <c r="I52" s="45"/>
      <c r="J52" s="107"/>
      <c r="K52" s="67"/>
      <c r="L52" s="108">
        <v>10562150.25</v>
      </c>
      <c r="M52" s="109"/>
      <c r="N52" s="110">
        <v>0</v>
      </c>
      <c r="O52" s="110">
        <v>10562150.25</v>
      </c>
    </row>
    <row r="53" spans="1:15" s="46" customFormat="1" ht="15" customHeight="1" x14ac:dyDescent="0.25">
      <c r="A53" s="128"/>
      <c r="B53" s="129" t="s">
        <v>13</v>
      </c>
      <c r="C53" s="74" t="s">
        <v>13</v>
      </c>
      <c r="D53" s="74" t="s">
        <v>14</v>
      </c>
      <c r="E53" s="103" t="s">
        <v>113</v>
      </c>
      <c r="F53" s="104" t="s">
        <v>114</v>
      </c>
      <c r="G53" s="105"/>
      <c r="H53" s="106">
        <v>4242877.5</v>
      </c>
      <c r="I53" s="45"/>
      <c r="J53" s="107"/>
      <c r="K53" s="67"/>
      <c r="L53" s="108">
        <v>4242877.5</v>
      </c>
      <c r="M53" s="109"/>
      <c r="N53" s="110">
        <v>0</v>
      </c>
      <c r="O53" s="110">
        <v>4242877.5</v>
      </c>
    </row>
    <row r="54" spans="1:15" s="46" customFormat="1" ht="15" customHeight="1" x14ac:dyDescent="0.25">
      <c r="A54" s="128"/>
      <c r="B54" s="129" t="s">
        <v>13</v>
      </c>
      <c r="C54" s="74" t="s">
        <v>13</v>
      </c>
      <c r="D54" s="74" t="s">
        <v>14</v>
      </c>
      <c r="E54" s="103" t="s">
        <v>115</v>
      </c>
      <c r="F54" s="104" t="s">
        <v>116</v>
      </c>
      <c r="G54" s="105"/>
      <c r="H54" s="106">
        <v>0</v>
      </c>
      <c r="I54" s="45"/>
      <c r="J54" s="107"/>
      <c r="K54" s="67"/>
      <c r="L54" s="108">
        <v>0</v>
      </c>
      <c r="M54" s="109"/>
      <c r="N54" s="110">
        <v>0</v>
      </c>
      <c r="O54" s="110">
        <v>0</v>
      </c>
    </row>
    <row r="55" spans="1:15" s="46" customFormat="1" ht="15" customHeight="1" x14ac:dyDescent="0.25">
      <c r="A55" s="128"/>
      <c r="B55" s="128" t="s">
        <v>13</v>
      </c>
      <c r="C55" s="74" t="s">
        <v>13</v>
      </c>
      <c r="D55" s="74" t="s">
        <v>14</v>
      </c>
      <c r="E55" s="103" t="s">
        <v>117</v>
      </c>
      <c r="F55" s="104" t="s">
        <v>118</v>
      </c>
      <c r="G55" s="105"/>
      <c r="H55" s="106">
        <v>3147087.75</v>
      </c>
      <c r="I55" s="45"/>
      <c r="J55" s="107"/>
      <c r="K55" s="67"/>
      <c r="L55" s="108">
        <v>3147087.75</v>
      </c>
      <c r="M55" s="109"/>
      <c r="N55" s="110">
        <v>0</v>
      </c>
      <c r="O55" s="110">
        <v>3147087.75</v>
      </c>
    </row>
    <row r="56" spans="1:15" s="46" customFormat="1" ht="15" customHeight="1" x14ac:dyDescent="0.25">
      <c r="A56" s="128"/>
      <c r="B56" s="128" t="s">
        <v>13</v>
      </c>
      <c r="C56" s="74" t="s">
        <v>13</v>
      </c>
      <c r="D56" s="74" t="s">
        <v>14</v>
      </c>
      <c r="E56" s="103" t="s">
        <v>119</v>
      </c>
      <c r="F56" s="104" t="s">
        <v>120</v>
      </c>
      <c r="G56" s="154"/>
      <c r="H56" s="106">
        <v>4907540.25</v>
      </c>
      <c r="I56" s="45"/>
      <c r="J56" s="107"/>
      <c r="K56" s="67"/>
      <c r="L56" s="108">
        <v>4907540.25</v>
      </c>
      <c r="M56" s="109"/>
      <c r="N56" s="110">
        <v>0</v>
      </c>
      <c r="O56" s="110">
        <v>4907540.25</v>
      </c>
    </row>
    <row r="57" spans="1:15" s="46" customFormat="1" ht="15" customHeight="1" x14ac:dyDescent="0.25">
      <c r="A57" s="128"/>
      <c r="B57" s="128" t="s">
        <v>13</v>
      </c>
      <c r="C57" s="74" t="s">
        <v>13</v>
      </c>
      <c r="D57" s="74" t="s">
        <v>14</v>
      </c>
      <c r="E57" s="103" t="s">
        <v>121</v>
      </c>
      <c r="F57" s="104" t="s">
        <v>122</v>
      </c>
      <c r="G57" s="154"/>
      <c r="H57" s="106">
        <v>51975</v>
      </c>
      <c r="I57" s="45"/>
      <c r="J57" s="107"/>
      <c r="K57" s="67"/>
      <c r="L57" s="108">
        <v>51975</v>
      </c>
      <c r="M57" s="109"/>
      <c r="N57" s="110">
        <v>0</v>
      </c>
      <c r="O57" s="110">
        <v>51975</v>
      </c>
    </row>
    <row r="58" spans="1:15" s="46" customFormat="1" ht="15" customHeight="1" x14ac:dyDescent="0.25">
      <c r="A58" s="128"/>
      <c r="B58" s="128" t="s">
        <v>13</v>
      </c>
      <c r="C58" s="74" t="s">
        <v>13</v>
      </c>
      <c r="D58" s="74" t="s">
        <v>14</v>
      </c>
      <c r="E58" s="103" t="s">
        <v>123</v>
      </c>
      <c r="F58" s="104" t="s">
        <v>124</v>
      </c>
      <c r="G58" s="154"/>
      <c r="H58" s="106">
        <v>356354.25</v>
      </c>
      <c r="I58" s="45"/>
      <c r="J58" s="107"/>
      <c r="K58" s="67"/>
      <c r="L58" s="108">
        <v>356354.25</v>
      </c>
      <c r="M58" s="109"/>
      <c r="N58" s="110">
        <v>0</v>
      </c>
      <c r="O58" s="110">
        <v>356354.25</v>
      </c>
    </row>
    <row r="59" spans="1:15" s="46" customFormat="1" ht="15" customHeight="1" x14ac:dyDescent="0.25">
      <c r="A59" s="128"/>
      <c r="B59" s="128" t="s">
        <v>13</v>
      </c>
      <c r="C59" s="74" t="s">
        <v>13</v>
      </c>
      <c r="D59" s="74" t="s">
        <v>14</v>
      </c>
      <c r="E59" s="103" t="s">
        <v>125</v>
      </c>
      <c r="F59" s="104" t="s">
        <v>126</v>
      </c>
      <c r="G59" s="154"/>
      <c r="H59" s="106">
        <v>696713.25</v>
      </c>
      <c r="I59" s="45"/>
      <c r="J59" s="107"/>
      <c r="K59" s="67"/>
      <c r="L59" s="108">
        <v>696713.25</v>
      </c>
      <c r="M59" s="109"/>
      <c r="N59" s="110">
        <v>0</v>
      </c>
      <c r="O59" s="110">
        <v>696713.25</v>
      </c>
    </row>
    <row r="60" spans="1:15" s="46" customFormat="1" ht="15" customHeight="1" x14ac:dyDescent="0.25">
      <c r="A60" s="128"/>
      <c r="B60" s="128" t="s">
        <v>13</v>
      </c>
      <c r="C60" s="74" t="s">
        <v>13</v>
      </c>
      <c r="D60" s="74" t="s">
        <v>14</v>
      </c>
      <c r="E60" s="103" t="s">
        <v>127</v>
      </c>
      <c r="F60" s="104" t="s">
        <v>128</v>
      </c>
      <c r="G60" s="105"/>
      <c r="H60" s="106">
        <v>0</v>
      </c>
      <c r="I60" s="45"/>
      <c r="J60" s="107"/>
      <c r="K60" s="67"/>
      <c r="L60" s="108">
        <v>0</v>
      </c>
      <c r="M60" s="109"/>
      <c r="N60" s="110">
        <v>0</v>
      </c>
      <c r="O60" s="110">
        <v>0</v>
      </c>
    </row>
    <row r="61" spans="1:15" s="46" customFormat="1" ht="15" customHeight="1" x14ac:dyDescent="0.25">
      <c r="A61" s="128"/>
      <c r="B61" s="129" t="s">
        <v>13</v>
      </c>
      <c r="C61" s="74" t="s">
        <v>13</v>
      </c>
      <c r="D61" s="74" t="s">
        <v>14</v>
      </c>
      <c r="E61" s="103" t="s">
        <v>129</v>
      </c>
      <c r="F61" s="104" t="s">
        <v>130</v>
      </c>
      <c r="G61" s="105"/>
      <c r="H61" s="106">
        <v>0</v>
      </c>
      <c r="I61" s="45"/>
      <c r="J61" s="107"/>
      <c r="K61" s="67"/>
      <c r="L61" s="108">
        <v>0</v>
      </c>
      <c r="M61" s="109"/>
      <c r="N61" s="110">
        <v>0</v>
      </c>
      <c r="O61" s="110">
        <v>0</v>
      </c>
    </row>
    <row r="62" spans="1:15" s="46" customFormat="1" ht="15" customHeight="1" x14ac:dyDescent="0.25">
      <c r="A62" s="128"/>
      <c r="B62" s="129" t="s">
        <v>13</v>
      </c>
      <c r="C62" s="74" t="s">
        <v>13</v>
      </c>
      <c r="D62" s="74" t="s">
        <v>14</v>
      </c>
      <c r="E62" s="103" t="s">
        <v>131</v>
      </c>
      <c r="F62" s="104" t="s">
        <v>132</v>
      </c>
      <c r="G62" s="105"/>
      <c r="H62" s="106">
        <v>0</v>
      </c>
      <c r="I62" s="45"/>
      <c r="J62" s="107"/>
      <c r="K62" s="67"/>
      <c r="L62" s="108">
        <v>0</v>
      </c>
      <c r="M62" s="109"/>
      <c r="N62" s="110">
        <v>0</v>
      </c>
      <c r="O62" s="110">
        <v>0</v>
      </c>
    </row>
    <row r="63" spans="1:15" s="46" customFormat="1" ht="15" customHeight="1" x14ac:dyDescent="0.25">
      <c r="A63" s="83"/>
      <c r="B63" s="94" t="s">
        <v>13</v>
      </c>
      <c r="C63" s="74" t="s">
        <v>13</v>
      </c>
      <c r="D63" s="74" t="s">
        <v>14</v>
      </c>
      <c r="E63" s="103" t="s">
        <v>133</v>
      </c>
      <c r="F63" s="104" t="s">
        <v>134</v>
      </c>
      <c r="G63" s="105"/>
      <c r="H63" s="106">
        <v>0</v>
      </c>
      <c r="I63" s="45"/>
      <c r="J63" s="107"/>
      <c r="K63" s="67"/>
      <c r="L63" s="108">
        <v>0</v>
      </c>
      <c r="M63" s="109"/>
      <c r="N63" s="110">
        <v>0</v>
      </c>
      <c r="O63" s="110">
        <v>0</v>
      </c>
    </row>
    <row r="64" spans="1:15" s="102" customFormat="1" ht="15" customHeight="1" x14ac:dyDescent="0.25">
      <c r="A64" s="83"/>
      <c r="B64" s="94" t="s">
        <v>13</v>
      </c>
      <c r="C64" s="74" t="s">
        <v>13</v>
      </c>
      <c r="D64" s="74" t="s">
        <v>14</v>
      </c>
      <c r="E64" s="103" t="s">
        <v>135</v>
      </c>
      <c r="F64" s="104" t="s">
        <v>136</v>
      </c>
      <c r="G64" s="105"/>
      <c r="H64" s="106">
        <v>0</v>
      </c>
      <c r="I64" s="45"/>
      <c r="J64" s="107"/>
      <c r="K64" s="67"/>
      <c r="L64" s="108">
        <v>0</v>
      </c>
      <c r="M64" s="109"/>
      <c r="N64" s="110">
        <v>0</v>
      </c>
      <c r="O64" s="110">
        <v>0</v>
      </c>
    </row>
    <row r="65" spans="1:15" s="46" customFormat="1" ht="15" customHeight="1" x14ac:dyDescent="0.25">
      <c r="A65" s="83"/>
      <c r="B65" s="94" t="s">
        <v>13</v>
      </c>
      <c r="C65" s="74" t="s">
        <v>13</v>
      </c>
      <c r="D65" s="74" t="s">
        <v>14</v>
      </c>
      <c r="E65" s="103" t="s">
        <v>137</v>
      </c>
      <c r="F65" s="104" t="s">
        <v>138</v>
      </c>
      <c r="G65" s="105"/>
      <c r="H65" s="106">
        <v>0</v>
      </c>
      <c r="I65" s="45"/>
      <c r="J65" s="107"/>
      <c r="K65" s="67"/>
      <c r="L65" s="108">
        <v>0</v>
      </c>
      <c r="M65" s="109"/>
      <c r="N65" s="110">
        <v>0</v>
      </c>
      <c r="O65" s="110">
        <v>0</v>
      </c>
    </row>
    <row r="66" spans="1:15" s="46" customFormat="1" ht="15" customHeight="1" x14ac:dyDescent="0.25">
      <c r="A66" s="83"/>
      <c r="B66" s="94" t="s">
        <v>13</v>
      </c>
      <c r="C66" s="74" t="s">
        <v>13</v>
      </c>
      <c r="D66" s="74" t="s">
        <v>14</v>
      </c>
      <c r="E66" s="103" t="s">
        <v>139</v>
      </c>
      <c r="F66" s="104" t="s">
        <v>140</v>
      </c>
      <c r="G66" s="105"/>
      <c r="H66" s="106">
        <v>7879.17</v>
      </c>
      <c r="I66" s="45"/>
      <c r="J66" s="107"/>
      <c r="K66" s="67"/>
      <c r="L66" s="108">
        <v>7879.17</v>
      </c>
      <c r="M66" s="109"/>
      <c r="N66" s="110">
        <v>0</v>
      </c>
      <c r="O66" s="110">
        <v>7879.17</v>
      </c>
    </row>
    <row r="67" spans="1:15" s="102" customFormat="1" ht="15" customHeight="1" x14ac:dyDescent="0.25">
      <c r="A67" s="83"/>
      <c r="B67" s="94"/>
      <c r="C67" s="74" t="s">
        <v>24</v>
      </c>
      <c r="D67" s="74" t="s">
        <v>14</v>
      </c>
      <c r="E67" s="95" t="s">
        <v>141</v>
      </c>
      <c r="F67" s="96" t="s">
        <v>142</v>
      </c>
      <c r="G67" s="155"/>
      <c r="H67" s="156"/>
      <c r="I67" s="45"/>
      <c r="J67" s="107"/>
      <c r="K67" s="67"/>
      <c r="L67" s="157">
        <v>0</v>
      </c>
      <c r="M67" s="158"/>
      <c r="N67" s="159"/>
      <c r="O67" s="159">
        <v>0</v>
      </c>
    </row>
    <row r="68" spans="1:15" s="102" customFormat="1" ht="15" customHeight="1" x14ac:dyDescent="0.25">
      <c r="A68" s="83" t="s">
        <v>17</v>
      </c>
      <c r="B68" s="94"/>
      <c r="C68" s="74" t="s">
        <v>24</v>
      </c>
      <c r="D68" s="74" t="s">
        <v>24</v>
      </c>
      <c r="E68" s="95" t="s">
        <v>143</v>
      </c>
      <c r="F68" s="96" t="s">
        <v>144</v>
      </c>
      <c r="G68" s="160">
        <f>SUM(G69:G83)+G86+G87+G88</f>
        <v>0</v>
      </c>
      <c r="H68" s="161">
        <v>1885353.76</v>
      </c>
      <c r="I68" s="45"/>
      <c r="J68" s="90">
        <v>0</v>
      </c>
      <c r="K68" s="67"/>
      <c r="L68" s="162">
        <v>1885353.76</v>
      </c>
      <c r="M68" s="163"/>
      <c r="N68" s="164">
        <v>0</v>
      </c>
      <c r="O68" s="164">
        <v>1885353.76</v>
      </c>
    </row>
    <row r="69" spans="1:15" s="102" customFormat="1" ht="15" customHeight="1" x14ac:dyDescent="0.25">
      <c r="A69" s="83"/>
      <c r="B69" s="94" t="s">
        <v>145</v>
      </c>
      <c r="C69" s="74" t="s">
        <v>145</v>
      </c>
      <c r="D69" s="74" t="s">
        <v>14</v>
      </c>
      <c r="E69" s="103" t="s">
        <v>146</v>
      </c>
      <c r="F69" s="104" t="s">
        <v>147</v>
      </c>
      <c r="G69" s="105"/>
      <c r="H69" s="106">
        <v>927768.44</v>
      </c>
      <c r="I69" s="45"/>
      <c r="J69" s="107"/>
      <c r="K69" s="67"/>
      <c r="L69" s="108">
        <v>927768.44</v>
      </c>
      <c r="M69" s="109"/>
      <c r="N69" s="110">
        <v>0</v>
      </c>
      <c r="O69" s="110">
        <v>927768.44</v>
      </c>
    </row>
    <row r="70" spans="1:15" s="102" customFormat="1" ht="15" customHeight="1" x14ac:dyDescent="0.25">
      <c r="A70" s="83"/>
      <c r="B70" s="94" t="s">
        <v>145</v>
      </c>
      <c r="C70" s="74" t="s">
        <v>145</v>
      </c>
      <c r="D70" s="74" t="s">
        <v>14</v>
      </c>
      <c r="E70" s="103" t="s">
        <v>148</v>
      </c>
      <c r="F70" s="104" t="s">
        <v>149</v>
      </c>
      <c r="G70" s="105"/>
      <c r="H70" s="106">
        <v>261947.79</v>
      </c>
      <c r="I70" s="45"/>
      <c r="J70" s="107"/>
      <c r="K70" s="67"/>
      <c r="L70" s="108">
        <v>261947.79</v>
      </c>
      <c r="M70" s="109"/>
      <c r="N70" s="110">
        <v>0</v>
      </c>
      <c r="O70" s="110">
        <v>261947.79</v>
      </c>
    </row>
    <row r="71" spans="1:15" s="46" customFormat="1" ht="15" customHeight="1" x14ac:dyDescent="0.25">
      <c r="A71" s="83"/>
      <c r="B71" s="94" t="s">
        <v>145</v>
      </c>
      <c r="C71" s="74" t="s">
        <v>145</v>
      </c>
      <c r="D71" s="74" t="s">
        <v>14</v>
      </c>
      <c r="E71" s="103" t="s">
        <v>150</v>
      </c>
      <c r="F71" s="104" t="s">
        <v>151</v>
      </c>
      <c r="G71" s="105"/>
      <c r="H71" s="106">
        <v>0</v>
      </c>
      <c r="I71" s="45"/>
      <c r="J71" s="107"/>
      <c r="K71" s="67"/>
      <c r="L71" s="108">
        <v>0</v>
      </c>
      <c r="M71" s="109"/>
      <c r="N71" s="110">
        <v>0</v>
      </c>
      <c r="O71" s="110">
        <v>0</v>
      </c>
    </row>
    <row r="72" spans="1:15" s="46" customFormat="1" ht="15" customHeight="1" x14ac:dyDescent="0.25">
      <c r="A72" s="128"/>
      <c r="B72" s="128" t="s">
        <v>152</v>
      </c>
      <c r="C72" s="74" t="s">
        <v>152</v>
      </c>
      <c r="D72" s="74" t="s">
        <v>14</v>
      </c>
      <c r="E72" s="103" t="s">
        <v>153</v>
      </c>
      <c r="F72" s="104" t="s">
        <v>154</v>
      </c>
      <c r="G72" s="105"/>
      <c r="H72" s="106">
        <v>0</v>
      </c>
      <c r="I72" s="45"/>
      <c r="J72" s="107"/>
      <c r="K72" s="67"/>
      <c r="L72" s="108">
        <v>0</v>
      </c>
      <c r="M72" s="109"/>
      <c r="N72" s="110">
        <v>0</v>
      </c>
      <c r="O72" s="110">
        <v>0</v>
      </c>
    </row>
    <row r="73" spans="1:15" s="102" customFormat="1" ht="15" customHeight="1" x14ac:dyDescent="0.25">
      <c r="A73" s="128"/>
      <c r="B73" s="128" t="s">
        <v>145</v>
      </c>
      <c r="C73" s="74" t="s">
        <v>145</v>
      </c>
      <c r="D73" s="74" t="s">
        <v>14</v>
      </c>
      <c r="E73" s="103" t="s">
        <v>155</v>
      </c>
      <c r="F73" s="104" t="s">
        <v>156</v>
      </c>
      <c r="G73" s="105"/>
      <c r="H73" s="106">
        <v>187123.09</v>
      </c>
      <c r="I73" s="45"/>
      <c r="J73" s="107"/>
      <c r="K73" s="67"/>
      <c r="L73" s="108">
        <v>187123.09</v>
      </c>
      <c r="M73" s="109"/>
      <c r="N73" s="110">
        <v>0</v>
      </c>
      <c r="O73" s="110">
        <v>187123.09</v>
      </c>
    </row>
    <row r="74" spans="1:15" s="46" customFormat="1" ht="15" customHeight="1" x14ac:dyDescent="0.25">
      <c r="A74" s="128"/>
      <c r="B74" s="128" t="s">
        <v>145</v>
      </c>
      <c r="C74" s="74" t="s">
        <v>145</v>
      </c>
      <c r="D74" s="74" t="s">
        <v>14</v>
      </c>
      <c r="E74" s="103" t="s">
        <v>157</v>
      </c>
      <c r="F74" s="104" t="s">
        <v>158</v>
      </c>
      <c r="G74" s="105"/>
      <c r="H74" s="106">
        <v>74553.75</v>
      </c>
      <c r="I74" s="45"/>
      <c r="J74" s="107"/>
      <c r="K74" s="67"/>
      <c r="L74" s="108">
        <v>74553.75</v>
      </c>
      <c r="M74" s="109"/>
      <c r="N74" s="110">
        <v>0</v>
      </c>
      <c r="O74" s="110">
        <v>74553.75</v>
      </c>
    </row>
    <row r="75" spans="1:15" s="46" customFormat="1" ht="15" customHeight="1" x14ac:dyDescent="0.25">
      <c r="A75" s="128"/>
      <c r="B75" s="128" t="s">
        <v>145</v>
      </c>
      <c r="C75" s="74" t="s">
        <v>145</v>
      </c>
      <c r="D75" s="74" t="s">
        <v>14</v>
      </c>
      <c r="E75" s="103" t="s">
        <v>159</v>
      </c>
      <c r="F75" s="104" t="s">
        <v>160</v>
      </c>
      <c r="G75" s="105"/>
      <c r="H75" s="106">
        <v>89762.62</v>
      </c>
      <c r="I75" s="45"/>
      <c r="J75" s="107"/>
      <c r="K75" s="67"/>
      <c r="L75" s="108">
        <v>89762.62</v>
      </c>
      <c r="M75" s="109"/>
      <c r="N75" s="110">
        <v>0</v>
      </c>
      <c r="O75" s="110">
        <v>89762.62</v>
      </c>
    </row>
    <row r="76" spans="1:15" s="46" customFormat="1" ht="15" customHeight="1" x14ac:dyDescent="0.25">
      <c r="A76" s="128"/>
      <c r="B76" s="128" t="s">
        <v>145</v>
      </c>
      <c r="C76" s="74" t="s">
        <v>145</v>
      </c>
      <c r="D76" s="74" t="s">
        <v>14</v>
      </c>
      <c r="E76" s="103" t="s">
        <v>161</v>
      </c>
      <c r="F76" s="104" t="s">
        <v>162</v>
      </c>
      <c r="G76" s="105"/>
      <c r="H76" s="106">
        <v>300698.07</v>
      </c>
      <c r="I76" s="45"/>
      <c r="J76" s="107"/>
      <c r="K76" s="67"/>
      <c r="L76" s="108">
        <v>300698.07</v>
      </c>
      <c r="M76" s="109"/>
      <c r="N76" s="110">
        <v>0</v>
      </c>
      <c r="O76" s="110">
        <v>300698.07</v>
      </c>
    </row>
    <row r="77" spans="1:15" s="46" customFormat="1" ht="15" customHeight="1" x14ac:dyDescent="0.25">
      <c r="A77" s="128"/>
      <c r="B77" s="128" t="s">
        <v>145</v>
      </c>
      <c r="C77" s="74" t="s">
        <v>145</v>
      </c>
      <c r="D77" s="74" t="s">
        <v>14</v>
      </c>
      <c r="E77" s="103" t="s">
        <v>163</v>
      </c>
      <c r="F77" s="104" t="s">
        <v>164</v>
      </c>
      <c r="G77" s="105"/>
      <c r="H77" s="106">
        <v>43500</v>
      </c>
      <c r="I77" s="45"/>
      <c r="J77" s="107"/>
      <c r="K77" s="67"/>
      <c r="L77" s="108">
        <v>43500</v>
      </c>
      <c r="M77" s="109"/>
      <c r="N77" s="110">
        <v>0</v>
      </c>
      <c r="O77" s="110">
        <v>43500</v>
      </c>
    </row>
    <row r="78" spans="1:15" s="46" customFormat="1" ht="15" customHeight="1" x14ac:dyDescent="0.25">
      <c r="A78" s="128"/>
      <c r="B78" s="129" t="s">
        <v>152</v>
      </c>
      <c r="C78" s="74" t="s">
        <v>152</v>
      </c>
      <c r="D78" s="74" t="s">
        <v>14</v>
      </c>
      <c r="E78" s="103" t="s">
        <v>165</v>
      </c>
      <c r="F78" s="104" t="s">
        <v>166</v>
      </c>
      <c r="G78" s="105"/>
      <c r="H78" s="106">
        <v>0</v>
      </c>
      <c r="I78" s="45"/>
      <c r="J78" s="107"/>
      <c r="K78" s="67"/>
      <c r="L78" s="108">
        <v>0</v>
      </c>
      <c r="M78" s="109"/>
      <c r="N78" s="110">
        <v>0</v>
      </c>
      <c r="O78" s="110">
        <v>0</v>
      </c>
    </row>
    <row r="79" spans="1:15" s="46" customFormat="1" ht="15" customHeight="1" x14ac:dyDescent="0.25">
      <c r="A79" s="128"/>
      <c r="B79" s="129" t="s">
        <v>152</v>
      </c>
      <c r="C79" s="74" t="s">
        <v>152</v>
      </c>
      <c r="D79" s="74" t="s">
        <v>14</v>
      </c>
      <c r="E79" s="103" t="s">
        <v>167</v>
      </c>
      <c r="F79" s="104" t="s">
        <v>168</v>
      </c>
      <c r="G79" s="105"/>
      <c r="H79" s="106">
        <v>0</v>
      </c>
      <c r="I79" s="45"/>
      <c r="J79" s="107"/>
      <c r="K79" s="67"/>
      <c r="L79" s="108">
        <v>0</v>
      </c>
      <c r="M79" s="109"/>
      <c r="N79" s="110">
        <v>0</v>
      </c>
      <c r="O79" s="110">
        <v>0</v>
      </c>
    </row>
    <row r="80" spans="1:15" s="46" customFormat="1" ht="15" customHeight="1" x14ac:dyDescent="0.25">
      <c r="A80" s="128"/>
      <c r="B80" s="128" t="s">
        <v>145</v>
      </c>
      <c r="C80" s="74" t="s">
        <v>145</v>
      </c>
      <c r="D80" s="74" t="s">
        <v>14</v>
      </c>
      <c r="E80" s="103" t="s">
        <v>169</v>
      </c>
      <c r="F80" s="104" t="s">
        <v>170</v>
      </c>
      <c r="G80" s="105"/>
      <c r="H80" s="106">
        <v>0</v>
      </c>
      <c r="I80" s="45"/>
      <c r="J80" s="107"/>
      <c r="K80" s="67"/>
      <c r="L80" s="108">
        <v>0</v>
      </c>
      <c r="M80" s="109"/>
      <c r="N80" s="110">
        <v>0</v>
      </c>
      <c r="O80" s="110">
        <v>0</v>
      </c>
    </row>
    <row r="81" spans="1:15" s="46" customFormat="1" ht="15" customHeight="1" x14ac:dyDescent="0.25">
      <c r="A81" s="128"/>
      <c r="B81" s="129" t="s">
        <v>145</v>
      </c>
      <c r="C81" s="74" t="s">
        <v>145</v>
      </c>
      <c r="D81" s="74" t="s">
        <v>14</v>
      </c>
      <c r="E81" s="103" t="s">
        <v>171</v>
      </c>
      <c r="F81" s="104" t="s">
        <v>172</v>
      </c>
      <c r="G81" s="105"/>
      <c r="H81" s="106">
        <v>0</v>
      </c>
      <c r="I81" s="45"/>
      <c r="J81" s="107"/>
      <c r="K81" s="67"/>
      <c r="L81" s="108">
        <v>0</v>
      </c>
      <c r="M81" s="109"/>
      <c r="N81" s="110">
        <v>0</v>
      </c>
      <c r="O81" s="110">
        <v>0</v>
      </c>
    </row>
    <row r="82" spans="1:15" s="46" customFormat="1" ht="15" customHeight="1" x14ac:dyDescent="0.25">
      <c r="A82" s="128"/>
      <c r="B82" s="129" t="s">
        <v>145</v>
      </c>
      <c r="C82" s="74" t="s">
        <v>145</v>
      </c>
      <c r="D82" s="74" t="s">
        <v>14</v>
      </c>
      <c r="E82" s="103" t="s">
        <v>173</v>
      </c>
      <c r="F82" s="104" t="s">
        <v>174</v>
      </c>
      <c r="G82" s="105"/>
      <c r="H82" s="106">
        <v>0</v>
      </c>
      <c r="I82" s="45"/>
      <c r="J82" s="107"/>
      <c r="K82" s="67"/>
      <c r="L82" s="108">
        <v>0</v>
      </c>
      <c r="M82" s="109"/>
      <c r="N82" s="110">
        <v>0</v>
      </c>
      <c r="O82" s="110">
        <v>0</v>
      </c>
    </row>
    <row r="83" spans="1:15" s="167" customFormat="1" ht="15" customHeight="1" x14ac:dyDescent="0.25">
      <c r="A83" s="128" t="s">
        <v>17</v>
      </c>
      <c r="B83" s="128" t="s">
        <v>152</v>
      </c>
      <c r="C83" s="74" t="s">
        <v>152</v>
      </c>
      <c r="D83" s="74" t="s">
        <v>24</v>
      </c>
      <c r="E83" s="103" t="s">
        <v>175</v>
      </c>
      <c r="F83" s="104" t="s">
        <v>176</v>
      </c>
      <c r="G83" s="165">
        <f>+G84+G85</f>
        <v>0</v>
      </c>
      <c r="H83" s="106">
        <v>0</v>
      </c>
      <c r="I83" s="166"/>
      <c r="J83" s="90">
        <v>0</v>
      </c>
      <c r="K83" s="67"/>
      <c r="L83" s="108">
        <v>0</v>
      </c>
      <c r="M83" s="109"/>
      <c r="N83" s="110">
        <v>0</v>
      </c>
      <c r="O83" s="110">
        <v>0</v>
      </c>
    </row>
    <row r="84" spans="1:15" s="167" customFormat="1" ht="15" customHeight="1" x14ac:dyDescent="0.25">
      <c r="A84" s="128"/>
      <c r="B84" s="128" t="s">
        <v>152</v>
      </c>
      <c r="C84" s="74" t="s">
        <v>152</v>
      </c>
      <c r="D84" s="74" t="s">
        <v>14</v>
      </c>
      <c r="E84" s="95" t="s">
        <v>177</v>
      </c>
      <c r="F84" s="168" t="s">
        <v>178</v>
      </c>
      <c r="G84" s="169"/>
      <c r="H84" s="106">
        <v>0</v>
      </c>
      <c r="I84" s="166"/>
      <c r="J84" s="170"/>
      <c r="K84" s="67"/>
      <c r="L84" s="108">
        <v>0</v>
      </c>
      <c r="M84" s="109"/>
      <c r="N84" s="110">
        <v>0</v>
      </c>
      <c r="O84" s="110">
        <v>0</v>
      </c>
    </row>
    <row r="85" spans="1:15" s="46" customFormat="1" ht="15" customHeight="1" x14ac:dyDescent="0.25">
      <c r="A85" s="128"/>
      <c r="B85" s="128" t="s">
        <v>152</v>
      </c>
      <c r="C85" s="74" t="s">
        <v>152</v>
      </c>
      <c r="D85" s="74" t="s">
        <v>14</v>
      </c>
      <c r="E85" s="95" t="s">
        <v>179</v>
      </c>
      <c r="F85" s="104" t="s">
        <v>180</v>
      </c>
      <c r="G85" s="105"/>
      <c r="H85" s="106">
        <v>0</v>
      </c>
      <c r="I85" s="45"/>
      <c r="J85" s="107"/>
      <c r="K85" s="67"/>
      <c r="L85" s="108">
        <v>0</v>
      </c>
      <c r="M85" s="109"/>
      <c r="N85" s="110">
        <v>0</v>
      </c>
      <c r="O85" s="110">
        <v>0</v>
      </c>
    </row>
    <row r="86" spans="1:15" s="45" customFormat="1" ht="15" customHeight="1" x14ac:dyDescent="0.25">
      <c r="A86" s="128"/>
      <c r="B86" s="128"/>
      <c r="C86" s="74" t="s">
        <v>24</v>
      </c>
      <c r="D86" s="74" t="s">
        <v>14</v>
      </c>
      <c r="E86" s="103" t="s">
        <v>181</v>
      </c>
      <c r="F86" s="104" t="s">
        <v>182</v>
      </c>
      <c r="G86" s="105"/>
      <c r="H86" s="106">
        <v>0</v>
      </c>
      <c r="J86" s="152"/>
      <c r="K86" s="67"/>
      <c r="L86" s="108">
        <v>0</v>
      </c>
      <c r="M86" s="109"/>
      <c r="N86" s="110">
        <v>0</v>
      </c>
      <c r="O86" s="110">
        <v>0</v>
      </c>
    </row>
    <row r="87" spans="1:15" s="45" customFormat="1" ht="15" customHeight="1" x14ac:dyDescent="0.25">
      <c r="A87" s="83"/>
      <c r="B87" s="94" t="s">
        <v>13</v>
      </c>
      <c r="C87" s="74" t="s">
        <v>13</v>
      </c>
      <c r="D87" s="74" t="s">
        <v>14</v>
      </c>
      <c r="E87" s="103" t="s">
        <v>183</v>
      </c>
      <c r="F87" s="104" t="s">
        <v>184</v>
      </c>
      <c r="G87" s="105"/>
      <c r="H87" s="106">
        <v>0</v>
      </c>
      <c r="J87" s="152"/>
      <c r="K87" s="67"/>
      <c r="L87" s="108">
        <v>0</v>
      </c>
      <c r="M87" s="109"/>
      <c r="N87" s="110">
        <v>0</v>
      </c>
      <c r="O87" s="110">
        <v>0</v>
      </c>
    </row>
    <row r="88" spans="1:15" s="45" customFormat="1" ht="15" customHeight="1" x14ac:dyDescent="0.25">
      <c r="A88" s="83"/>
      <c r="B88" s="94" t="s">
        <v>152</v>
      </c>
      <c r="C88" s="74" t="s">
        <v>152</v>
      </c>
      <c r="D88" s="74" t="s">
        <v>14</v>
      </c>
      <c r="E88" s="103" t="s">
        <v>185</v>
      </c>
      <c r="F88" s="104" t="s">
        <v>186</v>
      </c>
      <c r="G88" s="105"/>
      <c r="H88" s="106">
        <v>0</v>
      </c>
      <c r="J88" s="152"/>
      <c r="K88" s="67"/>
      <c r="L88" s="108">
        <v>0</v>
      </c>
      <c r="M88" s="109"/>
      <c r="N88" s="110">
        <v>0</v>
      </c>
      <c r="O88" s="110">
        <v>0</v>
      </c>
    </row>
    <row r="89" spans="1:15" s="102" customFormat="1" ht="15" customHeight="1" x14ac:dyDescent="0.25">
      <c r="A89" s="171" t="s">
        <v>17</v>
      </c>
      <c r="B89" s="172" t="s">
        <v>145</v>
      </c>
      <c r="C89" s="74" t="s">
        <v>145</v>
      </c>
      <c r="D89" s="74" t="s">
        <v>24</v>
      </c>
      <c r="E89" s="85" t="s">
        <v>187</v>
      </c>
      <c r="F89" s="86" t="s">
        <v>188</v>
      </c>
      <c r="G89" s="153">
        <f>SUM(G90:G94)</f>
        <v>0</v>
      </c>
      <c r="H89" s="145">
        <v>0</v>
      </c>
      <c r="I89" s="45"/>
      <c r="J89" s="90">
        <v>0</v>
      </c>
      <c r="K89" s="67"/>
      <c r="L89" s="146">
        <v>0</v>
      </c>
      <c r="M89" s="109"/>
      <c r="N89" s="147">
        <v>0</v>
      </c>
      <c r="O89" s="147">
        <v>0</v>
      </c>
    </row>
    <row r="90" spans="1:15" s="46" customFormat="1" ht="15" customHeight="1" x14ac:dyDescent="0.25">
      <c r="A90" s="128"/>
      <c r="B90" s="129" t="s">
        <v>145</v>
      </c>
      <c r="C90" s="74" t="s">
        <v>145</v>
      </c>
      <c r="D90" s="74" t="s">
        <v>14</v>
      </c>
      <c r="E90" s="103" t="s">
        <v>189</v>
      </c>
      <c r="F90" s="173" t="s">
        <v>190</v>
      </c>
      <c r="G90" s="174"/>
      <c r="H90" s="121">
        <v>0</v>
      </c>
      <c r="I90" s="45"/>
      <c r="J90" s="107"/>
      <c r="K90" s="67"/>
      <c r="L90" s="122">
        <v>0</v>
      </c>
      <c r="M90" s="109"/>
      <c r="N90" s="123">
        <v>0</v>
      </c>
      <c r="O90" s="123">
        <v>0</v>
      </c>
    </row>
    <row r="91" spans="1:15" s="46" customFormat="1" ht="15" customHeight="1" x14ac:dyDescent="0.25">
      <c r="A91" s="128"/>
      <c r="B91" s="129" t="s">
        <v>145</v>
      </c>
      <c r="C91" s="74" t="s">
        <v>145</v>
      </c>
      <c r="D91" s="74" t="s">
        <v>14</v>
      </c>
      <c r="E91" s="95" t="s">
        <v>191</v>
      </c>
      <c r="F91" s="96" t="s">
        <v>192</v>
      </c>
      <c r="G91" s="117"/>
      <c r="H91" s="121">
        <v>0</v>
      </c>
      <c r="I91" s="45"/>
      <c r="J91" s="107"/>
      <c r="K91" s="67"/>
      <c r="L91" s="122">
        <v>0</v>
      </c>
      <c r="M91" s="109"/>
      <c r="N91" s="123">
        <v>0</v>
      </c>
      <c r="O91" s="123">
        <v>0</v>
      </c>
    </row>
    <row r="92" spans="1:15" s="46" customFormat="1" ht="15" customHeight="1" x14ac:dyDescent="0.25">
      <c r="A92" s="128"/>
      <c r="B92" s="129" t="s">
        <v>145</v>
      </c>
      <c r="C92" s="74" t="s">
        <v>145</v>
      </c>
      <c r="D92" s="74" t="s">
        <v>14</v>
      </c>
      <c r="E92" s="95" t="s">
        <v>193</v>
      </c>
      <c r="F92" s="96" t="s">
        <v>194</v>
      </c>
      <c r="G92" s="117"/>
      <c r="H92" s="121">
        <v>0</v>
      </c>
      <c r="I92" s="45"/>
      <c r="J92" s="107"/>
      <c r="K92" s="67"/>
      <c r="L92" s="122">
        <v>0</v>
      </c>
      <c r="M92" s="109"/>
      <c r="N92" s="123">
        <v>0</v>
      </c>
      <c r="O92" s="123">
        <v>0</v>
      </c>
    </row>
    <row r="93" spans="1:15" s="46" customFormat="1" ht="15" customHeight="1" x14ac:dyDescent="0.25">
      <c r="A93" s="83"/>
      <c r="B93" s="83" t="s">
        <v>145</v>
      </c>
      <c r="C93" s="74" t="s">
        <v>145</v>
      </c>
      <c r="D93" s="74" t="s">
        <v>14</v>
      </c>
      <c r="E93" s="95" t="s">
        <v>195</v>
      </c>
      <c r="F93" s="96" t="s">
        <v>196</v>
      </c>
      <c r="G93" s="117"/>
      <c r="H93" s="121">
        <v>0</v>
      </c>
      <c r="I93" s="45"/>
      <c r="J93" s="107"/>
      <c r="K93" s="67"/>
      <c r="L93" s="122">
        <v>0</v>
      </c>
      <c r="M93" s="109"/>
      <c r="N93" s="123">
        <v>0</v>
      </c>
      <c r="O93" s="123">
        <v>0</v>
      </c>
    </row>
    <row r="94" spans="1:15" s="46" customFormat="1" ht="15" customHeight="1" x14ac:dyDescent="0.25">
      <c r="A94" s="83"/>
      <c r="B94" s="83" t="s">
        <v>145</v>
      </c>
      <c r="C94" s="74" t="s">
        <v>145</v>
      </c>
      <c r="D94" s="74" t="s">
        <v>14</v>
      </c>
      <c r="E94" s="95" t="s">
        <v>197</v>
      </c>
      <c r="F94" s="96" t="s">
        <v>198</v>
      </c>
      <c r="G94" s="117"/>
      <c r="H94" s="121">
        <v>0</v>
      </c>
      <c r="I94" s="45"/>
      <c r="J94" s="107"/>
      <c r="K94" s="67"/>
      <c r="L94" s="122">
        <v>0</v>
      </c>
      <c r="M94" s="109"/>
      <c r="N94" s="123">
        <v>0</v>
      </c>
      <c r="O94" s="123">
        <v>0</v>
      </c>
    </row>
    <row r="95" spans="1:15" s="102" customFormat="1" ht="15" customHeight="1" x14ac:dyDescent="0.25">
      <c r="A95" s="83"/>
      <c r="B95" s="94"/>
      <c r="C95" s="74" t="s">
        <v>24</v>
      </c>
      <c r="D95" s="74" t="s">
        <v>14</v>
      </c>
      <c r="E95" s="85" t="s">
        <v>199</v>
      </c>
      <c r="F95" s="86" t="s">
        <v>200</v>
      </c>
      <c r="G95" s="135"/>
      <c r="H95" s="145">
        <v>791512.97000000009</v>
      </c>
      <c r="I95" s="45"/>
      <c r="J95" s="107"/>
      <c r="K95" s="67"/>
      <c r="L95" s="146">
        <v>791512.97000000009</v>
      </c>
      <c r="M95" s="109"/>
      <c r="N95" s="147">
        <v>0</v>
      </c>
      <c r="O95" s="147">
        <v>791512.97000000009</v>
      </c>
    </row>
    <row r="96" spans="1:15" s="102" customFormat="1" ht="15" customHeight="1" x14ac:dyDescent="0.25">
      <c r="A96" s="83" t="s">
        <v>17</v>
      </c>
      <c r="B96" s="94"/>
      <c r="C96" s="74" t="s">
        <v>24</v>
      </c>
      <c r="D96" s="74" t="s">
        <v>24</v>
      </c>
      <c r="E96" s="85" t="s">
        <v>201</v>
      </c>
      <c r="F96" s="86" t="s">
        <v>202</v>
      </c>
      <c r="G96" s="175">
        <f>SUM(G97:G103)</f>
        <v>0</v>
      </c>
      <c r="H96" s="136">
        <v>2312517.04</v>
      </c>
      <c r="I96" s="45"/>
      <c r="J96" s="90">
        <v>0</v>
      </c>
      <c r="K96" s="67"/>
      <c r="L96" s="137">
        <v>2312517.04</v>
      </c>
      <c r="M96" s="138"/>
      <c r="N96" s="139">
        <v>0</v>
      </c>
      <c r="O96" s="139">
        <v>2312517.04</v>
      </c>
    </row>
    <row r="97" spans="1:15" s="102" customFormat="1" ht="15" customHeight="1" x14ac:dyDescent="0.25">
      <c r="A97" s="83"/>
      <c r="B97" s="94"/>
      <c r="C97" s="74" t="s">
        <v>24</v>
      </c>
      <c r="D97" s="74" t="s">
        <v>14</v>
      </c>
      <c r="E97" s="95" t="s">
        <v>203</v>
      </c>
      <c r="F97" s="96" t="s">
        <v>204</v>
      </c>
      <c r="G97" s="117"/>
      <c r="H97" s="121">
        <v>0</v>
      </c>
      <c r="I97" s="45"/>
      <c r="J97" s="107"/>
      <c r="K97" s="67"/>
      <c r="L97" s="122">
        <v>0</v>
      </c>
      <c r="M97" s="109"/>
      <c r="N97" s="123">
        <v>0</v>
      </c>
      <c r="O97" s="123">
        <v>0</v>
      </c>
    </row>
    <row r="98" spans="1:15" s="102" customFormat="1" ht="15" customHeight="1" x14ac:dyDescent="0.25">
      <c r="A98" s="83"/>
      <c r="B98" s="94"/>
      <c r="C98" s="74" t="s">
        <v>24</v>
      </c>
      <c r="D98" s="74" t="s">
        <v>14</v>
      </c>
      <c r="E98" s="95" t="s">
        <v>205</v>
      </c>
      <c r="F98" s="96" t="s">
        <v>206</v>
      </c>
      <c r="G98" s="117"/>
      <c r="H98" s="121">
        <v>2038334.65</v>
      </c>
      <c r="I98" s="45"/>
      <c r="J98" s="107"/>
      <c r="K98" s="67"/>
      <c r="L98" s="122">
        <v>2038334.65</v>
      </c>
      <c r="M98" s="109"/>
      <c r="N98" s="123">
        <v>0</v>
      </c>
      <c r="O98" s="123">
        <v>2038334.65</v>
      </c>
    </row>
    <row r="99" spans="1:15" s="102" customFormat="1" ht="15" customHeight="1" x14ac:dyDescent="0.25">
      <c r="A99" s="83"/>
      <c r="B99" s="94"/>
      <c r="C99" s="74" t="s">
        <v>24</v>
      </c>
      <c r="D99" s="74" t="s">
        <v>14</v>
      </c>
      <c r="E99" s="95" t="s">
        <v>207</v>
      </c>
      <c r="F99" s="96" t="s">
        <v>208</v>
      </c>
      <c r="G99" s="117"/>
      <c r="H99" s="121">
        <v>1648.2</v>
      </c>
      <c r="I99" s="45"/>
      <c r="J99" s="107"/>
      <c r="K99" s="67"/>
      <c r="L99" s="122">
        <v>1648.2</v>
      </c>
      <c r="M99" s="109"/>
      <c r="N99" s="123">
        <v>0</v>
      </c>
      <c r="O99" s="123">
        <v>1648.2</v>
      </c>
    </row>
    <row r="100" spans="1:15" s="102" customFormat="1" ht="15" customHeight="1" x14ac:dyDescent="0.25">
      <c r="A100" s="83"/>
      <c r="B100" s="94"/>
      <c r="C100" s="74" t="s">
        <v>24</v>
      </c>
      <c r="D100" s="74" t="s">
        <v>14</v>
      </c>
      <c r="E100" s="95" t="s">
        <v>209</v>
      </c>
      <c r="F100" s="96" t="s">
        <v>210</v>
      </c>
      <c r="G100" s="117"/>
      <c r="H100" s="121">
        <v>266689.19</v>
      </c>
      <c r="I100" s="45"/>
      <c r="J100" s="107"/>
      <c r="K100" s="67"/>
      <c r="L100" s="122">
        <v>266689.19</v>
      </c>
      <c r="M100" s="109"/>
      <c r="N100" s="123">
        <v>0</v>
      </c>
      <c r="O100" s="123">
        <v>266689.19</v>
      </c>
    </row>
    <row r="101" spans="1:15" s="102" customFormat="1" ht="15" customHeight="1" x14ac:dyDescent="0.25">
      <c r="A101" s="83"/>
      <c r="B101" s="94" t="s">
        <v>13</v>
      </c>
      <c r="C101" s="74" t="s">
        <v>13</v>
      </c>
      <c r="D101" s="74" t="s">
        <v>14</v>
      </c>
      <c r="E101" s="95" t="s">
        <v>211</v>
      </c>
      <c r="F101" s="96" t="s">
        <v>212</v>
      </c>
      <c r="G101" s="117"/>
      <c r="H101" s="121">
        <v>5845</v>
      </c>
      <c r="I101" s="45"/>
      <c r="J101" s="107"/>
      <c r="K101" s="67"/>
      <c r="L101" s="122">
        <v>5845</v>
      </c>
      <c r="M101" s="109"/>
      <c r="N101" s="123">
        <v>0</v>
      </c>
      <c r="O101" s="123">
        <v>5845</v>
      </c>
    </row>
    <row r="102" spans="1:15" s="102" customFormat="1" ht="15" customHeight="1" x14ac:dyDescent="0.25">
      <c r="A102" s="83"/>
      <c r="B102" s="94"/>
      <c r="C102" s="74" t="s">
        <v>24</v>
      </c>
      <c r="D102" s="74" t="s">
        <v>14</v>
      </c>
      <c r="E102" s="95" t="s">
        <v>213</v>
      </c>
      <c r="F102" s="96" t="s">
        <v>214</v>
      </c>
      <c r="G102" s="117"/>
      <c r="H102" s="121">
        <v>0</v>
      </c>
      <c r="I102" s="45"/>
      <c r="J102" s="107"/>
      <c r="K102" s="67"/>
      <c r="L102" s="122">
        <v>0</v>
      </c>
      <c r="M102" s="109"/>
      <c r="N102" s="123">
        <v>0</v>
      </c>
      <c r="O102" s="123">
        <v>0</v>
      </c>
    </row>
    <row r="103" spans="1:15" s="102" customFormat="1" ht="15" customHeight="1" x14ac:dyDescent="0.25">
      <c r="A103" s="83"/>
      <c r="B103" s="94" t="s">
        <v>13</v>
      </c>
      <c r="C103" s="74" t="s">
        <v>13</v>
      </c>
      <c r="D103" s="74" t="s">
        <v>14</v>
      </c>
      <c r="E103" s="95" t="s">
        <v>215</v>
      </c>
      <c r="F103" s="96" t="s">
        <v>216</v>
      </c>
      <c r="G103" s="117"/>
      <c r="H103" s="121">
        <v>0</v>
      </c>
      <c r="I103" s="45"/>
      <c r="J103" s="107"/>
      <c r="K103" s="67"/>
      <c r="L103" s="122">
        <v>0</v>
      </c>
      <c r="M103" s="109"/>
      <c r="N103" s="123">
        <v>0</v>
      </c>
      <c r="O103" s="123">
        <v>0</v>
      </c>
    </row>
    <row r="104" spans="1:15" s="102" customFormat="1" ht="15" customHeight="1" x14ac:dyDescent="0.25">
      <c r="A104" s="83" t="s">
        <v>17</v>
      </c>
      <c r="B104" s="94"/>
      <c r="C104" s="74" t="s">
        <v>24</v>
      </c>
      <c r="D104" s="74" t="s">
        <v>24</v>
      </c>
      <c r="E104" s="140" t="s">
        <v>217</v>
      </c>
      <c r="F104" s="141" t="s">
        <v>218</v>
      </c>
      <c r="G104" s="142">
        <f>+G105+G106+G109+G114+G118</f>
        <v>0</v>
      </c>
      <c r="H104" s="143">
        <v>662685.1399999999</v>
      </c>
      <c r="I104" s="45"/>
      <c r="J104" s="79">
        <v>0</v>
      </c>
      <c r="K104" s="67"/>
      <c r="L104" s="80">
        <v>662685.1399999999</v>
      </c>
      <c r="M104" s="81"/>
      <c r="N104" s="144">
        <v>0</v>
      </c>
      <c r="O104" s="144">
        <v>662685.1399999999</v>
      </c>
    </row>
    <row r="105" spans="1:15" s="102" customFormat="1" ht="15" customHeight="1" x14ac:dyDescent="0.25">
      <c r="A105" s="83"/>
      <c r="B105" s="94"/>
      <c r="C105" s="74" t="s">
        <v>24</v>
      </c>
      <c r="D105" s="74" t="s">
        <v>14</v>
      </c>
      <c r="E105" s="85" t="s">
        <v>219</v>
      </c>
      <c r="F105" s="86" t="s">
        <v>220</v>
      </c>
      <c r="G105" s="135"/>
      <c r="H105" s="145">
        <v>7646.32</v>
      </c>
      <c r="I105" s="45"/>
      <c r="J105" s="107"/>
      <c r="K105" s="67"/>
      <c r="L105" s="146">
        <v>7646.32</v>
      </c>
      <c r="M105" s="109"/>
      <c r="N105" s="147">
        <v>0</v>
      </c>
      <c r="O105" s="147">
        <v>7646.32</v>
      </c>
    </row>
    <row r="106" spans="1:15" s="102" customFormat="1" ht="15" customHeight="1" x14ac:dyDescent="0.25">
      <c r="A106" s="176" t="s">
        <v>17</v>
      </c>
      <c r="B106" s="177"/>
      <c r="C106" s="74" t="s">
        <v>24</v>
      </c>
      <c r="D106" s="74" t="s">
        <v>24</v>
      </c>
      <c r="E106" s="85" t="s">
        <v>221</v>
      </c>
      <c r="F106" s="86" t="s">
        <v>222</v>
      </c>
      <c r="G106" s="175">
        <f>SUM(G107:G108)</f>
        <v>0</v>
      </c>
      <c r="H106" s="136">
        <v>0</v>
      </c>
      <c r="I106" s="45"/>
      <c r="J106" s="90">
        <v>0</v>
      </c>
      <c r="K106" s="67"/>
      <c r="L106" s="137">
        <v>0</v>
      </c>
      <c r="M106" s="138"/>
      <c r="N106" s="139">
        <v>0</v>
      </c>
      <c r="O106" s="139">
        <v>0</v>
      </c>
    </row>
    <row r="107" spans="1:15" s="102" customFormat="1" ht="15" customHeight="1" x14ac:dyDescent="0.25">
      <c r="A107" s="176"/>
      <c r="B107" s="177"/>
      <c r="C107" s="74" t="s">
        <v>24</v>
      </c>
      <c r="D107" s="74" t="s">
        <v>14</v>
      </c>
      <c r="E107" s="95" t="s">
        <v>223</v>
      </c>
      <c r="F107" s="96" t="s">
        <v>224</v>
      </c>
      <c r="G107" s="117"/>
      <c r="H107" s="121">
        <v>0</v>
      </c>
      <c r="I107" s="45"/>
      <c r="J107" s="107"/>
      <c r="K107" s="67"/>
      <c r="L107" s="122">
        <v>0</v>
      </c>
      <c r="M107" s="109"/>
      <c r="N107" s="123">
        <v>0</v>
      </c>
      <c r="O107" s="123">
        <v>0</v>
      </c>
    </row>
    <row r="108" spans="1:15" s="102" customFormat="1" ht="15" customHeight="1" x14ac:dyDescent="0.25">
      <c r="A108" s="176"/>
      <c r="B108" s="177"/>
      <c r="C108" s="74" t="s">
        <v>24</v>
      </c>
      <c r="D108" s="74" t="s">
        <v>14</v>
      </c>
      <c r="E108" s="95" t="s">
        <v>225</v>
      </c>
      <c r="F108" s="96" t="s">
        <v>226</v>
      </c>
      <c r="G108" s="117"/>
      <c r="H108" s="121">
        <v>0</v>
      </c>
      <c r="I108" s="45"/>
      <c r="J108" s="107"/>
      <c r="K108" s="67"/>
      <c r="L108" s="122">
        <v>0</v>
      </c>
      <c r="M108" s="109"/>
      <c r="N108" s="123">
        <v>0</v>
      </c>
      <c r="O108" s="123">
        <v>0</v>
      </c>
    </row>
    <row r="109" spans="1:15" s="102" customFormat="1" ht="15" customHeight="1" x14ac:dyDescent="0.25">
      <c r="A109" s="171" t="s">
        <v>17</v>
      </c>
      <c r="B109" s="172" t="s">
        <v>13</v>
      </c>
      <c r="C109" s="74" t="s">
        <v>13</v>
      </c>
      <c r="D109" s="74" t="s">
        <v>24</v>
      </c>
      <c r="E109" s="85" t="s">
        <v>227</v>
      </c>
      <c r="F109" s="86" t="s">
        <v>228</v>
      </c>
      <c r="G109" s="87">
        <f>SUM(G110:G113)</f>
        <v>0</v>
      </c>
      <c r="H109" s="88">
        <v>157917.78</v>
      </c>
      <c r="I109" s="45"/>
      <c r="J109" s="90">
        <v>0</v>
      </c>
      <c r="K109" s="67"/>
      <c r="L109" s="91">
        <v>157917.78</v>
      </c>
      <c r="M109" s="81"/>
      <c r="N109" s="92">
        <v>0</v>
      </c>
      <c r="O109" s="92">
        <v>157917.78</v>
      </c>
    </row>
    <row r="110" spans="1:15" s="102" customFormat="1" ht="15" customHeight="1" x14ac:dyDescent="0.25">
      <c r="A110" s="83"/>
      <c r="B110" s="94" t="s">
        <v>13</v>
      </c>
      <c r="C110" s="74" t="s">
        <v>13</v>
      </c>
      <c r="D110" s="74" t="s">
        <v>14</v>
      </c>
      <c r="E110" s="95" t="s">
        <v>229</v>
      </c>
      <c r="F110" s="96" t="s">
        <v>230</v>
      </c>
      <c r="G110" s="117"/>
      <c r="H110" s="121">
        <v>128221.49</v>
      </c>
      <c r="I110" s="45"/>
      <c r="J110" s="107"/>
      <c r="K110" s="67"/>
      <c r="L110" s="122">
        <v>128221.49</v>
      </c>
      <c r="M110" s="109"/>
      <c r="N110" s="123">
        <v>0</v>
      </c>
      <c r="O110" s="123">
        <v>128221.49</v>
      </c>
    </row>
    <row r="111" spans="1:15" s="102" customFormat="1" ht="15" customHeight="1" x14ac:dyDescent="0.25">
      <c r="A111" s="83"/>
      <c r="B111" s="94" t="s">
        <v>13</v>
      </c>
      <c r="C111" s="74" t="s">
        <v>13</v>
      </c>
      <c r="D111" s="74" t="s">
        <v>14</v>
      </c>
      <c r="E111" s="95" t="s">
        <v>231</v>
      </c>
      <c r="F111" s="96" t="s">
        <v>232</v>
      </c>
      <c r="G111" s="117"/>
      <c r="H111" s="121">
        <v>0</v>
      </c>
      <c r="I111" s="45"/>
      <c r="J111" s="107"/>
      <c r="K111" s="67"/>
      <c r="L111" s="122">
        <v>0</v>
      </c>
      <c r="M111" s="109"/>
      <c r="N111" s="123">
        <v>0</v>
      </c>
      <c r="O111" s="123">
        <v>0</v>
      </c>
    </row>
    <row r="112" spans="1:15" s="102" customFormat="1" ht="15" customHeight="1" x14ac:dyDescent="0.25">
      <c r="A112" s="83"/>
      <c r="B112" s="94" t="s">
        <v>13</v>
      </c>
      <c r="C112" s="74" t="s">
        <v>13</v>
      </c>
      <c r="D112" s="74" t="s">
        <v>14</v>
      </c>
      <c r="E112" s="95" t="s">
        <v>233</v>
      </c>
      <c r="F112" s="96" t="s">
        <v>234</v>
      </c>
      <c r="G112" s="117"/>
      <c r="H112" s="121">
        <v>29696.29</v>
      </c>
      <c r="I112" s="45"/>
      <c r="J112" s="107"/>
      <c r="K112" s="67"/>
      <c r="L112" s="122">
        <v>29696.29</v>
      </c>
      <c r="M112" s="109"/>
      <c r="N112" s="123">
        <v>0</v>
      </c>
      <c r="O112" s="123">
        <v>29696.29</v>
      </c>
    </row>
    <row r="113" spans="1:15" s="178" customFormat="1" ht="15" customHeight="1" x14ac:dyDescent="0.25">
      <c r="A113" s="83"/>
      <c r="B113" s="94" t="s">
        <v>13</v>
      </c>
      <c r="C113" s="74" t="s">
        <v>13</v>
      </c>
      <c r="D113" s="74" t="s">
        <v>14</v>
      </c>
      <c r="E113" s="95" t="s">
        <v>235</v>
      </c>
      <c r="F113" s="96" t="s">
        <v>236</v>
      </c>
      <c r="G113" s="117"/>
      <c r="H113" s="121">
        <v>0</v>
      </c>
      <c r="I113" s="45"/>
      <c r="J113" s="152"/>
      <c r="K113" s="67"/>
      <c r="L113" s="122">
        <v>0</v>
      </c>
      <c r="M113" s="109"/>
      <c r="N113" s="123">
        <v>0</v>
      </c>
      <c r="O113" s="123">
        <v>0</v>
      </c>
    </row>
    <row r="114" spans="1:15" s="102" customFormat="1" ht="15" customHeight="1" x14ac:dyDescent="0.25">
      <c r="A114" s="83" t="s">
        <v>17</v>
      </c>
      <c r="B114" s="94"/>
      <c r="C114" s="74" t="s">
        <v>24</v>
      </c>
      <c r="D114" s="74" t="s">
        <v>24</v>
      </c>
      <c r="E114" s="85" t="s">
        <v>237</v>
      </c>
      <c r="F114" s="86" t="s">
        <v>238</v>
      </c>
      <c r="G114" s="87">
        <f>SUM(G115:G117)</f>
        <v>0</v>
      </c>
      <c r="H114" s="88">
        <v>327040.45999999996</v>
      </c>
      <c r="I114" s="45"/>
      <c r="J114" s="90">
        <v>0</v>
      </c>
      <c r="K114" s="67"/>
      <c r="L114" s="91">
        <v>327040.45999999996</v>
      </c>
      <c r="M114" s="81"/>
      <c r="N114" s="92">
        <v>0</v>
      </c>
      <c r="O114" s="92">
        <v>327040.45999999996</v>
      </c>
    </row>
    <row r="115" spans="1:15" s="102" customFormat="1" ht="15" customHeight="1" x14ac:dyDescent="0.25">
      <c r="A115" s="83"/>
      <c r="B115" s="94"/>
      <c r="C115" s="74" t="s">
        <v>24</v>
      </c>
      <c r="D115" s="74" t="s">
        <v>14</v>
      </c>
      <c r="E115" s="95" t="s">
        <v>239</v>
      </c>
      <c r="F115" s="96" t="s">
        <v>240</v>
      </c>
      <c r="G115" s="117"/>
      <c r="H115" s="121">
        <v>0</v>
      </c>
      <c r="I115" s="45"/>
      <c r="J115" s="107"/>
      <c r="K115" s="67"/>
      <c r="L115" s="122">
        <v>0</v>
      </c>
      <c r="M115" s="109"/>
      <c r="N115" s="123">
        <v>0</v>
      </c>
      <c r="O115" s="123">
        <v>0</v>
      </c>
    </row>
    <row r="116" spans="1:15" s="102" customFormat="1" ht="15" customHeight="1" x14ac:dyDescent="0.25">
      <c r="A116" s="83"/>
      <c r="B116" s="94"/>
      <c r="C116" s="74" t="s">
        <v>24</v>
      </c>
      <c r="D116" s="74" t="s">
        <v>14</v>
      </c>
      <c r="E116" s="95" t="s">
        <v>241</v>
      </c>
      <c r="F116" s="96" t="s">
        <v>242</v>
      </c>
      <c r="G116" s="117"/>
      <c r="H116" s="121">
        <v>0</v>
      </c>
      <c r="I116" s="45"/>
      <c r="J116" s="107"/>
      <c r="K116" s="67"/>
      <c r="L116" s="122">
        <v>0</v>
      </c>
      <c r="M116" s="109"/>
      <c r="N116" s="123">
        <v>0</v>
      </c>
      <c r="O116" s="123">
        <v>0</v>
      </c>
    </row>
    <row r="117" spans="1:15" s="102" customFormat="1" ht="15" customHeight="1" x14ac:dyDescent="0.25">
      <c r="A117" s="83"/>
      <c r="B117" s="94"/>
      <c r="C117" s="74" t="s">
        <v>24</v>
      </c>
      <c r="D117" s="74" t="s">
        <v>14</v>
      </c>
      <c r="E117" s="95" t="s">
        <v>243</v>
      </c>
      <c r="F117" s="96" t="s">
        <v>244</v>
      </c>
      <c r="G117" s="117"/>
      <c r="H117" s="121">
        <v>327040.45999999996</v>
      </c>
      <c r="I117" s="45"/>
      <c r="J117" s="107"/>
      <c r="K117" s="67"/>
      <c r="L117" s="122">
        <v>327040.45999999996</v>
      </c>
      <c r="M117" s="109"/>
      <c r="N117" s="123">
        <v>0</v>
      </c>
      <c r="O117" s="123">
        <v>327040.45999999996</v>
      </c>
    </row>
    <row r="118" spans="1:15" s="102" customFormat="1" ht="15" customHeight="1" x14ac:dyDescent="0.25">
      <c r="A118" s="83" t="s">
        <v>17</v>
      </c>
      <c r="B118" s="94"/>
      <c r="C118" s="74" t="s">
        <v>24</v>
      </c>
      <c r="D118" s="74" t="s">
        <v>24</v>
      </c>
      <c r="E118" s="85" t="s">
        <v>245</v>
      </c>
      <c r="F118" s="86" t="s">
        <v>246</v>
      </c>
      <c r="G118" s="87">
        <f>+G119+G123+G124</f>
        <v>0</v>
      </c>
      <c r="H118" s="88">
        <v>170080.58</v>
      </c>
      <c r="I118" s="45"/>
      <c r="J118" s="90">
        <v>0</v>
      </c>
      <c r="K118" s="67"/>
      <c r="L118" s="91">
        <v>170080.58</v>
      </c>
      <c r="M118" s="81"/>
      <c r="N118" s="92">
        <v>0</v>
      </c>
      <c r="O118" s="92">
        <v>170080.58</v>
      </c>
    </row>
    <row r="119" spans="1:15" s="102" customFormat="1" ht="15" customHeight="1" x14ac:dyDescent="0.25">
      <c r="A119" s="83" t="s">
        <v>17</v>
      </c>
      <c r="B119" s="94"/>
      <c r="C119" s="74" t="s">
        <v>24</v>
      </c>
      <c r="D119" s="74" t="s">
        <v>24</v>
      </c>
      <c r="E119" s="95" t="s">
        <v>247</v>
      </c>
      <c r="F119" s="96" t="s">
        <v>248</v>
      </c>
      <c r="G119" s="121">
        <f>SUM(G120:G122)</f>
        <v>0</v>
      </c>
      <c r="H119" s="121">
        <v>0</v>
      </c>
      <c r="I119" s="45"/>
      <c r="J119" s="90">
        <v>0</v>
      </c>
      <c r="K119" s="67"/>
      <c r="L119" s="122">
        <v>0</v>
      </c>
      <c r="M119" s="109"/>
      <c r="N119" s="123">
        <v>0</v>
      </c>
      <c r="O119" s="123">
        <v>0</v>
      </c>
    </row>
    <row r="120" spans="1:15" s="102" customFormat="1" ht="15" customHeight="1" x14ac:dyDescent="0.25">
      <c r="A120" s="83"/>
      <c r="B120" s="94"/>
      <c r="C120" s="74" t="s">
        <v>24</v>
      </c>
      <c r="D120" s="74" t="s">
        <v>14</v>
      </c>
      <c r="E120" s="103" t="s">
        <v>249</v>
      </c>
      <c r="F120" s="104" t="s">
        <v>250</v>
      </c>
      <c r="G120" s="105"/>
      <c r="H120" s="106">
        <v>0</v>
      </c>
      <c r="I120" s="45"/>
      <c r="J120" s="107"/>
      <c r="K120" s="67"/>
      <c r="L120" s="108">
        <v>0</v>
      </c>
      <c r="M120" s="109"/>
      <c r="N120" s="110">
        <v>0</v>
      </c>
      <c r="O120" s="110">
        <v>0</v>
      </c>
    </row>
    <row r="121" spans="1:15" s="102" customFormat="1" ht="15" customHeight="1" x14ac:dyDescent="0.25">
      <c r="A121" s="83"/>
      <c r="B121" s="94"/>
      <c r="C121" s="74" t="s">
        <v>24</v>
      </c>
      <c r="D121" s="74" t="s">
        <v>14</v>
      </c>
      <c r="E121" s="103" t="s">
        <v>251</v>
      </c>
      <c r="F121" s="104" t="s">
        <v>252</v>
      </c>
      <c r="G121" s="105"/>
      <c r="H121" s="106">
        <v>0</v>
      </c>
      <c r="I121" s="45"/>
      <c r="J121" s="107"/>
      <c r="K121" s="67"/>
      <c r="L121" s="108">
        <v>0</v>
      </c>
      <c r="M121" s="109"/>
      <c r="N121" s="110">
        <v>0</v>
      </c>
      <c r="O121" s="110">
        <v>0</v>
      </c>
    </row>
    <row r="122" spans="1:15" s="102" customFormat="1" ht="15" customHeight="1" x14ac:dyDescent="0.25">
      <c r="A122" s="83"/>
      <c r="B122" s="94"/>
      <c r="C122" s="74" t="s">
        <v>24</v>
      </c>
      <c r="D122" s="74" t="s">
        <v>14</v>
      </c>
      <c r="E122" s="103" t="s">
        <v>253</v>
      </c>
      <c r="F122" s="104" t="s">
        <v>254</v>
      </c>
      <c r="G122" s="105"/>
      <c r="H122" s="106">
        <v>0</v>
      </c>
      <c r="I122" s="45"/>
      <c r="J122" s="107"/>
      <c r="K122" s="67"/>
      <c r="L122" s="108">
        <v>0</v>
      </c>
      <c r="M122" s="109"/>
      <c r="N122" s="110">
        <v>0</v>
      </c>
      <c r="O122" s="110">
        <v>0</v>
      </c>
    </row>
    <row r="123" spans="1:15" s="46" customFormat="1" ht="15" customHeight="1" x14ac:dyDescent="0.25">
      <c r="A123" s="128"/>
      <c r="B123" s="129"/>
      <c r="C123" s="74" t="s">
        <v>24</v>
      </c>
      <c r="D123" s="74" t="s">
        <v>14</v>
      </c>
      <c r="E123" s="95" t="s">
        <v>255</v>
      </c>
      <c r="F123" s="96" t="s">
        <v>256</v>
      </c>
      <c r="G123" s="117"/>
      <c r="H123" s="98">
        <v>0</v>
      </c>
      <c r="I123" s="45"/>
      <c r="J123" s="107"/>
      <c r="K123" s="67"/>
      <c r="L123" s="99">
        <v>0</v>
      </c>
      <c r="M123" s="100"/>
      <c r="N123" s="101">
        <v>0</v>
      </c>
      <c r="O123" s="101">
        <v>0</v>
      </c>
    </row>
    <row r="124" spans="1:15" s="46" customFormat="1" ht="15" customHeight="1" x14ac:dyDescent="0.25">
      <c r="A124" s="128"/>
      <c r="B124" s="129"/>
      <c r="C124" s="74" t="s">
        <v>24</v>
      </c>
      <c r="D124" s="74" t="s">
        <v>14</v>
      </c>
      <c r="E124" s="95" t="s">
        <v>257</v>
      </c>
      <c r="F124" s="96" t="s">
        <v>258</v>
      </c>
      <c r="G124" s="117"/>
      <c r="H124" s="98">
        <v>170080.58</v>
      </c>
      <c r="I124" s="45"/>
      <c r="J124" s="107"/>
      <c r="K124" s="67"/>
      <c r="L124" s="99">
        <v>170080.58</v>
      </c>
      <c r="M124" s="100"/>
      <c r="N124" s="101">
        <v>0</v>
      </c>
      <c r="O124" s="101">
        <v>170080.58</v>
      </c>
    </row>
    <row r="125" spans="1:15" s="46" customFormat="1" ht="15" customHeight="1" x14ac:dyDescent="0.25">
      <c r="A125" s="128" t="s">
        <v>17</v>
      </c>
      <c r="B125" s="129"/>
      <c r="C125" s="74" t="s">
        <v>24</v>
      </c>
      <c r="D125" s="74" t="s">
        <v>24</v>
      </c>
      <c r="E125" s="140" t="s">
        <v>259</v>
      </c>
      <c r="F125" s="141" t="s">
        <v>260</v>
      </c>
      <c r="G125" s="142">
        <f>SUM(G126:G128)</f>
        <v>0</v>
      </c>
      <c r="H125" s="143">
        <v>1698425.97</v>
      </c>
      <c r="I125" s="45"/>
      <c r="J125" s="79">
        <v>0</v>
      </c>
      <c r="K125" s="67"/>
      <c r="L125" s="80">
        <v>1698425.97</v>
      </c>
      <c r="M125" s="81"/>
      <c r="N125" s="144">
        <v>0</v>
      </c>
      <c r="O125" s="144">
        <v>1698425.97</v>
      </c>
    </row>
    <row r="126" spans="1:15" s="46" customFormat="1" ht="15" customHeight="1" x14ac:dyDescent="0.25">
      <c r="A126" s="128"/>
      <c r="B126" s="129"/>
      <c r="C126" s="74" t="s">
        <v>24</v>
      </c>
      <c r="D126" s="74" t="s">
        <v>14</v>
      </c>
      <c r="E126" s="85" t="s">
        <v>261</v>
      </c>
      <c r="F126" s="179" t="s">
        <v>262</v>
      </c>
      <c r="G126" s="180"/>
      <c r="H126" s="181">
        <v>1698425.97</v>
      </c>
      <c r="I126" s="45"/>
      <c r="J126" s="107"/>
      <c r="K126" s="67"/>
      <c r="L126" s="182">
        <v>1698425.97</v>
      </c>
      <c r="M126" s="109"/>
      <c r="N126" s="183">
        <v>0</v>
      </c>
      <c r="O126" s="183">
        <v>1698425.97</v>
      </c>
    </row>
    <row r="127" spans="1:15" s="102" customFormat="1" ht="15" customHeight="1" x14ac:dyDescent="0.25">
      <c r="A127" s="83"/>
      <c r="B127" s="94"/>
      <c r="C127" s="74" t="s">
        <v>24</v>
      </c>
      <c r="D127" s="74" t="s">
        <v>14</v>
      </c>
      <c r="E127" s="85" t="s">
        <v>263</v>
      </c>
      <c r="F127" s="179" t="s">
        <v>264</v>
      </c>
      <c r="G127" s="180"/>
      <c r="H127" s="181">
        <v>0</v>
      </c>
      <c r="I127" s="45"/>
      <c r="J127" s="107"/>
      <c r="K127" s="67"/>
      <c r="L127" s="182">
        <v>0</v>
      </c>
      <c r="M127" s="109"/>
      <c r="N127" s="183">
        <v>0</v>
      </c>
      <c r="O127" s="183">
        <v>0</v>
      </c>
    </row>
    <row r="128" spans="1:15" s="102" customFormat="1" ht="15" customHeight="1" x14ac:dyDescent="0.25">
      <c r="A128" s="83"/>
      <c r="B128" s="94"/>
      <c r="C128" s="74" t="s">
        <v>24</v>
      </c>
      <c r="D128" s="74" t="s">
        <v>14</v>
      </c>
      <c r="E128" s="85" t="s">
        <v>265</v>
      </c>
      <c r="F128" s="179" t="s">
        <v>266</v>
      </c>
      <c r="G128" s="180"/>
      <c r="H128" s="181">
        <v>0</v>
      </c>
      <c r="I128" s="45"/>
      <c r="J128" s="107"/>
      <c r="K128" s="67"/>
      <c r="L128" s="182">
        <v>0</v>
      </c>
      <c r="M128" s="109"/>
      <c r="N128" s="183">
        <v>0</v>
      </c>
      <c r="O128" s="183">
        <v>0</v>
      </c>
    </row>
    <row r="129" spans="1:15" s="102" customFormat="1" ht="15" customHeight="1" x14ac:dyDescent="0.25">
      <c r="A129" s="83" t="s">
        <v>17</v>
      </c>
      <c r="B129" s="94"/>
      <c r="C129" s="74" t="s">
        <v>24</v>
      </c>
      <c r="D129" s="74" t="s">
        <v>24</v>
      </c>
      <c r="E129" s="140" t="s">
        <v>267</v>
      </c>
      <c r="F129" s="141" t="s">
        <v>268</v>
      </c>
      <c r="G129" s="148">
        <f>SUM(G130:G135)</f>
        <v>0</v>
      </c>
      <c r="H129" s="143">
        <v>7329737.8200000003</v>
      </c>
      <c r="I129" s="45"/>
      <c r="J129" s="79">
        <v>0</v>
      </c>
      <c r="K129" s="67"/>
      <c r="L129" s="80">
        <v>7329737.8200000003</v>
      </c>
      <c r="M129" s="81"/>
      <c r="N129" s="144">
        <v>29186.93</v>
      </c>
      <c r="O129" s="144">
        <v>7300550.8900000006</v>
      </c>
    </row>
    <row r="130" spans="1:15" s="102" customFormat="1" ht="15" customHeight="1" x14ac:dyDescent="0.25">
      <c r="A130" s="83"/>
      <c r="B130" s="94"/>
      <c r="C130" s="74" t="s">
        <v>24</v>
      </c>
      <c r="D130" s="74" t="s">
        <v>14</v>
      </c>
      <c r="E130" s="85" t="s">
        <v>269</v>
      </c>
      <c r="F130" s="179" t="s">
        <v>270</v>
      </c>
      <c r="G130" s="180"/>
      <c r="H130" s="181">
        <v>730851.12</v>
      </c>
      <c r="I130" s="45"/>
      <c r="J130" s="107"/>
      <c r="K130" s="67"/>
      <c r="L130" s="182">
        <v>730851.12</v>
      </c>
      <c r="M130" s="109"/>
      <c r="N130" s="183">
        <v>0</v>
      </c>
      <c r="O130" s="183">
        <v>730851.12</v>
      </c>
    </row>
    <row r="131" spans="1:15" s="102" customFormat="1" ht="15" customHeight="1" x14ac:dyDescent="0.25">
      <c r="A131" s="83"/>
      <c r="B131" s="94"/>
      <c r="C131" s="74" t="s">
        <v>24</v>
      </c>
      <c r="D131" s="74" t="s">
        <v>14</v>
      </c>
      <c r="E131" s="85" t="s">
        <v>271</v>
      </c>
      <c r="F131" s="179" t="s">
        <v>272</v>
      </c>
      <c r="G131" s="180"/>
      <c r="H131" s="181">
        <v>4123425.1</v>
      </c>
      <c r="I131" s="45"/>
      <c r="J131" s="107"/>
      <c r="K131" s="67"/>
      <c r="L131" s="182">
        <v>4123425.1</v>
      </c>
      <c r="M131" s="109"/>
      <c r="N131" s="183">
        <v>29186.93</v>
      </c>
      <c r="O131" s="183">
        <v>4094238.17</v>
      </c>
    </row>
    <row r="132" spans="1:15" s="102" customFormat="1" ht="15" customHeight="1" x14ac:dyDescent="0.25">
      <c r="A132" s="83"/>
      <c r="B132" s="94"/>
      <c r="C132" s="74" t="s">
        <v>24</v>
      </c>
      <c r="D132" s="74" t="s">
        <v>14</v>
      </c>
      <c r="E132" s="85" t="s">
        <v>273</v>
      </c>
      <c r="F132" s="179" t="s">
        <v>274</v>
      </c>
      <c r="G132" s="180"/>
      <c r="H132" s="181">
        <v>0</v>
      </c>
      <c r="I132" s="45"/>
      <c r="J132" s="107"/>
      <c r="K132" s="67"/>
      <c r="L132" s="182">
        <v>0</v>
      </c>
      <c r="M132" s="109"/>
      <c r="N132" s="183">
        <v>0</v>
      </c>
      <c r="O132" s="183">
        <v>0</v>
      </c>
    </row>
    <row r="133" spans="1:15" s="102" customFormat="1" ht="15" customHeight="1" x14ac:dyDescent="0.25">
      <c r="A133" s="83"/>
      <c r="B133" s="94"/>
      <c r="C133" s="74" t="s">
        <v>24</v>
      </c>
      <c r="D133" s="74" t="s">
        <v>14</v>
      </c>
      <c r="E133" s="85" t="s">
        <v>275</v>
      </c>
      <c r="F133" s="179" t="s">
        <v>276</v>
      </c>
      <c r="G133" s="180"/>
      <c r="H133" s="181">
        <v>2475461.6</v>
      </c>
      <c r="I133" s="45"/>
      <c r="J133" s="107"/>
      <c r="K133" s="67"/>
      <c r="L133" s="182">
        <v>2475461.6</v>
      </c>
      <c r="M133" s="109"/>
      <c r="N133" s="183">
        <v>0</v>
      </c>
      <c r="O133" s="183">
        <v>2475461.6</v>
      </c>
    </row>
    <row r="134" spans="1:15" s="102" customFormat="1" ht="15" customHeight="1" x14ac:dyDescent="0.25">
      <c r="A134" s="83"/>
      <c r="B134" s="94"/>
      <c r="C134" s="74" t="s">
        <v>24</v>
      </c>
      <c r="D134" s="74" t="s">
        <v>14</v>
      </c>
      <c r="E134" s="85" t="s">
        <v>277</v>
      </c>
      <c r="F134" s="179" t="s">
        <v>278</v>
      </c>
      <c r="G134" s="180"/>
      <c r="H134" s="181">
        <v>0</v>
      </c>
      <c r="I134" s="45"/>
      <c r="J134" s="107"/>
      <c r="K134" s="67"/>
      <c r="L134" s="182">
        <v>0</v>
      </c>
      <c r="M134" s="109"/>
      <c r="N134" s="183">
        <v>0</v>
      </c>
      <c r="O134" s="183">
        <v>0</v>
      </c>
    </row>
    <row r="135" spans="1:15" s="102" customFormat="1" ht="15" customHeight="1" x14ac:dyDescent="0.25">
      <c r="A135" s="83"/>
      <c r="B135" s="94"/>
      <c r="C135" s="74" t="s">
        <v>24</v>
      </c>
      <c r="D135" s="74" t="s">
        <v>14</v>
      </c>
      <c r="E135" s="85" t="s">
        <v>279</v>
      </c>
      <c r="F135" s="179" t="s">
        <v>280</v>
      </c>
      <c r="G135" s="180"/>
      <c r="H135" s="181">
        <v>0</v>
      </c>
      <c r="I135" s="45"/>
      <c r="J135" s="107"/>
      <c r="K135" s="67"/>
      <c r="L135" s="182">
        <v>0</v>
      </c>
      <c r="M135" s="109"/>
      <c r="N135" s="183">
        <v>0</v>
      </c>
      <c r="O135" s="183">
        <v>0</v>
      </c>
    </row>
    <row r="136" spans="1:15" s="102" customFormat="1" ht="15" customHeight="1" x14ac:dyDescent="0.25">
      <c r="A136" s="83"/>
      <c r="B136" s="94"/>
      <c r="C136" s="74" t="s">
        <v>24</v>
      </c>
      <c r="D136" s="74" t="s">
        <v>14</v>
      </c>
      <c r="E136" s="140" t="s">
        <v>281</v>
      </c>
      <c r="F136" s="141" t="s">
        <v>282</v>
      </c>
      <c r="G136" s="184"/>
      <c r="H136" s="149">
        <v>0</v>
      </c>
      <c r="I136" s="45"/>
      <c r="J136" s="79"/>
      <c r="K136" s="67"/>
      <c r="L136" s="150">
        <v>0</v>
      </c>
      <c r="M136" s="109"/>
      <c r="N136" s="151">
        <v>0</v>
      </c>
      <c r="O136" s="151">
        <v>0</v>
      </c>
    </row>
    <row r="137" spans="1:15" s="102" customFormat="1" ht="15" customHeight="1" x14ac:dyDescent="0.25">
      <c r="A137" s="83" t="s">
        <v>17</v>
      </c>
      <c r="B137" s="94"/>
      <c r="C137" s="74" t="s">
        <v>24</v>
      </c>
      <c r="D137" s="74" t="s">
        <v>24</v>
      </c>
      <c r="E137" s="140" t="s">
        <v>283</v>
      </c>
      <c r="F137" s="141" t="s">
        <v>284</v>
      </c>
      <c r="G137" s="142">
        <f>SUM(G138:G140)</f>
        <v>0</v>
      </c>
      <c r="H137" s="143">
        <v>370038.54</v>
      </c>
      <c r="I137" s="45"/>
      <c r="J137" s="79">
        <v>0</v>
      </c>
      <c r="K137" s="67"/>
      <c r="L137" s="80">
        <v>370038.54</v>
      </c>
      <c r="M137" s="81"/>
      <c r="N137" s="144">
        <v>0</v>
      </c>
      <c r="O137" s="144">
        <v>370038.54</v>
      </c>
    </row>
    <row r="138" spans="1:15" s="102" customFormat="1" ht="15" customHeight="1" x14ac:dyDescent="0.25">
      <c r="A138" s="83"/>
      <c r="B138" s="94"/>
      <c r="C138" s="74" t="s">
        <v>24</v>
      </c>
      <c r="D138" s="74" t="s">
        <v>14</v>
      </c>
      <c r="E138" s="85" t="s">
        <v>285</v>
      </c>
      <c r="F138" s="179" t="s">
        <v>286</v>
      </c>
      <c r="G138" s="180"/>
      <c r="H138" s="181">
        <v>257516.06999999998</v>
      </c>
      <c r="I138" s="45"/>
      <c r="J138" s="107"/>
      <c r="K138" s="67"/>
      <c r="L138" s="182">
        <v>257516.06999999998</v>
      </c>
      <c r="M138" s="109"/>
      <c r="N138" s="183">
        <v>0</v>
      </c>
      <c r="O138" s="183">
        <v>257516.06999999998</v>
      </c>
    </row>
    <row r="139" spans="1:15" s="102" customFormat="1" ht="15" customHeight="1" x14ac:dyDescent="0.25">
      <c r="A139" s="83"/>
      <c r="B139" s="94"/>
      <c r="C139" s="74" t="s">
        <v>24</v>
      </c>
      <c r="D139" s="74" t="s">
        <v>14</v>
      </c>
      <c r="E139" s="85" t="s">
        <v>287</v>
      </c>
      <c r="F139" s="179" t="s">
        <v>288</v>
      </c>
      <c r="G139" s="180"/>
      <c r="H139" s="181">
        <v>111425.77</v>
      </c>
      <c r="I139" s="45"/>
      <c r="J139" s="107"/>
      <c r="K139" s="67"/>
      <c r="L139" s="182">
        <v>111425.77</v>
      </c>
      <c r="M139" s="109"/>
      <c r="N139" s="183">
        <v>0</v>
      </c>
      <c r="O139" s="183">
        <v>111425.77</v>
      </c>
    </row>
    <row r="140" spans="1:15" s="102" customFormat="1" ht="15" customHeight="1" x14ac:dyDescent="0.25">
      <c r="A140" s="83"/>
      <c r="B140" s="94"/>
      <c r="C140" s="74" t="s">
        <v>24</v>
      </c>
      <c r="D140" s="74" t="s">
        <v>14</v>
      </c>
      <c r="E140" s="85" t="s">
        <v>289</v>
      </c>
      <c r="F140" s="179" t="s">
        <v>290</v>
      </c>
      <c r="G140" s="180"/>
      <c r="H140" s="181">
        <v>1096.7</v>
      </c>
      <c r="I140" s="45"/>
      <c r="J140" s="107"/>
      <c r="K140" s="67"/>
      <c r="L140" s="182">
        <v>1096.7</v>
      </c>
      <c r="M140" s="109"/>
      <c r="N140" s="183">
        <v>0</v>
      </c>
      <c r="O140" s="183">
        <v>1096.7</v>
      </c>
    </row>
    <row r="141" spans="1:15" s="102" customFormat="1" ht="20.100000000000001" customHeight="1" thickBot="1" x14ac:dyDescent="0.3">
      <c r="A141" s="83" t="s">
        <v>17</v>
      </c>
      <c r="B141" s="94"/>
      <c r="C141" s="74" t="s">
        <v>24</v>
      </c>
      <c r="D141" s="74" t="s">
        <v>24</v>
      </c>
      <c r="E141" s="185" t="s">
        <v>291</v>
      </c>
      <c r="F141" s="186" t="s">
        <v>292</v>
      </c>
      <c r="G141" s="187">
        <v>0</v>
      </c>
      <c r="H141" s="188">
        <v>526587765.64999998</v>
      </c>
      <c r="I141" s="45"/>
      <c r="J141" s="79">
        <v>2742089.3000000003</v>
      </c>
      <c r="K141" s="67"/>
      <c r="L141" s="189">
        <v>523845676.34999996</v>
      </c>
      <c r="M141" s="190"/>
      <c r="N141" s="191">
        <v>-411272.07</v>
      </c>
      <c r="O141" s="191">
        <v>524256948.41999996</v>
      </c>
    </row>
    <row r="142" spans="1:15" s="201" customFormat="1" ht="20.100000000000001" customHeight="1" thickBot="1" x14ac:dyDescent="0.3">
      <c r="A142" s="192"/>
      <c r="B142" s="192"/>
      <c r="C142" s="74" t="s">
        <v>24</v>
      </c>
      <c r="D142" s="74" t="s">
        <v>24</v>
      </c>
      <c r="E142" s="193"/>
      <c r="F142" s="194"/>
      <c r="G142" s="195"/>
      <c r="H142" s="196"/>
      <c r="I142" s="197"/>
      <c r="J142" s="198"/>
      <c r="K142" s="199"/>
      <c r="L142" s="200">
        <v>0</v>
      </c>
      <c r="M142" s="196"/>
      <c r="N142" s="196"/>
      <c r="O142" s="196">
        <v>0</v>
      </c>
    </row>
    <row r="143" spans="1:15" s="102" customFormat="1" ht="20.100000000000001" customHeight="1" x14ac:dyDescent="0.25">
      <c r="A143" s="83"/>
      <c r="B143" s="94"/>
      <c r="C143" s="74" t="s">
        <v>24</v>
      </c>
      <c r="D143" s="74" t="s">
        <v>24</v>
      </c>
      <c r="E143" s="202"/>
      <c r="F143" s="203" t="s">
        <v>293</v>
      </c>
      <c r="G143" s="204"/>
      <c r="H143" s="205"/>
      <c r="I143" s="45"/>
      <c r="J143" s="107"/>
      <c r="K143" s="67"/>
      <c r="L143" s="108">
        <v>0</v>
      </c>
      <c r="M143" s="109"/>
      <c r="N143" s="206"/>
      <c r="O143" s="206">
        <v>0</v>
      </c>
    </row>
    <row r="144" spans="1:15" s="102" customFormat="1" ht="15" customHeight="1" x14ac:dyDescent="0.25">
      <c r="A144" s="83" t="s">
        <v>17</v>
      </c>
      <c r="B144" s="94"/>
      <c r="C144" s="74" t="s">
        <v>24</v>
      </c>
      <c r="D144" s="74" t="s">
        <v>24</v>
      </c>
      <c r="E144" s="207" t="s">
        <v>294</v>
      </c>
      <c r="F144" s="208" t="s">
        <v>295</v>
      </c>
      <c r="G144" s="143">
        <f>+G145+G176</f>
        <v>0</v>
      </c>
      <c r="H144" s="143">
        <v>87455546.730000004</v>
      </c>
      <c r="I144" s="45"/>
      <c r="J144" s="90">
        <v>0</v>
      </c>
      <c r="K144" s="67"/>
      <c r="L144" s="80">
        <v>87455546.730000004</v>
      </c>
      <c r="M144" s="81"/>
      <c r="N144" s="144">
        <v>6443995.1000000006</v>
      </c>
      <c r="O144" s="144">
        <v>81011551.63000001</v>
      </c>
    </row>
    <row r="145" spans="1:15" s="102" customFormat="1" ht="15" customHeight="1" x14ac:dyDescent="0.25">
      <c r="A145" s="83" t="s">
        <v>17</v>
      </c>
      <c r="B145" s="94"/>
      <c r="C145" s="74" t="s">
        <v>24</v>
      </c>
      <c r="D145" s="74" t="s">
        <v>24</v>
      </c>
      <c r="E145" s="209" t="s">
        <v>296</v>
      </c>
      <c r="F145" s="210" t="s">
        <v>297</v>
      </c>
      <c r="G145" s="136">
        <f>+G146+G154+G158+SUM(G162:G167)</f>
        <v>0</v>
      </c>
      <c r="H145" s="136">
        <v>85875870.140000001</v>
      </c>
      <c r="I145" s="45"/>
      <c r="J145" s="79">
        <v>0</v>
      </c>
      <c r="K145" s="67"/>
      <c r="L145" s="137">
        <v>85875870.140000001</v>
      </c>
      <c r="M145" s="138"/>
      <c r="N145" s="139">
        <v>6065810.5300000003</v>
      </c>
      <c r="O145" s="139">
        <v>79810059.609999999</v>
      </c>
    </row>
    <row r="146" spans="1:15" s="102" customFormat="1" ht="15" customHeight="1" x14ac:dyDescent="0.25">
      <c r="A146" s="83" t="s">
        <v>17</v>
      </c>
      <c r="B146" s="94"/>
      <c r="C146" s="74" t="s">
        <v>24</v>
      </c>
      <c r="D146" s="74" t="s">
        <v>24</v>
      </c>
      <c r="E146" s="211" t="s">
        <v>298</v>
      </c>
      <c r="F146" s="159" t="s">
        <v>299</v>
      </c>
      <c r="G146" s="98">
        <f>SUM(G147:G153)</f>
        <v>0</v>
      </c>
      <c r="H146" s="98">
        <v>53189265.75</v>
      </c>
      <c r="I146" s="45"/>
      <c r="J146" s="90">
        <v>0</v>
      </c>
      <c r="K146" s="67"/>
      <c r="L146" s="99">
        <v>53189265.75</v>
      </c>
      <c r="M146" s="100"/>
      <c r="N146" s="101">
        <v>2003871.3300000003</v>
      </c>
      <c r="O146" s="101">
        <v>51185394.420000002</v>
      </c>
    </row>
    <row r="147" spans="1:15" s="46" customFormat="1" ht="15" customHeight="1" x14ac:dyDescent="0.25">
      <c r="A147" s="128"/>
      <c r="B147" s="129"/>
      <c r="C147" s="74" t="s">
        <v>24</v>
      </c>
      <c r="D147" s="74" t="s">
        <v>14</v>
      </c>
      <c r="E147" s="212" t="s">
        <v>300</v>
      </c>
      <c r="F147" s="213" t="s">
        <v>301</v>
      </c>
      <c r="G147" s="105"/>
      <c r="H147" s="181">
        <v>51669956.789999999</v>
      </c>
      <c r="I147" s="45"/>
      <c r="J147" s="107"/>
      <c r="K147" s="67"/>
      <c r="L147" s="182">
        <v>51669956.789999999</v>
      </c>
      <c r="M147" s="109"/>
      <c r="N147" s="183">
        <v>1324660.7200000002</v>
      </c>
      <c r="O147" s="183">
        <v>50345296.07</v>
      </c>
    </row>
    <row r="148" spans="1:15" s="46" customFormat="1" ht="15" customHeight="1" x14ac:dyDescent="0.25">
      <c r="A148" s="128"/>
      <c r="B148" s="129"/>
      <c r="C148" s="74" t="s">
        <v>24</v>
      </c>
      <c r="D148" s="74" t="s">
        <v>14</v>
      </c>
      <c r="E148" s="212" t="s">
        <v>302</v>
      </c>
      <c r="F148" s="213" t="s">
        <v>303</v>
      </c>
      <c r="G148" s="105"/>
      <c r="H148" s="181">
        <v>257651.97</v>
      </c>
      <c r="I148" s="45"/>
      <c r="J148" s="107"/>
      <c r="K148" s="67"/>
      <c r="L148" s="182">
        <v>257651.97</v>
      </c>
      <c r="M148" s="109"/>
      <c r="N148" s="183">
        <v>148684.79999999999</v>
      </c>
      <c r="O148" s="183">
        <v>108967.17000000001</v>
      </c>
    </row>
    <row r="149" spans="1:15" s="46" customFormat="1" ht="15" customHeight="1" x14ac:dyDescent="0.25">
      <c r="A149" s="128"/>
      <c r="B149" s="129"/>
      <c r="C149" s="74" t="s">
        <v>24</v>
      </c>
      <c r="D149" s="74" t="s">
        <v>14</v>
      </c>
      <c r="E149" s="212" t="s">
        <v>304</v>
      </c>
      <c r="F149" s="213" t="s">
        <v>305</v>
      </c>
      <c r="G149" s="105"/>
      <c r="H149" s="181">
        <v>1261656.99</v>
      </c>
      <c r="I149" s="45"/>
      <c r="J149" s="107"/>
      <c r="K149" s="67"/>
      <c r="L149" s="182">
        <v>1261656.99</v>
      </c>
      <c r="M149" s="109"/>
      <c r="N149" s="183">
        <v>530525.81000000006</v>
      </c>
      <c r="O149" s="183">
        <v>731131.17999999993</v>
      </c>
    </row>
    <row r="150" spans="1:15" s="46" customFormat="1" ht="15" customHeight="1" x14ac:dyDescent="0.25">
      <c r="A150" s="83" t="s">
        <v>17</v>
      </c>
      <c r="B150" s="94"/>
      <c r="C150" s="74" t="s">
        <v>24</v>
      </c>
      <c r="D150" s="74" t="s">
        <v>24</v>
      </c>
      <c r="E150" s="212" t="s">
        <v>306</v>
      </c>
      <c r="F150" s="213" t="s">
        <v>307</v>
      </c>
      <c r="G150" s="105"/>
      <c r="H150" s="106">
        <v>0</v>
      </c>
      <c r="I150" s="45"/>
      <c r="J150" s="90">
        <v>0</v>
      </c>
      <c r="K150" s="67"/>
      <c r="L150" s="108">
        <v>0</v>
      </c>
      <c r="M150" s="109"/>
      <c r="N150" s="110">
        <v>0</v>
      </c>
      <c r="O150" s="110">
        <v>0</v>
      </c>
    </row>
    <row r="151" spans="1:15" s="45" customFormat="1" ht="15" customHeight="1" x14ac:dyDescent="0.25">
      <c r="A151" s="128"/>
      <c r="B151" s="129" t="s">
        <v>13</v>
      </c>
      <c r="C151" s="74" t="s">
        <v>13</v>
      </c>
      <c r="D151" s="74" t="s">
        <v>14</v>
      </c>
      <c r="E151" s="212" t="s">
        <v>308</v>
      </c>
      <c r="F151" s="213" t="s">
        <v>309</v>
      </c>
      <c r="G151" s="105"/>
      <c r="H151" s="181">
        <v>0</v>
      </c>
      <c r="J151" s="152"/>
      <c r="K151" s="67"/>
      <c r="L151" s="182">
        <v>0</v>
      </c>
      <c r="M151" s="109"/>
      <c r="N151" s="183">
        <v>0</v>
      </c>
      <c r="O151" s="183">
        <v>0</v>
      </c>
    </row>
    <row r="152" spans="1:15" s="45" customFormat="1" ht="15" customHeight="1" x14ac:dyDescent="0.25">
      <c r="A152" s="128"/>
      <c r="B152" s="129" t="s">
        <v>145</v>
      </c>
      <c r="C152" s="74" t="s">
        <v>145</v>
      </c>
      <c r="D152" s="74" t="s">
        <v>14</v>
      </c>
      <c r="E152" s="212" t="s">
        <v>310</v>
      </c>
      <c r="F152" s="213" t="s">
        <v>311</v>
      </c>
      <c r="G152" s="105"/>
      <c r="H152" s="181">
        <v>0</v>
      </c>
      <c r="J152" s="152"/>
      <c r="K152" s="67"/>
      <c r="L152" s="182">
        <v>0</v>
      </c>
      <c r="M152" s="109"/>
      <c r="N152" s="183">
        <v>0</v>
      </c>
      <c r="O152" s="183">
        <v>0</v>
      </c>
    </row>
    <row r="153" spans="1:15" s="45" customFormat="1" ht="15" customHeight="1" x14ac:dyDescent="0.25">
      <c r="A153" s="128"/>
      <c r="B153" s="129"/>
      <c r="C153" s="74" t="s">
        <v>24</v>
      </c>
      <c r="D153" s="74" t="s">
        <v>14</v>
      </c>
      <c r="E153" s="212" t="s">
        <v>312</v>
      </c>
      <c r="F153" s="213" t="s">
        <v>313</v>
      </c>
      <c r="G153" s="105"/>
      <c r="H153" s="181">
        <v>0</v>
      </c>
      <c r="J153" s="152"/>
      <c r="K153" s="67"/>
      <c r="L153" s="182">
        <v>0</v>
      </c>
      <c r="M153" s="109"/>
      <c r="N153" s="183">
        <v>0</v>
      </c>
      <c r="O153" s="183">
        <v>0</v>
      </c>
    </row>
    <row r="154" spans="1:15" s="102" customFormat="1" ht="15" customHeight="1" x14ac:dyDescent="0.25">
      <c r="A154" s="83" t="s">
        <v>17</v>
      </c>
      <c r="B154" s="94"/>
      <c r="C154" s="74" t="s">
        <v>24</v>
      </c>
      <c r="D154" s="74" t="s">
        <v>24</v>
      </c>
      <c r="E154" s="211" t="s">
        <v>314</v>
      </c>
      <c r="F154" s="159" t="s">
        <v>315</v>
      </c>
      <c r="G154" s="98">
        <f>SUM(G155:G157)</f>
        <v>0</v>
      </c>
      <c r="H154" s="98">
        <v>12306</v>
      </c>
      <c r="I154" s="45"/>
      <c r="J154" s="90">
        <v>0</v>
      </c>
      <c r="K154" s="67"/>
      <c r="L154" s="99">
        <v>12306</v>
      </c>
      <c r="M154" s="100"/>
      <c r="N154" s="101">
        <v>0</v>
      </c>
      <c r="O154" s="101">
        <v>12306</v>
      </c>
    </row>
    <row r="155" spans="1:15" s="102" customFormat="1" ht="15" customHeight="1" x14ac:dyDescent="0.25">
      <c r="A155" s="83"/>
      <c r="B155" s="94" t="s">
        <v>13</v>
      </c>
      <c r="C155" s="74" t="s">
        <v>13</v>
      </c>
      <c r="D155" s="74" t="s">
        <v>14</v>
      </c>
      <c r="E155" s="212" t="s">
        <v>316</v>
      </c>
      <c r="F155" s="213" t="s">
        <v>317</v>
      </c>
      <c r="G155" s="105"/>
      <c r="H155" s="181">
        <v>12306</v>
      </c>
      <c r="I155" s="45"/>
      <c r="J155" s="107"/>
      <c r="K155" s="67"/>
      <c r="L155" s="182">
        <v>12306</v>
      </c>
      <c r="M155" s="109"/>
      <c r="N155" s="183">
        <v>0</v>
      </c>
      <c r="O155" s="183">
        <v>12306</v>
      </c>
    </row>
    <row r="156" spans="1:15" s="102" customFormat="1" ht="15" customHeight="1" x14ac:dyDescent="0.25">
      <c r="A156" s="83"/>
      <c r="B156" s="94" t="s">
        <v>145</v>
      </c>
      <c r="C156" s="74" t="s">
        <v>145</v>
      </c>
      <c r="D156" s="74" t="s">
        <v>14</v>
      </c>
      <c r="E156" s="212" t="s">
        <v>318</v>
      </c>
      <c r="F156" s="213" t="s">
        <v>319</v>
      </c>
      <c r="G156" s="105"/>
      <c r="H156" s="181">
        <v>0</v>
      </c>
      <c r="I156" s="45"/>
      <c r="J156" s="107"/>
      <c r="K156" s="67"/>
      <c r="L156" s="182">
        <v>0</v>
      </c>
      <c r="M156" s="109"/>
      <c r="N156" s="183">
        <v>0</v>
      </c>
      <c r="O156" s="183">
        <v>0</v>
      </c>
    </row>
    <row r="157" spans="1:15" s="102" customFormat="1" ht="15" customHeight="1" x14ac:dyDescent="0.25">
      <c r="A157" s="83"/>
      <c r="B157" s="94"/>
      <c r="C157" s="74" t="s">
        <v>24</v>
      </c>
      <c r="D157" s="74" t="s">
        <v>14</v>
      </c>
      <c r="E157" s="212" t="s">
        <v>320</v>
      </c>
      <c r="F157" s="213" t="s">
        <v>321</v>
      </c>
      <c r="G157" s="105"/>
      <c r="H157" s="181">
        <v>0</v>
      </c>
      <c r="I157" s="45"/>
      <c r="J157" s="107"/>
      <c r="K157" s="67"/>
      <c r="L157" s="182">
        <v>0</v>
      </c>
      <c r="M157" s="109"/>
      <c r="N157" s="183">
        <v>0</v>
      </c>
      <c r="O157" s="183">
        <v>0</v>
      </c>
    </row>
    <row r="158" spans="1:15" s="102" customFormat="1" ht="15" customHeight="1" x14ac:dyDescent="0.25">
      <c r="A158" s="83" t="s">
        <v>17</v>
      </c>
      <c r="B158" s="94"/>
      <c r="C158" s="74" t="s">
        <v>24</v>
      </c>
      <c r="D158" s="74" t="s">
        <v>24</v>
      </c>
      <c r="E158" s="211" t="s">
        <v>322</v>
      </c>
      <c r="F158" s="159" t="s">
        <v>323</v>
      </c>
      <c r="G158" s="97">
        <f>SUM(G159:G161)</f>
        <v>0</v>
      </c>
      <c r="H158" s="98">
        <v>28232473.899999999</v>
      </c>
      <c r="I158" s="178"/>
      <c r="J158" s="214">
        <v>0</v>
      </c>
      <c r="K158" s="67"/>
      <c r="L158" s="99">
        <v>28232473.899999999</v>
      </c>
      <c r="M158" s="100"/>
      <c r="N158" s="101">
        <v>3979795.87</v>
      </c>
      <c r="O158" s="101">
        <v>24252678.029999997</v>
      </c>
    </row>
    <row r="159" spans="1:15" s="102" customFormat="1" ht="15" customHeight="1" x14ac:dyDescent="0.25">
      <c r="A159" s="83"/>
      <c r="B159" s="94"/>
      <c r="C159" s="74" t="s">
        <v>24</v>
      </c>
      <c r="D159" s="74" t="s">
        <v>14</v>
      </c>
      <c r="E159" s="212" t="s">
        <v>324</v>
      </c>
      <c r="F159" s="213" t="s">
        <v>325</v>
      </c>
      <c r="G159" s="105"/>
      <c r="H159" s="106">
        <v>17275128.27</v>
      </c>
      <c r="I159" s="45"/>
      <c r="J159" s="107"/>
      <c r="K159" s="67"/>
      <c r="L159" s="108">
        <v>17275128.27</v>
      </c>
      <c r="M159" s="109"/>
      <c r="N159" s="183">
        <v>2502452.33</v>
      </c>
      <c r="O159" s="183">
        <v>14772675.939999999</v>
      </c>
    </row>
    <row r="160" spans="1:15" s="102" customFormat="1" ht="15" customHeight="1" x14ac:dyDescent="0.25">
      <c r="A160" s="83"/>
      <c r="B160" s="94"/>
      <c r="C160" s="74" t="s">
        <v>24</v>
      </c>
      <c r="D160" s="74" t="s">
        <v>14</v>
      </c>
      <c r="E160" s="212" t="s">
        <v>326</v>
      </c>
      <c r="F160" s="213" t="s">
        <v>327</v>
      </c>
      <c r="G160" s="105"/>
      <c r="H160" s="106">
        <v>3015667.7</v>
      </c>
      <c r="I160" s="45"/>
      <c r="J160" s="107"/>
      <c r="K160" s="67"/>
      <c r="L160" s="108">
        <v>3015667.7</v>
      </c>
      <c r="M160" s="109"/>
      <c r="N160" s="110">
        <v>0</v>
      </c>
      <c r="O160" s="110">
        <v>3015667.7</v>
      </c>
    </row>
    <row r="161" spans="1:15" s="102" customFormat="1" ht="15" customHeight="1" x14ac:dyDescent="0.25">
      <c r="A161" s="83"/>
      <c r="B161" s="94"/>
      <c r="C161" s="74" t="s">
        <v>24</v>
      </c>
      <c r="D161" s="74" t="s">
        <v>14</v>
      </c>
      <c r="E161" s="212" t="s">
        <v>328</v>
      </c>
      <c r="F161" s="213" t="s">
        <v>329</v>
      </c>
      <c r="G161" s="105"/>
      <c r="H161" s="106">
        <v>7941677.9299999997</v>
      </c>
      <c r="I161" s="45"/>
      <c r="J161" s="107"/>
      <c r="K161" s="67"/>
      <c r="L161" s="108">
        <v>7941677.9299999997</v>
      </c>
      <c r="M161" s="109"/>
      <c r="N161" s="110">
        <v>1477343.54</v>
      </c>
      <c r="O161" s="110">
        <v>6464334.3899999997</v>
      </c>
    </row>
    <row r="162" spans="1:15" s="102" customFormat="1" ht="15" customHeight="1" x14ac:dyDescent="0.25">
      <c r="A162" s="83"/>
      <c r="B162" s="94"/>
      <c r="C162" s="74" t="s">
        <v>24</v>
      </c>
      <c r="D162" s="74" t="s">
        <v>14</v>
      </c>
      <c r="E162" s="211" t="s">
        <v>330</v>
      </c>
      <c r="F162" s="159" t="s">
        <v>331</v>
      </c>
      <c r="G162" s="117"/>
      <c r="H162" s="121">
        <v>693055.76</v>
      </c>
      <c r="I162" s="178"/>
      <c r="J162" s="215"/>
      <c r="K162" s="67"/>
      <c r="L162" s="122">
        <v>693055.76</v>
      </c>
      <c r="M162" s="109"/>
      <c r="N162" s="123">
        <v>16945.32</v>
      </c>
      <c r="O162" s="123">
        <v>676110.44000000006</v>
      </c>
    </row>
    <row r="163" spans="1:15" s="102" customFormat="1" ht="15" customHeight="1" x14ac:dyDescent="0.25">
      <c r="A163" s="83"/>
      <c r="B163" s="94"/>
      <c r="C163" s="74" t="s">
        <v>24</v>
      </c>
      <c r="D163" s="74" t="s">
        <v>14</v>
      </c>
      <c r="E163" s="211" t="s">
        <v>332</v>
      </c>
      <c r="F163" s="159" t="s">
        <v>333</v>
      </c>
      <c r="G163" s="117"/>
      <c r="H163" s="121">
        <v>3307570.08</v>
      </c>
      <c r="I163" s="178"/>
      <c r="J163" s="215"/>
      <c r="K163" s="67"/>
      <c r="L163" s="122">
        <v>3307570.08</v>
      </c>
      <c r="M163" s="109"/>
      <c r="N163" s="123">
        <v>0</v>
      </c>
      <c r="O163" s="123">
        <v>3307570.08</v>
      </c>
    </row>
    <row r="164" spans="1:15" s="102" customFormat="1" ht="15" customHeight="1" x14ac:dyDescent="0.25">
      <c r="A164" s="83"/>
      <c r="B164" s="94"/>
      <c r="C164" s="74" t="s">
        <v>24</v>
      </c>
      <c r="D164" s="74" t="s">
        <v>14</v>
      </c>
      <c r="E164" s="211" t="s">
        <v>334</v>
      </c>
      <c r="F164" s="159" t="s">
        <v>335</v>
      </c>
      <c r="G164" s="117"/>
      <c r="H164" s="121">
        <v>0</v>
      </c>
      <c r="I164" s="178"/>
      <c r="J164" s="215"/>
      <c r="K164" s="67"/>
      <c r="L164" s="122">
        <v>0</v>
      </c>
      <c r="M164" s="109"/>
      <c r="N164" s="123">
        <v>0</v>
      </c>
      <c r="O164" s="123">
        <v>0</v>
      </c>
    </row>
    <row r="165" spans="1:15" s="102" customFormat="1" ht="15" customHeight="1" x14ac:dyDescent="0.25">
      <c r="A165" s="83"/>
      <c r="B165" s="94"/>
      <c r="C165" s="74" t="s">
        <v>24</v>
      </c>
      <c r="D165" s="74" t="s">
        <v>14</v>
      </c>
      <c r="E165" s="211" t="s">
        <v>336</v>
      </c>
      <c r="F165" s="159" t="s">
        <v>337</v>
      </c>
      <c r="G165" s="117"/>
      <c r="H165" s="121">
        <v>5923.5599999999995</v>
      </c>
      <c r="I165" s="178"/>
      <c r="J165" s="215"/>
      <c r="K165" s="67"/>
      <c r="L165" s="122">
        <v>5923.5599999999995</v>
      </c>
      <c r="M165" s="109"/>
      <c r="N165" s="123">
        <v>0</v>
      </c>
      <c r="O165" s="123">
        <v>5923.5599999999995</v>
      </c>
    </row>
    <row r="166" spans="1:15" s="102" customFormat="1" ht="15" customHeight="1" x14ac:dyDescent="0.25">
      <c r="A166" s="83"/>
      <c r="B166" s="94"/>
      <c r="C166" s="74" t="s">
        <v>24</v>
      </c>
      <c r="D166" s="74" t="s">
        <v>14</v>
      </c>
      <c r="E166" s="211" t="s">
        <v>338</v>
      </c>
      <c r="F166" s="216" t="s">
        <v>339</v>
      </c>
      <c r="G166" s="117"/>
      <c r="H166" s="121">
        <v>435275.09</v>
      </c>
      <c r="I166" s="178"/>
      <c r="J166" s="215"/>
      <c r="K166" s="67"/>
      <c r="L166" s="122">
        <v>435275.09</v>
      </c>
      <c r="M166" s="109"/>
      <c r="N166" s="123">
        <v>65198.01</v>
      </c>
      <c r="O166" s="123">
        <v>370077.08</v>
      </c>
    </row>
    <row r="167" spans="1:15" s="102" customFormat="1" ht="15" customHeight="1" x14ac:dyDescent="0.25">
      <c r="A167" s="83" t="s">
        <v>17</v>
      </c>
      <c r="B167" s="94" t="s">
        <v>13</v>
      </c>
      <c r="C167" s="74" t="s">
        <v>13</v>
      </c>
      <c r="D167" s="74" t="s">
        <v>24</v>
      </c>
      <c r="E167" s="211" t="s">
        <v>340</v>
      </c>
      <c r="F167" s="159" t="s">
        <v>341</v>
      </c>
      <c r="G167" s="97">
        <f>SUM(G168:G175)</f>
        <v>0</v>
      </c>
      <c r="H167" s="98">
        <v>0</v>
      </c>
      <c r="I167" s="178"/>
      <c r="J167" s="215">
        <v>0</v>
      </c>
      <c r="K167" s="217"/>
      <c r="L167" s="99">
        <v>0</v>
      </c>
      <c r="M167" s="100"/>
      <c r="N167" s="101">
        <v>0</v>
      </c>
      <c r="O167" s="101">
        <v>0</v>
      </c>
    </row>
    <row r="168" spans="1:15" s="178" customFormat="1" ht="15" customHeight="1" x14ac:dyDescent="0.25">
      <c r="A168" s="83"/>
      <c r="B168" s="94" t="s">
        <v>13</v>
      </c>
      <c r="C168" s="74" t="s">
        <v>13</v>
      </c>
      <c r="D168" s="74" t="s">
        <v>14</v>
      </c>
      <c r="E168" s="211" t="s">
        <v>342</v>
      </c>
      <c r="F168" s="218" t="s">
        <v>343</v>
      </c>
      <c r="G168" s="169"/>
      <c r="H168" s="106">
        <v>0</v>
      </c>
      <c r="J168" s="219"/>
      <c r="K168" s="220"/>
      <c r="L168" s="108">
        <v>0</v>
      </c>
      <c r="M168" s="109"/>
      <c r="N168" s="110">
        <v>0</v>
      </c>
      <c r="O168" s="110">
        <v>0</v>
      </c>
    </row>
    <row r="169" spans="1:15" s="178" customFormat="1" ht="15" customHeight="1" x14ac:dyDescent="0.25">
      <c r="A169" s="83"/>
      <c r="B169" s="94" t="s">
        <v>13</v>
      </c>
      <c r="C169" s="74" t="s">
        <v>13</v>
      </c>
      <c r="D169" s="74" t="s">
        <v>14</v>
      </c>
      <c r="E169" s="211" t="s">
        <v>344</v>
      </c>
      <c r="F169" s="218" t="s">
        <v>345</v>
      </c>
      <c r="G169" s="169"/>
      <c r="H169" s="106">
        <v>0</v>
      </c>
      <c r="J169" s="219"/>
      <c r="K169" s="220"/>
      <c r="L169" s="108">
        <v>0</v>
      </c>
      <c r="M169" s="109"/>
      <c r="N169" s="110">
        <v>0</v>
      </c>
      <c r="O169" s="110">
        <v>0</v>
      </c>
    </row>
    <row r="170" spans="1:15" s="178" customFormat="1" ht="15" customHeight="1" x14ac:dyDescent="0.25">
      <c r="A170" s="83"/>
      <c r="B170" s="94" t="s">
        <v>13</v>
      </c>
      <c r="C170" s="74" t="s">
        <v>13</v>
      </c>
      <c r="D170" s="74" t="s">
        <v>14</v>
      </c>
      <c r="E170" s="211" t="s">
        <v>346</v>
      </c>
      <c r="F170" s="218" t="s">
        <v>347</v>
      </c>
      <c r="G170" s="169"/>
      <c r="H170" s="106">
        <v>0</v>
      </c>
      <c r="J170" s="219"/>
      <c r="K170" s="220"/>
      <c r="L170" s="108">
        <v>0</v>
      </c>
      <c r="M170" s="109"/>
      <c r="N170" s="110">
        <v>0</v>
      </c>
      <c r="O170" s="110">
        <v>0</v>
      </c>
    </row>
    <row r="171" spans="1:15" s="178" customFormat="1" ht="15" customHeight="1" x14ac:dyDescent="0.25">
      <c r="A171" s="83"/>
      <c r="B171" s="94" t="s">
        <v>13</v>
      </c>
      <c r="C171" s="74" t="s">
        <v>13</v>
      </c>
      <c r="D171" s="74" t="s">
        <v>14</v>
      </c>
      <c r="E171" s="211" t="s">
        <v>348</v>
      </c>
      <c r="F171" s="218" t="s">
        <v>349</v>
      </c>
      <c r="G171" s="169"/>
      <c r="H171" s="106">
        <v>0</v>
      </c>
      <c r="J171" s="219"/>
      <c r="K171" s="220"/>
      <c r="L171" s="108">
        <v>0</v>
      </c>
      <c r="M171" s="109"/>
      <c r="N171" s="110">
        <v>0</v>
      </c>
      <c r="O171" s="110">
        <v>0</v>
      </c>
    </row>
    <row r="172" spans="1:15" s="178" customFormat="1" ht="15" customHeight="1" x14ac:dyDescent="0.25">
      <c r="A172" s="83"/>
      <c r="B172" s="94" t="s">
        <v>13</v>
      </c>
      <c r="C172" s="74" t="s">
        <v>13</v>
      </c>
      <c r="D172" s="74" t="s">
        <v>14</v>
      </c>
      <c r="E172" s="211" t="s">
        <v>350</v>
      </c>
      <c r="F172" s="218" t="s">
        <v>351</v>
      </c>
      <c r="G172" s="169"/>
      <c r="H172" s="106">
        <v>0</v>
      </c>
      <c r="J172" s="219"/>
      <c r="K172" s="220"/>
      <c r="L172" s="108">
        <v>0</v>
      </c>
      <c r="M172" s="109"/>
      <c r="N172" s="110">
        <v>0</v>
      </c>
      <c r="O172" s="110">
        <v>0</v>
      </c>
    </row>
    <row r="173" spans="1:15" s="178" customFormat="1" ht="15" customHeight="1" x14ac:dyDescent="0.25">
      <c r="A173" s="83"/>
      <c r="B173" s="94" t="s">
        <v>13</v>
      </c>
      <c r="C173" s="74" t="s">
        <v>13</v>
      </c>
      <c r="D173" s="74" t="s">
        <v>14</v>
      </c>
      <c r="E173" s="211" t="s">
        <v>352</v>
      </c>
      <c r="F173" s="218" t="s">
        <v>353</v>
      </c>
      <c r="G173" s="169"/>
      <c r="H173" s="106">
        <v>0</v>
      </c>
      <c r="J173" s="219"/>
      <c r="K173" s="220"/>
      <c r="L173" s="108">
        <v>0</v>
      </c>
      <c r="M173" s="109"/>
      <c r="N173" s="110">
        <v>0</v>
      </c>
      <c r="O173" s="110">
        <v>0</v>
      </c>
    </row>
    <row r="174" spans="1:15" s="178" customFormat="1" ht="15" customHeight="1" x14ac:dyDescent="0.25">
      <c r="A174" s="83"/>
      <c r="B174" s="94" t="s">
        <v>13</v>
      </c>
      <c r="C174" s="74" t="s">
        <v>13</v>
      </c>
      <c r="D174" s="74" t="s">
        <v>14</v>
      </c>
      <c r="E174" s="211" t="s">
        <v>354</v>
      </c>
      <c r="F174" s="218" t="s">
        <v>355</v>
      </c>
      <c r="G174" s="169"/>
      <c r="H174" s="106">
        <v>0</v>
      </c>
      <c r="J174" s="219"/>
      <c r="K174" s="220"/>
      <c r="L174" s="108">
        <v>0</v>
      </c>
      <c r="M174" s="109"/>
      <c r="N174" s="110">
        <v>0</v>
      </c>
      <c r="O174" s="110">
        <v>0</v>
      </c>
    </row>
    <row r="175" spans="1:15" s="178" customFormat="1" ht="15" customHeight="1" x14ac:dyDescent="0.25">
      <c r="A175" s="83"/>
      <c r="B175" s="94" t="s">
        <v>13</v>
      </c>
      <c r="C175" s="74" t="s">
        <v>13</v>
      </c>
      <c r="D175" s="74" t="s">
        <v>14</v>
      </c>
      <c r="E175" s="211" t="s">
        <v>356</v>
      </c>
      <c r="F175" s="222" t="s">
        <v>357</v>
      </c>
      <c r="G175" s="169"/>
      <c r="H175" s="106">
        <v>0</v>
      </c>
      <c r="J175" s="219"/>
      <c r="K175" s="220"/>
      <c r="L175" s="108">
        <v>0</v>
      </c>
      <c r="M175" s="109"/>
      <c r="N175" s="110">
        <v>0</v>
      </c>
      <c r="O175" s="110">
        <v>0</v>
      </c>
    </row>
    <row r="176" spans="1:15" s="102" customFormat="1" ht="15" customHeight="1" x14ac:dyDescent="0.25">
      <c r="A176" s="83" t="s">
        <v>17</v>
      </c>
      <c r="B176" s="94"/>
      <c r="C176" s="74" t="s">
        <v>24</v>
      </c>
      <c r="D176" s="74" t="s">
        <v>24</v>
      </c>
      <c r="E176" s="209" t="s">
        <v>358</v>
      </c>
      <c r="F176" s="223" t="s">
        <v>359</v>
      </c>
      <c r="G176" s="175">
        <f>SUM(G177:G183)</f>
        <v>0</v>
      </c>
      <c r="H176" s="136">
        <v>1579676.59</v>
      </c>
      <c r="I176" s="45"/>
      <c r="J176" s="90">
        <v>0</v>
      </c>
      <c r="K176" s="67"/>
      <c r="L176" s="137">
        <v>1579676.59</v>
      </c>
      <c r="M176" s="138"/>
      <c r="N176" s="139">
        <v>378184.56999999995</v>
      </c>
      <c r="O176" s="139">
        <v>1201492.02</v>
      </c>
    </row>
    <row r="177" spans="1:15" s="102" customFormat="1" ht="15" customHeight="1" x14ac:dyDescent="0.25">
      <c r="A177" s="83"/>
      <c r="B177" s="94"/>
      <c r="C177" s="74" t="s">
        <v>24</v>
      </c>
      <c r="D177" s="74" t="s">
        <v>14</v>
      </c>
      <c r="E177" s="211" t="s">
        <v>360</v>
      </c>
      <c r="F177" s="159" t="s">
        <v>361</v>
      </c>
      <c r="G177" s="117"/>
      <c r="H177" s="121">
        <v>64383.22</v>
      </c>
      <c r="I177" s="45"/>
      <c r="J177" s="107"/>
      <c r="K177" s="67"/>
      <c r="L177" s="122">
        <v>64383.22</v>
      </c>
      <c r="M177" s="109"/>
      <c r="N177" s="123">
        <v>7407.22</v>
      </c>
      <c r="O177" s="123">
        <v>56976</v>
      </c>
    </row>
    <row r="178" spans="1:15" s="102" customFormat="1" ht="15" customHeight="1" x14ac:dyDescent="0.25">
      <c r="A178" s="83"/>
      <c r="B178" s="94"/>
      <c r="C178" s="74" t="s">
        <v>24</v>
      </c>
      <c r="D178" s="74" t="s">
        <v>14</v>
      </c>
      <c r="E178" s="211" t="s">
        <v>362</v>
      </c>
      <c r="F178" s="159" t="s">
        <v>363</v>
      </c>
      <c r="G178" s="117"/>
      <c r="H178" s="121">
        <v>379647.11</v>
      </c>
      <c r="I178" s="45"/>
      <c r="J178" s="107"/>
      <c r="K178" s="67"/>
      <c r="L178" s="122">
        <v>379647.11</v>
      </c>
      <c r="M178" s="109"/>
      <c r="N178" s="123">
        <v>0</v>
      </c>
      <c r="O178" s="123">
        <v>379647.11</v>
      </c>
    </row>
    <row r="179" spans="1:15" s="102" customFormat="1" ht="15" customHeight="1" x14ac:dyDescent="0.25">
      <c r="A179" s="83"/>
      <c r="B179" s="94"/>
      <c r="C179" s="74" t="s">
        <v>24</v>
      </c>
      <c r="D179" s="74" t="s">
        <v>14</v>
      </c>
      <c r="E179" s="211" t="s">
        <v>364</v>
      </c>
      <c r="F179" s="216" t="s">
        <v>365</v>
      </c>
      <c r="G179" s="117"/>
      <c r="H179" s="121">
        <v>274211.78000000003</v>
      </c>
      <c r="I179" s="45"/>
      <c r="J179" s="107"/>
      <c r="K179" s="67"/>
      <c r="L179" s="122">
        <v>274211.78000000003</v>
      </c>
      <c r="M179" s="109"/>
      <c r="N179" s="123">
        <v>0</v>
      </c>
      <c r="O179" s="123">
        <v>274211.78000000003</v>
      </c>
    </row>
    <row r="180" spans="1:15" s="102" customFormat="1" ht="15" customHeight="1" x14ac:dyDescent="0.25">
      <c r="A180" s="83"/>
      <c r="B180" s="94"/>
      <c r="C180" s="74" t="s">
        <v>24</v>
      </c>
      <c r="D180" s="74" t="s">
        <v>14</v>
      </c>
      <c r="E180" s="211" t="s">
        <v>366</v>
      </c>
      <c r="F180" s="216" t="s">
        <v>367</v>
      </c>
      <c r="G180" s="117"/>
      <c r="H180" s="121">
        <v>466905.54</v>
      </c>
      <c r="I180" s="45"/>
      <c r="J180" s="107"/>
      <c r="K180" s="67"/>
      <c r="L180" s="122">
        <v>466905.54</v>
      </c>
      <c r="M180" s="109"/>
      <c r="N180" s="123">
        <v>0</v>
      </c>
      <c r="O180" s="123">
        <v>466905.54</v>
      </c>
    </row>
    <row r="181" spans="1:15" s="102" customFormat="1" ht="15" customHeight="1" x14ac:dyDescent="0.25">
      <c r="A181" s="83"/>
      <c r="B181" s="94"/>
      <c r="C181" s="74" t="s">
        <v>24</v>
      </c>
      <c r="D181" s="74" t="s">
        <v>14</v>
      </c>
      <c r="E181" s="211" t="s">
        <v>368</v>
      </c>
      <c r="F181" s="216" t="s">
        <v>369</v>
      </c>
      <c r="G181" s="117"/>
      <c r="H181" s="121">
        <v>55312.869999999995</v>
      </c>
      <c r="I181" s="45"/>
      <c r="J181" s="107"/>
      <c r="K181" s="67"/>
      <c r="L181" s="122">
        <v>55312.869999999995</v>
      </c>
      <c r="M181" s="109"/>
      <c r="N181" s="123">
        <v>0</v>
      </c>
      <c r="O181" s="123">
        <v>55312.869999999995</v>
      </c>
    </row>
    <row r="182" spans="1:15" s="102" customFormat="1" ht="15" customHeight="1" x14ac:dyDescent="0.25">
      <c r="A182" s="83"/>
      <c r="B182" s="94"/>
      <c r="C182" s="74" t="s">
        <v>24</v>
      </c>
      <c r="D182" s="74" t="s">
        <v>14</v>
      </c>
      <c r="E182" s="211" t="s">
        <v>370</v>
      </c>
      <c r="F182" s="159" t="s">
        <v>371</v>
      </c>
      <c r="G182" s="117"/>
      <c r="H182" s="121">
        <v>339216.07</v>
      </c>
      <c r="I182" s="45"/>
      <c r="J182" s="107"/>
      <c r="K182" s="67"/>
      <c r="L182" s="122">
        <v>339216.07</v>
      </c>
      <c r="M182" s="109"/>
      <c r="N182" s="123">
        <v>370777.35</v>
      </c>
      <c r="O182" s="123">
        <v>-31561.27999999997</v>
      </c>
    </row>
    <row r="183" spans="1:15" s="102" customFormat="1" ht="15" customHeight="1" x14ac:dyDescent="0.25">
      <c r="A183" s="83"/>
      <c r="B183" s="94" t="s">
        <v>13</v>
      </c>
      <c r="C183" s="74" t="s">
        <v>13</v>
      </c>
      <c r="D183" s="74" t="s">
        <v>14</v>
      </c>
      <c r="E183" s="211" t="s">
        <v>372</v>
      </c>
      <c r="F183" s="159" t="s">
        <v>373</v>
      </c>
      <c r="G183" s="117"/>
      <c r="H183" s="121">
        <v>0</v>
      </c>
      <c r="I183" s="45"/>
      <c r="J183" s="107"/>
      <c r="K183" s="67"/>
      <c r="L183" s="122">
        <v>0</v>
      </c>
      <c r="M183" s="109"/>
      <c r="N183" s="123">
        <v>0</v>
      </c>
      <c r="O183" s="123">
        <v>0</v>
      </c>
    </row>
    <row r="184" spans="1:15" s="102" customFormat="1" ht="15" customHeight="1" x14ac:dyDescent="0.25">
      <c r="A184" s="83" t="s">
        <v>17</v>
      </c>
      <c r="B184" s="94"/>
      <c r="C184" s="74" t="s">
        <v>24</v>
      </c>
      <c r="D184" s="74" t="s">
        <v>24</v>
      </c>
      <c r="E184" s="207" t="s">
        <v>374</v>
      </c>
      <c r="F184" s="208" t="s">
        <v>375</v>
      </c>
      <c r="G184" s="143">
        <v>0</v>
      </c>
      <c r="H184" s="143">
        <v>300438755.17999995</v>
      </c>
      <c r="I184" s="45"/>
      <c r="J184" s="79">
        <v>2742089.3000000003</v>
      </c>
      <c r="K184" s="67"/>
      <c r="L184" s="80">
        <v>297696665.87999994</v>
      </c>
      <c r="M184" s="81"/>
      <c r="N184" s="144">
        <v>11371916.249999998</v>
      </c>
      <c r="O184" s="144">
        <v>286324749.62999994</v>
      </c>
    </row>
    <row r="185" spans="1:15" s="102" customFormat="1" ht="15" customHeight="1" x14ac:dyDescent="0.25">
      <c r="A185" s="83" t="s">
        <v>17</v>
      </c>
      <c r="B185" s="94"/>
      <c r="C185" s="74" t="s">
        <v>24</v>
      </c>
      <c r="D185" s="74" t="s">
        <v>24</v>
      </c>
      <c r="E185" s="209" t="s">
        <v>376</v>
      </c>
      <c r="F185" s="223" t="s">
        <v>377</v>
      </c>
      <c r="G185" s="135">
        <v>0</v>
      </c>
      <c r="H185" s="136">
        <v>269037285.21999997</v>
      </c>
      <c r="I185" s="45"/>
      <c r="J185" s="79">
        <v>2742089.3000000003</v>
      </c>
      <c r="K185" s="67"/>
      <c r="L185" s="137">
        <v>266295195.91999996</v>
      </c>
      <c r="M185" s="138"/>
      <c r="N185" s="139">
        <v>10210347.239999998</v>
      </c>
      <c r="O185" s="139">
        <v>256084848.67999995</v>
      </c>
    </row>
    <row r="186" spans="1:15" s="102" customFormat="1" ht="15" customHeight="1" x14ac:dyDescent="0.25">
      <c r="A186" s="83" t="s">
        <v>17</v>
      </c>
      <c r="B186" s="94"/>
      <c r="C186" s="74" t="s">
        <v>24</v>
      </c>
      <c r="D186" s="74" t="s">
        <v>24</v>
      </c>
      <c r="E186" s="209" t="s">
        <v>378</v>
      </c>
      <c r="F186" s="224" t="s">
        <v>379</v>
      </c>
      <c r="G186" s="225">
        <v>0</v>
      </c>
      <c r="H186" s="226">
        <v>37369885.18</v>
      </c>
      <c r="I186" s="45"/>
      <c r="J186" s="90">
        <v>0</v>
      </c>
      <c r="K186" s="67"/>
      <c r="L186" s="227">
        <v>37369885.18</v>
      </c>
      <c r="M186" s="138"/>
      <c r="N186" s="228">
        <v>1387932.05</v>
      </c>
      <c r="O186" s="228">
        <v>35981953.130000003</v>
      </c>
    </row>
    <row r="187" spans="1:15" s="102" customFormat="1" ht="15" customHeight="1" x14ac:dyDescent="0.25">
      <c r="A187" s="83" t="s">
        <v>17</v>
      </c>
      <c r="B187" s="94"/>
      <c r="C187" s="74" t="s">
        <v>24</v>
      </c>
      <c r="D187" s="74" t="s">
        <v>24</v>
      </c>
      <c r="E187" s="211" t="s">
        <v>380</v>
      </c>
      <c r="F187" s="222" t="s">
        <v>381</v>
      </c>
      <c r="G187" s="169">
        <v>0</v>
      </c>
      <c r="H187" s="106">
        <v>37140615.32</v>
      </c>
      <c r="I187" s="45"/>
      <c r="J187" s="90">
        <v>0</v>
      </c>
      <c r="K187" s="67"/>
      <c r="L187" s="108">
        <v>37140615.32</v>
      </c>
      <c r="M187" s="109"/>
      <c r="N187" s="110">
        <v>1387932.05</v>
      </c>
      <c r="O187" s="110">
        <v>35752683.270000003</v>
      </c>
    </row>
    <row r="188" spans="1:15" s="102" customFormat="1" ht="15" customHeight="1" x14ac:dyDescent="0.25">
      <c r="A188" s="83"/>
      <c r="B188" s="94"/>
      <c r="C188" s="74" t="s">
        <v>24</v>
      </c>
      <c r="D188" s="74" t="s">
        <v>14</v>
      </c>
      <c r="E188" s="211" t="s">
        <v>382</v>
      </c>
      <c r="F188" s="218" t="s">
        <v>383</v>
      </c>
      <c r="G188" s="169"/>
      <c r="H188" s="106">
        <v>24205297.829999998</v>
      </c>
      <c r="I188" s="45"/>
      <c r="J188" s="107"/>
      <c r="K188" s="67"/>
      <c r="L188" s="108">
        <v>24205297.829999998</v>
      </c>
      <c r="M188" s="109"/>
      <c r="N188" s="110">
        <v>0</v>
      </c>
      <c r="O188" s="110">
        <v>24205297.829999998</v>
      </c>
    </row>
    <row r="189" spans="1:15" s="102" customFormat="1" ht="15" customHeight="1" x14ac:dyDescent="0.25">
      <c r="A189" s="83"/>
      <c r="B189" s="94"/>
      <c r="C189" s="74" t="s">
        <v>24</v>
      </c>
      <c r="D189" s="74" t="s">
        <v>14</v>
      </c>
      <c r="E189" s="211" t="s">
        <v>384</v>
      </c>
      <c r="F189" s="218" t="s">
        <v>385</v>
      </c>
      <c r="G189" s="169"/>
      <c r="H189" s="106">
        <v>5693032.0700000003</v>
      </c>
      <c r="I189" s="45"/>
      <c r="J189" s="107"/>
      <c r="K189" s="67"/>
      <c r="L189" s="108">
        <v>5693032.0700000003</v>
      </c>
      <c r="M189" s="109"/>
      <c r="N189" s="110">
        <v>0</v>
      </c>
      <c r="O189" s="110">
        <v>5693032.0700000003</v>
      </c>
    </row>
    <row r="190" spans="1:15" s="102" customFormat="1" ht="15" customHeight="1" x14ac:dyDescent="0.25">
      <c r="A190" s="83"/>
      <c r="B190" s="94"/>
      <c r="C190" s="74" t="s">
        <v>24</v>
      </c>
      <c r="D190" s="74" t="s">
        <v>14</v>
      </c>
      <c r="E190" s="211" t="s">
        <v>386</v>
      </c>
      <c r="F190" s="218" t="s">
        <v>387</v>
      </c>
      <c r="G190" s="169"/>
      <c r="H190" s="106">
        <v>4534804.18</v>
      </c>
      <c r="I190" s="45"/>
      <c r="J190" s="107"/>
      <c r="K190" s="67"/>
      <c r="L190" s="108">
        <v>4534804.18</v>
      </c>
      <c r="M190" s="109"/>
      <c r="N190" s="110">
        <v>1387932.05</v>
      </c>
      <c r="O190" s="110">
        <v>3146872.13</v>
      </c>
    </row>
    <row r="191" spans="1:15" s="102" customFormat="1" ht="15" customHeight="1" x14ac:dyDescent="0.25">
      <c r="A191" s="83"/>
      <c r="B191" s="94"/>
      <c r="C191" s="74" t="s">
        <v>24</v>
      </c>
      <c r="D191" s="74" t="s">
        <v>14</v>
      </c>
      <c r="E191" s="211" t="s">
        <v>388</v>
      </c>
      <c r="F191" s="222" t="s">
        <v>389</v>
      </c>
      <c r="G191" s="169"/>
      <c r="H191" s="106">
        <v>2707481.2399999998</v>
      </c>
      <c r="I191" s="45"/>
      <c r="J191" s="107"/>
      <c r="K191" s="67"/>
      <c r="L191" s="108">
        <v>2707481.2399999998</v>
      </c>
      <c r="M191" s="109"/>
      <c r="N191" s="110">
        <v>0</v>
      </c>
      <c r="O191" s="110">
        <v>2707481.2399999998</v>
      </c>
    </row>
    <row r="192" spans="1:15" s="102" customFormat="1" ht="15" customHeight="1" x14ac:dyDescent="0.25">
      <c r="A192" s="83"/>
      <c r="B192" s="94" t="s">
        <v>13</v>
      </c>
      <c r="C192" s="74" t="s">
        <v>13</v>
      </c>
      <c r="D192" s="74" t="s">
        <v>14</v>
      </c>
      <c r="E192" s="211" t="s">
        <v>390</v>
      </c>
      <c r="F192" s="218" t="s">
        <v>391</v>
      </c>
      <c r="G192" s="169"/>
      <c r="H192" s="106">
        <v>89775</v>
      </c>
      <c r="I192" s="45"/>
      <c r="J192" s="107"/>
      <c r="K192" s="67"/>
      <c r="L192" s="108">
        <v>89775</v>
      </c>
      <c r="M192" s="109"/>
      <c r="N192" s="110">
        <v>0</v>
      </c>
      <c r="O192" s="110">
        <v>89775</v>
      </c>
    </row>
    <row r="193" spans="1:15" s="102" customFormat="1" ht="15" customHeight="1" x14ac:dyDescent="0.25">
      <c r="A193" s="83"/>
      <c r="B193" s="94" t="s">
        <v>145</v>
      </c>
      <c r="C193" s="74" t="s">
        <v>145</v>
      </c>
      <c r="D193" s="74" t="s">
        <v>14</v>
      </c>
      <c r="E193" s="211" t="s">
        <v>392</v>
      </c>
      <c r="F193" s="222" t="s">
        <v>393</v>
      </c>
      <c r="G193" s="169"/>
      <c r="H193" s="106">
        <v>139494.85999999999</v>
      </c>
      <c r="I193" s="45"/>
      <c r="J193" s="107"/>
      <c r="K193" s="67"/>
      <c r="L193" s="108">
        <v>139494.85999999999</v>
      </c>
      <c r="M193" s="109"/>
      <c r="N193" s="110">
        <v>0</v>
      </c>
      <c r="O193" s="110">
        <v>139494.85999999999</v>
      </c>
    </row>
    <row r="194" spans="1:15" s="102" customFormat="1" ht="15" customHeight="1" x14ac:dyDescent="0.25">
      <c r="A194" s="83" t="s">
        <v>17</v>
      </c>
      <c r="B194" s="94"/>
      <c r="C194" s="74" t="s">
        <v>24</v>
      </c>
      <c r="D194" s="74" t="s">
        <v>24</v>
      </c>
      <c r="E194" s="209" t="s">
        <v>394</v>
      </c>
      <c r="F194" s="229" t="s">
        <v>395</v>
      </c>
      <c r="G194" s="230">
        <f>SUM(G195:G197)</f>
        <v>0</v>
      </c>
      <c r="H194" s="226">
        <v>39054763.920000002</v>
      </c>
      <c r="I194" s="45"/>
      <c r="J194" s="90">
        <v>0</v>
      </c>
      <c r="K194" s="67"/>
      <c r="L194" s="227">
        <v>39054763.920000002</v>
      </c>
      <c r="M194" s="138"/>
      <c r="N194" s="228">
        <v>0</v>
      </c>
      <c r="O194" s="228">
        <v>39054763.920000002</v>
      </c>
    </row>
    <row r="195" spans="1:15" s="102" customFormat="1" ht="15" customHeight="1" x14ac:dyDescent="0.25">
      <c r="A195" s="83"/>
      <c r="B195" s="94"/>
      <c r="C195" s="74" t="s">
        <v>24</v>
      </c>
      <c r="D195" s="74" t="s">
        <v>14</v>
      </c>
      <c r="E195" s="211" t="s">
        <v>396</v>
      </c>
      <c r="F195" s="218" t="s">
        <v>397</v>
      </c>
      <c r="G195" s="169"/>
      <c r="H195" s="106">
        <v>38397460.090000004</v>
      </c>
      <c r="I195" s="45"/>
      <c r="J195" s="107"/>
      <c r="K195" s="67"/>
      <c r="L195" s="108">
        <v>38397460.090000004</v>
      </c>
      <c r="M195" s="109"/>
      <c r="N195" s="110">
        <v>0</v>
      </c>
      <c r="O195" s="110">
        <v>38397460.090000004</v>
      </c>
    </row>
    <row r="196" spans="1:15" s="102" customFormat="1" ht="15" customHeight="1" x14ac:dyDescent="0.25">
      <c r="A196" s="83"/>
      <c r="B196" s="94" t="s">
        <v>13</v>
      </c>
      <c r="C196" s="74" t="s">
        <v>13</v>
      </c>
      <c r="D196" s="74" t="s">
        <v>14</v>
      </c>
      <c r="E196" s="211" t="s">
        <v>398</v>
      </c>
      <c r="F196" s="222" t="s">
        <v>399</v>
      </c>
      <c r="G196" s="169"/>
      <c r="H196" s="106">
        <v>427748.25</v>
      </c>
      <c r="I196" s="45"/>
      <c r="J196" s="107"/>
      <c r="K196" s="67"/>
      <c r="L196" s="108">
        <v>427748.25</v>
      </c>
      <c r="M196" s="109"/>
      <c r="N196" s="110">
        <v>0</v>
      </c>
      <c r="O196" s="110">
        <v>427748.25</v>
      </c>
    </row>
    <row r="197" spans="1:15" s="46" customFormat="1" ht="15" customHeight="1" x14ac:dyDescent="0.25">
      <c r="A197" s="128"/>
      <c r="B197" s="129" t="s">
        <v>145</v>
      </c>
      <c r="C197" s="74" t="s">
        <v>145</v>
      </c>
      <c r="D197" s="74" t="s">
        <v>14</v>
      </c>
      <c r="E197" s="211" t="s">
        <v>400</v>
      </c>
      <c r="F197" s="218" t="s">
        <v>401</v>
      </c>
      <c r="G197" s="169"/>
      <c r="H197" s="106">
        <v>229555.58</v>
      </c>
      <c r="I197" s="45"/>
      <c r="J197" s="107"/>
      <c r="K197" s="67"/>
      <c r="L197" s="108">
        <v>229555.58</v>
      </c>
      <c r="M197" s="109"/>
      <c r="N197" s="110">
        <v>0</v>
      </c>
      <c r="O197" s="110">
        <v>229555.58</v>
      </c>
    </row>
    <row r="198" spans="1:15" s="46" customFormat="1" ht="15" customHeight="1" x14ac:dyDescent="0.25">
      <c r="A198" s="128" t="s">
        <v>17</v>
      </c>
      <c r="B198" s="129"/>
      <c r="C198" s="74" t="s">
        <v>24</v>
      </c>
      <c r="D198" s="74" t="s">
        <v>24</v>
      </c>
      <c r="E198" s="209" t="s">
        <v>402</v>
      </c>
      <c r="F198" s="229" t="s">
        <v>403</v>
      </c>
      <c r="G198" s="230">
        <f>SUM(G199:G206)+G215+G216</f>
        <v>0</v>
      </c>
      <c r="H198" s="226">
        <v>30824741.07</v>
      </c>
      <c r="I198" s="45"/>
      <c r="J198" s="90">
        <v>0</v>
      </c>
      <c r="K198" s="67"/>
      <c r="L198" s="227">
        <v>30824741.07</v>
      </c>
      <c r="M198" s="138"/>
      <c r="N198" s="228">
        <v>0</v>
      </c>
      <c r="O198" s="228">
        <v>30824741.07</v>
      </c>
    </row>
    <row r="199" spans="1:15" s="46" customFormat="1" ht="15" customHeight="1" x14ac:dyDescent="0.25">
      <c r="A199" s="128"/>
      <c r="B199" s="129" t="s">
        <v>13</v>
      </c>
      <c r="C199" s="74" t="s">
        <v>13</v>
      </c>
      <c r="D199" s="74" t="s">
        <v>14</v>
      </c>
      <c r="E199" s="211" t="s">
        <v>404</v>
      </c>
      <c r="F199" s="218" t="s">
        <v>405</v>
      </c>
      <c r="G199" s="169"/>
      <c r="H199" s="106">
        <v>9080938.5</v>
      </c>
      <c r="I199" s="45"/>
      <c r="J199" s="107"/>
      <c r="K199" s="67"/>
      <c r="L199" s="108">
        <v>9080938.5</v>
      </c>
      <c r="M199" s="109"/>
      <c r="N199" s="110">
        <v>0</v>
      </c>
      <c r="O199" s="110">
        <v>9080938.5</v>
      </c>
    </row>
    <row r="200" spans="1:15" s="45" customFormat="1" ht="15" customHeight="1" x14ac:dyDescent="0.25">
      <c r="A200" s="128"/>
      <c r="B200" s="129" t="s">
        <v>13</v>
      </c>
      <c r="C200" s="74" t="s">
        <v>13</v>
      </c>
      <c r="D200" s="74" t="s">
        <v>14</v>
      </c>
      <c r="E200" s="211" t="s">
        <v>406</v>
      </c>
      <c r="F200" s="222" t="s">
        <v>407</v>
      </c>
      <c r="G200" s="169"/>
      <c r="H200" s="106">
        <v>0</v>
      </c>
      <c r="J200" s="152"/>
      <c r="K200" s="67"/>
      <c r="L200" s="108">
        <v>0</v>
      </c>
      <c r="M200" s="109"/>
      <c r="N200" s="110">
        <v>0</v>
      </c>
      <c r="O200" s="110">
        <v>0</v>
      </c>
    </row>
    <row r="201" spans="1:15" s="46" customFormat="1" ht="15" customHeight="1" x14ac:dyDescent="0.25">
      <c r="A201" s="128"/>
      <c r="B201" s="129"/>
      <c r="C201" s="74" t="s">
        <v>24</v>
      </c>
      <c r="D201" s="74" t="s">
        <v>14</v>
      </c>
      <c r="E201" s="211" t="s">
        <v>408</v>
      </c>
      <c r="F201" s="222" t="s">
        <v>409</v>
      </c>
      <c r="G201" s="169"/>
      <c r="H201" s="106">
        <v>0</v>
      </c>
      <c r="I201" s="45"/>
      <c r="J201" s="107"/>
      <c r="K201" s="67"/>
      <c r="L201" s="108">
        <v>0</v>
      </c>
      <c r="M201" s="109"/>
      <c r="N201" s="110">
        <v>0</v>
      </c>
      <c r="O201" s="110">
        <v>0</v>
      </c>
    </row>
    <row r="202" spans="1:15" s="45" customFormat="1" ht="15" customHeight="1" x14ac:dyDescent="0.25">
      <c r="A202" s="128"/>
      <c r="B202" s="129"/>
      <c r="C202" s="74" t="s">
        <v>24</v>
      </c>
      <c r="D202" s="74" t="s">
        <v>14</v>
      </c>
      <c r="E202" s="211" t="s">
        <v>410</v>
      </c>
      <c r="F202" s="222" t="s">
        <v>411</v>
      </c>
      <c r="G202" s="169"/>
      <c r="H202" s="106">
        <v>0</v>
      </c>
      <c r="J202" s="152"/>
      <c r="K202" s="67"/>
      <c r="L202" s="108">
        <v>0</v>
      </c>
      <c r="M202" s="109"/>
      <c r="N202" s="110">
        <v>0</v>
      </c>
      <c r="O202" s="110">
        <v>0</v>
      </c>
    </row>
    <row r="203" spans="1:15" s="46" customFormat="1" ht="15" customHeight="1" x14ac:dyDescent="0.25">
      <c r="A203" s="128"/>
      <c r="B203" s="129" t="s">
        <v>145</v>
      </c>
      <c r="C203" s="74" t="s">
        <v>145</v>
      </c>
      <c r="D203" s="74" t="s">
        <v>14</v>
      </c>
      <c r="E203" s="211" t="s">
        <v>412</v>
      </c>
      <c r="F203" s="218" t="s">
        <v>413</v>
      </c>
      <c r="G203" s="169"/>
      <c r="H203" s="106">
        <v>2501531.69</v>
      </c>
      <c r="I203" s="45"/>
      <c r="J203" s="107"/>
      <c r="K203" s="67"/>
      <c r="L203" s="108">
        <v>2501531.69</v>
      </c>
      <c r="M203" s="109"/>
      <c r="N203" s="110">
        <v>0</v>
      </c>
      <c r="O203" s="110">
        <v>2501531.69</v>
      </c>
    </row>
    <row r="204" spans="1:15" s="45" customFormat="1" ht="15" customHeight="1" x14ac:dyDescent="0.25">
      <c r="A204" s="128"/>
      <c r="B204" s="129" t="s">
        <v>145</v>
      </c>
      <c r="C204" s="74" t="s">
        <v>145</v>
      </c>
      <c r="D204" s="74" t="s">
        <v>14</v>
      </c>
      <c r="E204" s="211" t="s">
        <v>414</v>
      </c>
      <c r="F204" s="222" t="s">
        <v>415</v>
      </c>
      <c r="G204" s="169"/>
      <c r="H204" s="106">
        <v>0</v>
      </c>
      <c r="J204" s="152"/>
      <c r="K204" s="67"/>
      <c r="L204" s="108">
        <v>0</v>
      </c>
      <c r="M204" s="109"/>
      <c r="N204" s="110">
        <v>0</v>
      </c>
      <c r="O204" s="110">
        <v>0</v>
      </c>
    </row>
    <row r="205" spans="1:15" s="46" customFormat="1" ht="15" customHeight="1" x14ac:dyDescent="0.25">
      <c r="A205" s="128"/>
      <c r="B205" s="129"/>
      <c r="C205" s="74" t="s">
        <v>24</v>
      </c>
      <c r="D205" s="74" t="s">
        <v>14</v>
      </c>
      <c r="E205" s="211" t="s">
        <v>416</v>
      </c>
      <c r="F205" s="222" t="s">
        <v>417</v>
      </c>
      <c r="G205" s="169"/>
      <c r="H205" s="106">
        <v>4653053.0200000005</v>
      </c>
      <c r="I205" s="45"/>
      <c r="J205" s="107"/>
      <c r="K205" s="67"/>
      <c r="L205" s="108">
        <v>4653053.0200000005</v>
      </c>
      <c r="M205" s="109"/>
      <c r="N205" s="110">
        <v>0</v>
      </c>
      <c r="O205" s="110">
        <v>4653053.0200000005</v>
      </c>
    </row>
    <row r="206" spans="1:15" s="46" customFormat="1" ht="15" customHeight="1" x14ac:dyDescent="0.25">
      <c r="A206" s="128" t="s">
        <v>17</v>
      </c>
      <c r="B206" s="129"/>
      <c r="C206" s="74" t="s">
        <v>24</v>
      </c>
      <c r="D206" s="74" t="s">
        <v>24</v>
      </c>
      <c r="E206" s="211" t="s">
        <v>418</v>
      </c>
      <c r="F206" s="218" t="s">
        <v>419</v>
      </c>
      <c r="G206" s="165">
        <f>SUM(G207:G214)</f>
        <v>0</v>
      </c>
      <c r="H206" s="106">
        <v>14589217.859999999</v>
      </c>
      <c r="I206" s="45"/>
      <c r="J206" s="90">
        <v>0</v>
      </c>
      <c r="K206" s="67"/>
      <c r="L206" s="108">
        <v>14589217.859999999</v>
      </c>
      <c r="M206" s="109"/>
      <c r="N206" s="110">
        <v>0</v>
      </c>
      <c r="O206" s="110">
        <v>14589217.859999999</v>
      </c>
    </row>
    <row r="207" spans="1:15" s="46" customFormat="1" ht="15" customHeight="1" x14ac:dyDescent="0.25">
      <c r="A207" s="128"/>
      <c r="B207" s="129"/>
      <c r="C207" s="74" t="s">
        <v>24</v>
      </c>
      <c r="D207" s="74" t="s">
        <v>14</v>
      </c>
      <c r="E207" s="212" t="s">
        <v>420</v>
      </c>
      <c r="F207" s="213" t="s">
        <v>421</v>
      </c>
      <c r="G207" s="105"/>
      <c r="H207" s="106">
        <v>2056294.5</v>
      </c>
      <c r="I207" s="45"/>
      <c r="J207" s="107"/>
      <c r="K207" s="67"/>
      <c r="L207" s="108">
        <v>2056294.5</v>
      </c>
      <c r="M207" s="109"/>
      <c r="N207" s="110">
        <v>0</v>
      </c>
      <c r="O207" s="110">
        <v>2056294.5</v>
      </c>
    </row>
    <row r="208" spans="1:15" s="46" customFormat="1" ht="15" customHeight="1" x14ac:dyDescent="0.25">
      <c r="A208" s="128"/>
      <c r="B208" s="129"/>
      <c r="C208" s="74" t="s">
        <v>24</v>
      </c>
      <c r="D208" s="74" t="s">
        <v>14</v>
      </c>
      <c r="E208" s="212" t="s">
        <v>422</v>
      </c>
      <c r="F208" s="213" t="s">
        <v>423</v>
      </c>
      <c r="G208" s="105"/>
      <c r="H208" s="106">
        <v>0</v>
      </c>
      <c r="I208" s="45"/>
      <c r="J208" s="107"/>
      <c r="K208" s="67"/>
      <c r="L208" s="108">
        <v>0</v>
      </c>
      <c r="M208" s="109"/>
      <c r="N208" s="110">
        <v>0</v>
      </c>
      <c r="O208" s="110">
        <v>0</v>
      </c>
    </row>
    <row r="209" spans="1:15" s="46" customFormat="1" ht="15" customHeight="1" x14ac:dyDescent="0.25">
      <c r="A209" s="128"/>
      <c r="B209" s="129"/>
      <c r="C209" s="74" t="s">
        <v>24</v>
      </c>
      <c r="D209" s="74" t="s">
        <v>14</v>
      </c>
      <c r="E209" s="212" t="s">
        <v>424</v>
      </c>
      <c r="F209" s="213" t="s">
        <v>425</v>
      </c>
      <c r="G209" s="105"/>
      <c r="H209" s="106">
        <v>738864.75</v>
      </c>
      <c r="I209" s="45"/>
      <c r="J209" s="107"/>
      <c r="K209" s="67"/>
      <c r="L209" s="108">
        <v>738864.75</v>
      </c>
      <c r="M209" s="109"/>
      <c r="N209" s="110">
        <v>0</v>
      </c>
      <c r="O209" s="110">
        <v>738864.75</v>
      </c>
    </row>
    <row r="210" spans="1:15" s="46" customFormat="1" ht="15" customHeight="1" x14ac:dyDescent="0.25">
      <c r="A210" s="128"/>
      <c r="B210" s="129"/>
      <c r="C210" s="74" t="s">
        <v>24</v>
      </c>
      <c r="D210" s="74" t="s">
        <v>14</v>
      </c>
      <c r="E210" s="212" t="s">
        <v>426</v>
      </c>
      <c r="F210" s="213" t="s">
        <v>427</v>
      </c>
      <c r="G210" s="105"/>
      <c r="H210" s="106">
        <v>0</v>
      </c>
      <c r="I210" s="45"/>
      <c r="J210" s="107"/>
      <c r="K210" s="67"/>
      <c r="L210" s="108">
        <v>0</v>
      </c>
      <c r="M210" s="109"/>
      <c r="N210" s="110">
        <v>0</v>
      </c>
      <c r="O210" s="110">
        <v>0</v>
      </c>
    </row>
    <row r="211" spans="1:15" s="46" customFormat="1" ht="15" customHeight="1" x14ac:dyDescent="0.25">
      <c r="A211" s="128"/>
      <c r="B211" s="129"/>
      <c r="C211" s="74" t="s">
        <v>24</v>
      </c>
      <c r="D211" s="74" t="s">
        <v>14</v>
      </c>
      <c r="E211" s="212" t="s">
        <v>428</v>
      </c>
      <c r="F211" s="213" t="s">
        <v>429</v>
      </c>
      <c r="G211" s="105"/>
      <c r="H211" s="106">
        <v>0</v>
      </c>
      <c r="I211" s="45"/>
      <c r="J211" s="107"/>
      <c r="K211" s="67"/>
      <c r="L211" s="108">
        <v>0</v>
      </c>
      <c r="M211" s="109"/>
      <c r="N211" s="110">
        <v>0</v>
      </c>
      <c r="O211" s="110">
        <v>0</v>
      </c>
    </row>
    <row r="212" spans="1:15" s="46" customFormat="1" ht="15" customHeight="1" x14ac:dyDescent="0.25">
      <c r="A212" s="128"/>
      <c r="B212" s="129"/>
      <c r="C212" s="74" t="s">
        <v>24</v>
      </c>
      <c r="D212" s="74" t="s">
        <v>14</v>
      </c>
      <c r="E212" s="212" t="s">
        <v>430</v>
      </c>
      <c r="F212" s="213" t="s">
        <v>431</v>
      </c>
      <c r="G212" s="105"/>
      <c r="H212" s="106">
        <v>0</v>
      </c>
      <c r="I212" s="45"/>
      <c r="J212" s="107"/>
      <c r="K212" s="67"/>
      <c r="L212" s="108">
        <v>0</v>
      </c>
      <c r="M212" s="109"/>
      <c r="N212" s="110">
        <v>0</v>
      </c>
      <c r="O212" s="110">
        <v>0</v>
      </c>
    </row>
    <row r="213" spans="1:15" s="46" customFormat="1" ht="15" customHeight="1" x14ac:dyDescent="0.25">
      <c r="A213" s="128"/>
      <c r="B213" s="129"/>
      <c r="C213" s="74" t="s">
        <v>24</v>
      </c>
      <c r="D213" s="74" t="s">
        <v>14</v>
      </c>
      <c r="E213" s="212" t="s">
        <v>432</v>
      </c>
      <c r="F213" s="213" t="s">
        <v>433</v>
      </c>
      <c r="G213" s="105"/>
      <c r="H213" s="106">
        <v>11794058.609999999</v>
      </c>
      <c r="I213" s="45"/>
      <c r="J213" s="107"/>
      <c r="K213" s="67"/>
      <c r="L213" s="108">
        <v>11794058.609999999</v>
      </c>
      <c r="M213" s="109"/>
      <c r="N213" s="110">
        <v>0</v>
      </c>
      <c r="O213" s="110">
        <v>11794058.609999999</v>
      </c>
    </row>
    <row r="214" spans="1:15" s="46" customFormat="1" ht="15" customHeight="1" x14ac:dyDescent="0.25">
      <c r="A214" s="128"/>
      <c r="B214" s="129"/>
      <c r="C214" s="74" t="s">
        <v>24</v>
      </c>
      <c r="D214" s="74" t="s">
        <v>14</v>
      </c>
      <c r="E214" s="212" t="s">
        <v>434</v>
      </c>
      <c r="F214" s="231" t="s">
        <v>435</v>
      </c>
      <c r="G214" s="105"/>
      <c r="H214" s="106">
        <v>0</v>
      </c>
      <c r="I214" s="45"/>
      <c r="J214" s="107"/>
      <c r="K214" s="67"/>
      <c r="L214" s="108">
        <v>0</v>
      </c>
      <c r="M214" s="109"/>
      <c r="N214" s="110">
        <v>0</v>
      </c>
      <c r="O214" s="110">
        <v>0</v>
      </c>
    </row>
    <row r="215" spans="1:15" s="46" customFormat="1" ht="15" customHeight="1" x14ac:dyDescent="0.25">
      <c r="A215" s="128"/>
      <c r="B215" s="129"/>
      <c r="C215" s="74" t="s">
        <v>24</v>
      </c>
      <c r="D215" s="74" t="s">
        <v>14</v>
      </c>
      <c r="E215" s="211" t="s">
        <v>436</v>
      </c>
      <c r="F215" s="218" t="s">
        <v>437</v>
      </c>
      <c r="G215" s="169"/>
      <c r="H215" s="106">
        <v>0</v>
      </c>
      <c r="I215" s="45"/>
      <c r="J215" s="107"/>
      <c r="K215" s="67"/>
      <c r="L215" s="108">
        <v>0</v>
      </c>
      <c r="M215" s="109"/>
      <c r="N215" s="110">
        <v>0</v>
      </c>
      <c r="O215" s="110">
        <v>0</v>
      </c>
    </row>
    <row r="216" spans="1:15" s="46" customFormat="1" ht="15" customHeight="1" x14ac:dyDescent="0.25">
      <c r="A216" s="128"/>
      <c r="B216" s="129"/>
      <c r="C216" s="74" t="s">
        <v>24</v>
      </c>
      <c r="D216" s="74" t="s">
        <v>14</v>
      </c>
      <c r="E216" s="212" t="s">
        <v>438</v>
      </c>
      <c r="F216" s="231" t="s">
        <v>439</v>
      </c>
      <c r="G216" s="105"/>
      <c r="H216" s="106">
        <v>0</v>
      </c>
      <c r="I216" s="45"/>
      <c r="J216" s="107"/>
      <c r="K216" s="67"/>
      <c r="L216" s="108">
        <v>0</v>
      </c>
      <c r="M216" s="109"/>
      <c r="N216" s="110">
        <v>0</v>
      </c>
      <c r="O216" s="110">
        <v>0</v>
      </c>
    </row>
    <row r="217" spans="1:15" s="102" customFormat="1" ht="15" customHeight="1" x14ac:dyDescent="0.25">
      <c r="A217" s="83" t="s">
        <v>17</v>
      </c>
      <c r="B217" s="94"/>
      <c r="C217" s="74" t="s">
        <v>24</v>
      </c>
      <c r="D217" s="74" t="s">
        <v>24</v>
      </c>
      <c r="E217" s="209" t="s">
        <v>440</v>
      </c>
      <c r="F217" s="224" t="s">
        <v>441</v>
      </c>
      <c r="G217" s="230">
        <f>SUM(G218:G222)</f>
        <v>0</v>
      </c>
      <c r="H217" s="226">
        <v>19876856.379999999</v>
      </c>
      <c r="I217" s="45"/>
      <c r="J217" s="90">
        <v>0</v>
      </c>
      <c r="K217" s="67"/>
      <c r="L217" s="227">
        <v>19876856.379999999</v>
      </c>
      <c r="M217" s="138"/>
      <c r="N217" s="228">
        <v>0</v>
      </c>
      <c r="O217" s="228">
        <v>19876856.379999999</v>
      </c>
    </row>
    <row r="218" spans="1:15" s="102" customFormat="1" ht="15" customHeight="1" x14ac:dyDescent="0.25">
      <c r="A218" s="83"/>
      <c r="B218" s="94" t="s">
        <v>13</v>
      </c>
      <c r="C218" s="74" t="s">
        <v>13</v>
      </c>
      <c r="D218" s="74" t="s">
        <v>14</v>
      </c>
      <c r="E218" s="211" t="s">
        <v>442</v>
      </c>
      <c r="F218" s="218" t="s">
        <v>443</v>
      </c>
      <c r="G218" s="169"/>
      <c r="H218" s="106">
        <v>435078</v>
      </c>
      <c r="I218" s="45"/>
      <c r="J218" s="107"/>
      <c r="K218" s="67"/>
      <c r="L218" s="108">
        <v>435078</v>
      </c>
      <c r="M218" s="109"/>
      <c r="N218" s="110">
        <v>0</v>
      </c>
      <c r="O218" s="110">
        <v>435078</v>
      </c>
    </row>
    <row r="219" spans="1:15" s="102" customFormat="1" ht="15" customHeight="1" x14ac:dyDescent="0.25">
      <c r="A219" s="83"/>
      <c r="B219" s="94"/>
      <c r="C219" s="74" t="s">
        <v>24</v>
      </c>
      <c r="D219" s="74" t="s">
        <v>14</v>
      </c>
      <c r="E219" s="211" t="s">
        <v>444</v>
      </c>
      <c r="F219" s="222" t="s">
        <v>445</v>
      </c>
      <c r="G219" s="169"/>
      <c r="H219" s="106">
        <v>0</v>
      </c>
      <c r="I219" s="45"/>
      <c r="J219" s="107"/>
      <c r="K219" s="67"/>
      <c r="L219" s="108">
        <v>0</v>
      </c>
      <c r="M219" s="109"/>
      <c r="N219" s="110">
        <v>0</v>
      </c>
      <c r="O219" s="110">
        <v>0</v>
      </c>
    </row>
    <row r="220" spans="1:15" s="102" customFormat="1" ht="15" customHeight="1" x14ac:dyDescent="0.25">
      <c r="A220" s="83"/>
      <c r="B220" s="94" t="s">
        <v>152</v>
      </c>
      <c r="C220" s="74" t="s">
        <v>152</v>
      </c>
      <c r="D220" s="74" t="s">
        <v>14</v>
      </c>
      <c r="E220" s="211" t="s">
        <v>446</v>
      </c>
      <c r="F220" s="222" t="s">
        <v>447</v>
      </c>
      <c r="G220" s="169"/>
      <c r="H220" s="106">
        <v>0</v>
      </c>
      <c r="I220" s="45"/>
      <c r="J220" s="107"/>
      <c r="K220" s="67"/>
      <c r="L220" s="108">
        <v>0</v>
      </c>
      <c r="M220" s="109"/>
      <c r="N220" s="110">
        <v>0</v>
      </c>
      <c r="O220" s="110">
        <v>0</v>
      </c>
    </row>
    <row r="221" spans="1:15" s="102" customFormat="1" ht="15" customHeight="1" x14ac:dyDescent="0.25">
      <c r="A221" s="83"/>
      <c r="B221" s="94"/>
      <c r="C221" s="74" t="s">
        <v>24</v>
      </c>
      <c r="D221" s="74" t="s">
        <v>14</v>
      </c>
      <c r="E221" s="211" t="s">
        <v>448</v>
      </c>
      <c r="F221" s="218" t="s">
        <v>449</v>
      </c>
      <c r="G221" s="169"/>
      <c r="H221" s="106">
        <v>18606909.259999998</v>
      </c>
      <c r="I221" s="45"/>
      <c r="J221" s="107"/>
      <c r="K221" s="67"/>
      <c r="L221" s="108">
        <v>18606909.259999998</v>
      </c>
      <c r="M221" s="109"/>
      <c r="N221" s="110">
        <v>0</v>
      </c>
      <c r="O221" s="110">
        <v>18606909.259999998</v>
      </c>
    </row>
    <row r="222" spans="1:15" s="102" customFormat="1" ht="15" customHeight="1" x14ac:dyDescent="0.25">
      <c r="A222" s="83"/>
      <c r="B222" s="94"/>
      <c r="C222" s="74" t="s">
        <v>24</v>
      </c>
      <c r="D222" s="74" t="s">
        <v>14</v>
      </c>
      <c r="E222" s="211" t="s">
        <v>450</v>
      </c>
      <c r="F222" s="218" t="s">
        <v>451</v>
      </c>
      <c r="G222" s="169"/>
      <c r="H222" s="106">
        <v>834869.12</v>
      </c>
      <c r="I222" s="45"/>
      <c r="J222" s="107"/>
      <c r="K222" s="67"/>
      <c r="L222" s="108">
        <v>834869.12</v>
      </c>
      <c r="M222" s="109"/>
      <c r="N222" s="110">
        <v>0</v>
      </c>
      <c r="O222" s="110">
        <v>834869.12</v>
      </c>
    </row>
    <row r="223" spans="1:15" s="102" customFormat="1" ht="15" customHeight="1" x14ac:dyDescent="0.25">
      <c r="A223" s="83" t="s">
        <v>17</v>
      </c>
      <c r="B223" s="94"/>
      <c r="C223" s="74" t="s">
        <v>24</v>
      </c>
      <c r="D223" s="74" t="s">
        <v>24</v>
      </c>
      <c r="E223" s="209" t="s">
        <v>452</v>
      </c>
      <c r="F223" s="229" t="s">
        <v>453</v>
      </c>
      <c r="G223" s="230">
        <f>SUM(G224:G227)</f>
        <v>0</v>
      </c>
      <c r="H223" s="226">
        <v>3265757.96</v>
      </c>
      <c r="I223" s="45"/>
      <c r="J223" s="90">
        <v>0</v>
      </c>
      <c r="K223" s="67"/>
      <c r="L223" s="227">
        <v>3265757.96</v>
      </c>
      <c r="M223" s="138"/>
      <c r="N223" s="228">
        <v>0</v>
      </c>
      <c r="O223" s="228">
        <v>3265757.96</v>
      </c>
    </row>
    <row r="224" spans="1:15" s="102" customFormat="1" ht="15" customHeight="1" x14ac:dyDescent="0.25">
      <c r="A224" s="83"/>
      <c r="B224" s="94" t="s">
        <v>13</v>
      </c>
      <c r="C224" s="74" t="s">
        <v>13</v>
      </c>
      <c r="D224" s="74" t="s">
        <v>14</v>
      </c>
      <c r="E224" s="211" t="s">
        <v>454</v>
      </c>
      <c r="F224" s="218" t="s">
        <v>455</v>
      </c>
      <c r="G224" s="169"/>
      <c r="H224" s="106">
        <v>0</v>
      </c>
      <c r="I224" s="45"/>
      <c r="J224" s="107"/>
      <c r="K224" s="67"/>
      <c r="L224" s="108">
        <v>0</v>
      </c>
      <c r="M224" s="109"/>
      <c r="N224" s="110">
        <v>0</v>
      </c>
      <c r="O224" s="110">
        <v>0</v>
      </c>
    </row>
    <row r="225" spans="1:15" s="102" customFormat="1" ht="15" customHeight="1" x14ac:dyDescent="0.25">
      <c r="A225" s="83"/>
      <c r="B225" s="94"/>
      <c r="C225" s="74" t="s">
        <v>24</v>
      </c>
      <c r="D225" s="74" t="s">
        <v>14</v>
      </c>
      <c r="E225" s="211" t="s">
        <v>456</v>
      </c>
      <c r="F225" s="218" t="s">
        <v>457</v>
      </c>
      <c r="G225" s="169"/>
      <c r="H225" s="106">
        <v>0</v>
      </c>
      <c r="I225" s="45"/>
      <c r="J225" s="107"/>
      <c r="K225" s="67"/>
      <c r="L225" s="108">
        <v>0</v>
      </c>
      <c r="M225" s="109"/>
      <c r="N225" s="110">
        <v>0</v>
      </c>
      <c r="O225" s="110">
        <v>0</v>
      </c>
    </row>
    <row r="226" spans="1:15" s="46" customFormat="1" ht="15" customHeight="1" x14ac:dyDescent="0.25">
      <c r="A226" s="128"/>
      <c r="B226" s="129" t="s">
        <v>145</v>
      </c>
      <c r="C226" s="74" t="s">
        <v>145</v>
      </c>
      <c r="D226" s="74" t="s">
        <v>14</v>
      </c>
      <c r="E226" s="211" t="s">
        <v>458</v>
      </c>
      <c r="F226" s="222" t="s">
        <v>459</v>
      </c>
      <c r="G226" s="169"/>
      <c r="H226" s="106">
        <v>2130.29</v>
      </c>
      <c r="I226" s="45"/>
      <c r="J226" s="107"/>
      <c r="K226" s="67"/>
      <c r="L226" s="108">
        <v>2130.29</v>
      </c>
      <c r="M226" s="109"/>
      <c r="N226" s="110">
        <v>0</v>
      </c>
      <c r="O226" s="110">
        <v>2130.29</v>
      </c>
    </row>
    <row r="227" spans="1:15" s="46" customFormat="1" ht="15" customHeight="1" x14ac:dyDescent="0.25">
      <c r="A227" s="128"/>
      <c r="B227" s="129"/>
      <c r="C227" s="74" t="s">
        <v>24</v>
      </c>
      <c r="D227" s="74" t="s">
        <v>14</v>
      </c>
      <c r="E227" s="211" t="s">
        <v>460</v>
      </c>
      <c r="F227" s="218" t="s">
        <v>461</v>
      </c>
      <c r="G227" s="169"/>
      <c r="H227" s="106">
        <v>3263627.67</v>
      </c>
      <c r="I227" s="45"/>
      <c r="J227" s="107"/>
      <c r="K227" s="67"/>
      <c r="L227" s="108">
        <v>3263627.67</v>
      </c>
      <c r="M227" s="109"/>
      <c r="N227" s="110">
        <v>0</v>
      </c>
      <c r="O227" s="110">
        <v>3263627.67</v>
      </c>
    </row>
    <row r="228" spans="1:15" s="46" customFormat="1" ht="15" customHeight="1" x14ac:dyDescent="0.25">
      <c r="A228" s="128" t="s">
        <v>17</v>
      </c>
      <c r="B228" s="129"/>
      <c r="C228" s="74" t="s">
        <v>24</v>
      </c>
      <c r="D228" s="74" t="s">
        <v>24</v>
      </c>
      <c r="E228" s="209" t="s">
        <v>462</v>
      </c>
      <c r="F228" s="229" t="s">
        <v>463</v>
      </c>
      <c r="G228" s="230">
        <f>SUM(G229:G232)</f>
        <v>0</v>
      </c>
      <c r="H228" s="226">
        <v>3404737.37</v>
      </c>
      <c r="I228" s="45"/>
      <c r="J228" s="90">
        <v>0</v>
      </c>
      <c r="K228" s="67"/>
      <c r="L228" s="227">
        <v>3404737.37</v>
      </c>
      <c r="M228" s="138"/>
      <c r="N228" s="228">
        <v>0</v>
      </c>
      <c r="O228" s="228">
        <v>3404737.37</v>
      </c>
    </row>
    <row r="229" spans="1:15" s="46" customFormat="1" ht="15" customHeight="1" x14ac:dyDescent="0.25">
      <c r="A229" s="128"/>
      <c r="B229" s="129" t="s">
        <v>13</v>
      </c>
      <c r="C229" s="74" t="s">
        <v>13</v>
      </c>
      <c r="D229" s="74" t="s">
        <v>14</v>
      </c>
      <c r="E229" s="211" t="s">
        <v>464</v>
      </c>
      <c r="F229" s="222" t="s">
        <v>465</v>
      </c>
      <c r="G229" s="169"/>
      <c r="H229" s="106">
        <v>0</v>
      </c>
      <c r="I229" s="45"/>
      <c r="J229" s="107"/>
      <c r="K229" s="67"/>
      <c r="L229" s="108">
        <v>0</v>
      </c>
      <c r="M229" s="109"/>
      <c r="N229" s="110">
        <v>0</v>
      </c>
      <c r="O229" s="110">
        <v>0</v>
      </c>
    </row>
    <row r="230" spans="1:15" s="46" customFormat="1" ht="15" customHeight="1" x14ac:dyDescent="0.25">
      <c r="A230" s="128"/>
      <c r="B230" s="129"/>
      <c r="C230" s="74" t="s">
        <v>24</v>
      </c>
      <c r="D230" s="74" t="s">
        <v>14</v>
      </c>
      <c r="E230" s="211" t="s">
        <v>466</v>
      </c>
      <c r="F230" s="222" t="s">
        <v>467</v>
      </c>
      <c r="G230" s="169"/>
      <c r="H230" s="106">
        <v>0</v>
      </c>
      <c r="I230" s="45"/>
      <c r="J230" s="107"/>
      <c r="K230" s="67"/>
      <c r="L230" s="108">
        <v>0</v>
      </c>
      <c r="M230" s="109"/>
      <c r="N230" s="110">
        <v>0</v>
      </c>
      <c r="O230" s="110">
        <v>0</v>
      </c>
    </row>
    <row r="231" spans="1:15" s="46" customFormat="1" ht="15" customHeight="1" x14ac:dyDescent="0.25">
      <c r="A231" s="128"/>
      <c r="B231" s="129" t="s">
        <v>145</v>
      </c>
      <c r="C231" s="74" t="s">
        <v>145</v>
      </c>
      <c r="D231" s="74" t="s">
        <v>14</v>
      </c>
      <c r="E231" s="211" t="s">
        <v>468</v>
      </c>
      <c r="F231" s="222" t="s">
        <v>469</v>
      </c>
      <c r="G231" s="169"/>
      <c r="H231" s="106">
        <v>0</v>
      </c>
      <c r="I231" s="45"/>
      <c r="J231" s="107"/>
      <c r="K231" s="67"/>
      <c r="L231" s="108">
        <v>0</v>
      </c>
      <c r="M231" s="109"/>
      <c r="N231" s="110">
        <v>0</v>
      </c>
      <c r="O231" s="110">
        <v>0</v>
      </c>
    </row>
    <row r="232" spans="1:15" s="46" customFormat="1" ht="15" customHeight="1" x14ac:dyDescent="0.25">
      <c r="A232" s="128"/>
      <c r="B232" s="129"/>
      <c r="C232" s="74" t="s">
        <v>24</v>
      </c>
      <c r="D232" s="74" t="s">
        <v>14</v>
      </c>
      <c r="E232" s="211" t="s">
        <v>470</v>
      </c>
      <c r="F232" s="222" t="s">
        <v>471</v>
      </c>
      <c r="G232" s="169"/>
      <c r="H232" s="106">
        <v>3404737.37</v>
      </c>
      <c r="I232" s="45"/>
      <c r="J232" s="107"/>
      <c r="K232" s="67"/>
      <c r="L232" s="108">
        <v>3404737.37</v>
      </c>
      <c r="M232" s="109"/>
      <c r="N232" s="110">
        <v>0</v>
      </c>
      <c r="O232" s="110">
        <v>3404737.37</v>
      </c>
    </row>
    <row r="233" spans="1:15" s="46" customFormat="1" ht="15" customHeight="1" x14ac:dyDescent="0.25">
      <c r="A233" s="128" t="s">
        <v>17</v>
      </c>
      <c r="B233" s="129"/>
      <c r="C233" s="74" t="s">
        <v>24</v>
      </c>
      <c r="D233" s="74" t="s">
        <v>24</v>
      </c>
      <c r="E233" s="209" t="s">
        <v>472</v>
      </c>
      <c r="F233" s="229" t="s">
        <v>473</v>
      </c>
      <c r="G233" s="230">
        <f>SUM(G234:G237)</f>
        <v>0</v>
      </c>
      <c r="H233" s="226">
        <v>70749246.670000002</v>
      </c>
      <c r="I233" s="45"/>
      <c r="J233" s="90">
        <v>0</v>
      </c>
      <c r="K233" s="67"/>
      <c r="L233" s="227">
        <v>70749246.670000002</v>
      </c>
      <c r="M233" s="138"/>
      <c r="N233" s="228">
        <v>0</v>
      </c>
      <c r="O233" s="228">
        <v>70749246.670000002</v>
      </c>
    </row>
    <row r="234" spans="1:15" s="46" customFormat="1" ht="15" customHeight="1" x14ac:dyDescent="0.25">
      <c r="A234" s="128"/>
      <c r="B234" s="129" t="s">
        <v>13</v>
      </c>
      <c r="C234" s="74" t="s">
        <v>13</v>
      </c>
      <c r="D234" s="74" t="s">
        <v>14</v>
      </c>
      <c r="E234" s="211" t="s">
        <v>474</v>
      </c>
      <c r="F234" s="218" t="s">
        <v>475</v>
      </c>
      <c r="G234" s="169"/>
      <c r="H234" s="106">
        <v>35234480.25</v>
      </c>
      <c r="I234" s="45"/>
      <c r="J234" s="107"/>
      <c r="K234" s="67"/>
      <c r="L234" s="108">
        <v>35234480.25</v>
      </c>
      <c r="M234" s="109"/>
      <c r="N234" s="110">
        <v>0</v>
      </c>
      <c r="O234" s="110">
        <v>35234480.25</v>
      </c>
    </row>
    <row r="235" spans="1:15" s="46" customFormat="1" ht="15" customHeight="1" x14ac:dyDescent="0.25">
      <c r="A235" s="128"/>
      <c r="B235" s="129"/>
      <c r="C235" s="74" t="s">
        <v>24</v>
      </c>
      <c r="D235" s="74" t="s">
        <v>14</v>
      </c>
      <c r="E235" s="211" t="s">
        <v>476</v>
      </c>
      <c r="F235" s="218" t="s">
        <v>477</v>
      </c>
      <c r="G235" s="169"/>
      <c r="H235" s="106">
        <v>0</v>
      </c>
      <c r="I235" s="45"/>
      <c r="J235" s="107"/>
      <c r="K235" s="67"/>
      <c r="L235" s="108">
        <v>0</v>
      </c>
      <c r="M235" s="109"/>
      <c r="N235" s="110">
        <v>0</v>
      </c>
      <c r="O235" s="110">
        <v>0</v>
      </c>
    </row>
    <row r="236" spans="1:15" s="46" customFormat="1" ht="15" customHeight="1" x14ac:dyDescent="0.25">
      <c r="A236" s="128"/>
      <c r="B236" s="129" t="s">
        <v>145</v>
      </c>
      <c r="C236" s="74" t="s">
        <v>145</v>
      </c>
      <c r="D236" s="74" t="s">
        <v>14</v>
      </c>
      <c r="E236" s="211" t="s">
        <v>478</v>
      </c>
      <c r="F236" s="218" t="s">
        <v>479</v>
      </c>
      <c r="G236" s="169"/>
      <c r="H236" s="106">
        <v>15342121.42</v>
      </c>
      <c r="I236" s="45"/>
      <c r="J236" s="107"/>
      <c r="K236" s="67"/>
      <c r="L236" s="108">
        <v>15342121.42</v>
      </c>
      <c r="M236" s="109"/>
      <c r="N236" s="110">
        <v>0</v>
      </c>
      <c r="O236" s="110">
        <v>15342121.42</v>
      </c>
    </row>
    <row r="237" spans="1:15" s="46" customFormat="1" ht="15" customHeight="1" x14ac:dyDescent="0.25">
      <c r="A237" s="128" t="s">
        <v>17</v>
      </c>
      <c r="B237" s="129"/>
      <c r="C237" s="74" t="s">
        <v>24</v>
      </c>
      <c r="D237" s="74" t="s">
        <v>24</v>
      </c>
      <c r="E237" s="211" t="s">
        <v>480</v>
      </c>
      <c r="F237" s="222" t="s">
        <v>481</v>
      </c>
      <c r="G237" s="232">
        <f>SUM(G238:G242)</f>
        <v>0</v>
      </c>
      <c r="H237" s="106">
        <v>20172645</v>
      </c>
      <c r="I237" s="45"/>
      <c r="J237" s="90">
        <v>0</v>
      </c>
      <c r="K237" s="67"/>
      <c r="L237" s="108">
        <v>20172645</v>
      </c>
      <c r="M237" s="109"/>
      <c r="N237" s="110">
        <v>0</v>
      </c>
      <c r="O237" s="110">
        <v>20172645</v>
      </c>
    </row>
    <row r="238" spans="1:15" s="46" customFormat="1" ht="15" customHeight="1" x14ac:dyDescent="0.25">
      <c r="A238" s="128"/>
      <c r="B238" s="129"/>
      <c r="C238" s="74" t="s">
        <v>24</v>
      </c>
      <c r="D238" s="74" t="s">
        <v>14</v>
      </c>
      <c r="E238" s="212" t="s">
        <v>482</v>
      </c>
      <c r="F238" s="231" t="s">
        <v>483</v>
      </c>
      <c r="G238" s="105"/>
      <c r="H238" s="106">
        <v>8360094.75</v>
      </c>
      <c r="I238" s="45"/>
      <c r="J238" s="107"/>
      <c r="K238" s="67"/>
      <c r="L238" s="108">
        <v>8360094.75</v>
      </c>
      <c r="M238" s="109"/>
      <c r="N238" s="110">
        <v>0</v>
      </c>
      <c r="O238" s="110">
        <v>8360094.75</v>
      </c>
    </row>
    <row r="239" spans="1:15" s="46" customFormat="1" ht="15" customHeight="1" x14ac:dyDescent="0.25">
      <c r="A239" s="128"/>
      <c r="B239" s="129"/>
      <c r="C239" s="74" t="s">
        <v>24</v>
      </c>
      <c r="D239" s="74" t="s">
        <v>14</v>
      </c>
      <c r="E239" s="212" t="s">
        <v>484</v>
      </c>
      <c r="F239" s="231" t="s">
        <v>485</v>
      </c>
      <c r="G239" s="105"/>
      <c r="H239" s="106">
        <v>4749307.5</v>
      </c>
      <c r="I239" s="45"/>
      <c r="J239" s="107"/>
      <c r="K239" s="67"/>
      <c r="L239" s="108">
        <v>4749307.5</v>
      </c>
      <c r="M239" s="109"/>
      <c r="N239" s="110">
        <v>0</v>
      </c>
      <c r="O239" s="110">
        <v>4749307.5</v>
      </c>
    </row>
    <row r="240" spans="1:15" s="46" customFormat="1" ht="15" customHeight="1" x14ac:dyDescent="0.25">
      <c r="A240" s="128"/>
      <c r="B240" s="129"/>
      <c r="C240" s="74" t="s">
        <v>24</v>
      </c>
      <c r="D240" s="74" t="s">
        <v>14</v>
      </c>
      <c r="E240" s="212" t="s">
        <v>486</v>
      </c>
      <c r="F240" s="231" t="s">
        <v>487</v>
      </c>
      <c r="G240" s="105"/>
      <c r="H240" s="106">
        <v>7063242.75</v>
      </c>
      <c r="I240" s="45"/>
      <c r="J240" s="107"/>
      <c r="K240" s="67"/>
      <c r="L240" s="108">
        <v>7063242.75</v>
      </c>
      <c r="M240" s="109"/>
      <c r="N240" s="110">
        <v>0</v>
      </c>
      <c r="O240" s="110">
        <v>7063242.75</v>
      </c>
    </row>
    <row r="241" spans="1:15" s="46" customFormat="1" ht="15" customHeight="1" x14ac:dyDescent="0.25">
      <c r="A241" s="128"/>
      <c r="B241" s="129"/>
      <c r="C241" s="74" t="s">
        <v>24</v>
      </c>
      <c r="D241" s="74" t="s">
        <v>14</v>
      </c>
      <c r="E241" s="212" t="s">
        <v>488</v>
      </c>
      <c r="F241" s="231" t="s">
        <v>489</v>
      </c>
      <c r="G241" s="105"/>
      <c r="H241" s="106">
        <v>0</v>
      </c>
      <c r="I241" s="45"/>
      <c r="J241" s="107"/>
      <c r="K241" s="67"/>
      <c r="L241" s="108">
        <v>0</v>
      </c>
      <c r="M241" s="109"/>
      <c r="N241" s="110">
        <v>0</v>
      </c>
      <c r="O241" s="110">
        <v>0</v>
      </c>
    </row>
    <row r="242" spans="1:15" s="46" customFormat="1" ht="15" customHeight="1" x14ac:dyDescent="0.25">
      <c r="A242" s="128"/>
      <c r="B242" s="129"/>
      <c r="C242" s="74" t="s">
        <v>24</v>
      </c>
      <c r="D242" s="74" t="s">
        <v>14</v>
      </c>
      <c r="E242" s="211" t="s">
        <v>490</v>
      </c>
      <c r="F242" s="222" t="s">
        <v>491</v>
      </c>
      <c r="G242" s="169"/>
      <c r="H242" s="106">
        <v>0</v>
      </c>
      <c r="I242" s="45"/>
      <c r="J242" s="107"/>
      <c r="K242" s="67"/>
      <c r="L242" s="108">
        <v>0</v>
      </c>
      <c r="M242" s="109"/>
      <c r="N242" s="110">
        <v>0</v>
      </c>
      <c r="O242" s="110">
        <v>0</v>
      </c>
    </row>
    <row r="243" spans="1:15" s="46" customFormat="1" ht="15" customHeight="1" x14ac:dyDescent="0.25">
      <c r="A243" s="128" t="s">
        <v>17</v>
      </c>
      <c r="B243" s="129"/>
      <c r="C243" s="74" t="s">
        <v>24</v>
      </c>
      <c r="D243" s="74" t="s">
        <v>24</v>
      </c>
      <c r="E243" s="209" t="s">
        <v>492</v>
      </c>
      <c r="F243" s="229" t="s">
        <v>493</v>
      </c>
      <c r="G243" s="230">
        <f>SUM(G244:G248)</f>
        <v>0</v>
      </c>
      <c r="H243" s="226">
        <v>9799127.4499999993</v>
      </c>
      <c r="I243" s="45"/>
      <c r="J243" s="90">
        <v>0</v>
      </c>
      <c r="K243" s="67"/>
      <c r="L243" s="227">
        <v>9799127.4499999993</v>
      </c>
      <c r="M243" s="138"/>
      <c r="N243" s="228">
        <v>0</v>
      </c>
      <c r="O243" s="228">
        <v>9799127.4499999993</v>
      </c>
    </row>
    <row r="244" spans="1:15" s="46" customFormat="1" ht="15" customHeight="1" x14ac:dyDescent="0.25">
      <c r="A244" s="128"/>
      <c r="B244" s="129" t="s">
        <v>13</v>
      </c>
      <c r="C244" s="74" t="s">
        <v>13</v>
      </c>
      <c r="D244" s="74" t="s">
        <v>14</v>
      </c>
      <c r="E244" s="211" t="s">
        <v>494</v>
      </c>
      <c r="F244" s="222" t="s">
        <v>495</v>
      </c>
      <c r="G244" s="169"/>
      <c r="H244" s="106">
        <v>0</v>
      </c>
      <c r="I244" s="45"/>
      <c r="J244" s="107"/>
      <c r="K244" s="67"/>
      <c r="L244" s="108">
        <v>0</v>
      </c>
      <c r="M244" s="109"/>
      <c r="N244" s="110">
        <v>0</v>
      </c>
      <c r="O244" s="110">
        <v>0</v>
      </c>
    </row>
    <row r="245" spans="1:15" s="102" customFormat="1" ht="15" customHeight="1" x14ac:dyDescent="0.25">
      <c r="A245" s="83"/>
      <c r="B245" s="94"/>
      <c r="C245" s="74" t="s">
        <v>24</v>
      </c>
      <c r="D245" s="74" t="s">
        <v>14</v>
      </c>
      <c r="E245" s="211" t="s">
        <v>496</v>
      </c>
      <c r="F245" s="222" t="s">
        <v>497</v>
      </c>
      <c r="G245" s="169"/>
      <c r="H245" s="106">
        <v>0</v>
      </c>
      <c r="I245" s="45"/>
      <c r="J245" s="107"/>
      <c r="K245" s="67"/>
      <c r="L245" s="108">
        <v>0</v>
      </c>
      <c r="M245" s="109"/>
      <c r="N245" s="110">
        <v>0</v>
      </c>
      <c r="O245" s="110">
        <v>0</v>
      </c>
    </row>
    <row r="246" spans="1:15" s="102" customFormat="1" ht="15" customHeight="1" x14ac:dyDescent="0.25">
      <c r="A246" s="83"/>
      <c r="B246" s="94" t="s">
        <v>152</v>
      </c>
      <c r="C246" s="74" t="s">
        <v>152</v>
      </c>
      <c r="D246" s="74" t="s">
        <v>14</v>
      </c>
      <c r="E246" s="211" t="s">
        <v>498</v>
      </c>
      <c r="F246" s="222" t="s">
        <v>499</v>
      </c>
      <c r="G246" s="169"/>
      <c r="H246" s="106">
        <v>0</v>
      </c>
      <c r="I246" s="45"/>
      <c r="J246" s="107"/>
      <c r="K246" s="67"/>
      <c r="L246" s="108">
        <v>0</v>
      </c>
      <c r="M246" s="109"/>
      <c r="N246" s="110">
        <v>0</v>
      </c>
      <c r="O246" s="110">
        <v>0</v>
      </c>
    </row>
    <row r="247" spans="1:15" s="102" customFormat="1" ht="15" customHeight="1" x14ac:dyDescent="0.25">
      <c r="A247" s="83"/>
      <c r="B247" s="94"/>
      <c r="C247" s="74" t="s">
        <v>24</v>
      </c>
      <c r="D247" s="74" t="s">
        <v>14</v>
      </c>
      <c r="E247" s="211" t="s">
        <v>500</v>
      </c>
      <c r="F247" s="222" t="s">
        <v>501</v>
      </c>
      <c r="G247" s="169"/>
      <c r="H247" s="106">
        <v>9388765.7399999984</v>
      </c>
      <c r="I247" s="45"/>
      <c r="J247" s="107"/>
      <c r="K247" s="67"/>
      <c r="L247" s="108">
        <v>9388765.7399999984</v>
      </c>
      <c r="M247" s="109"/>
      <c r="N247" s="110">
        <v>0</v>
      </c>
      <c r="O247" s="110">
        <v>9388765.7399999984</v>
      </c>
    </row>
    <row r="248" spans="1:15" s="102" customFormat="1" ht="15" customHeight="1" x14ac:dyDescent="0.25">
      <c r="A248" s="83"/>
      <c r="B248" s="94"/>
      <c r="C248" s="74" t="s">
        <v>24</v>
      </c>
      <c r="D248" s="74" t="s">
        <v>14</v>
      </c>
      <c r="E248" s="211" t="s">
        <v>502</v>
      </c>
      <c r="F248" s="222" t="s">
        <v>503</v>
      </c>
      <c r="G248" s="169"/>
      <c r="H248" s="106">
        <v>410361.71</v>
      </c>
      <c r="I248" s="45"/>
      <c r="J248" s="107"/>
      <c r="K248" s="67"/>
      <c r="L248" s="108">
        <v>410361.71</v>
      </c>
      <c r="M248" s="109"/>
      <c r="N248" s="110">
        <v>0</v>
      </c>
      <c r="O248" s="110">
        <v>410361.71</v>
      </c>
    </row>
    <row r="249" spans="1:15" s="102" customFormat="1" ht="15" customHeight="1" x14ac:dyDescent="0.25">
      <c r="A249" s="83" t="s">
        <v>17</v>
      </c>
      <c r="B249" s="94"/>
      <c r="C249" s="74" t="s">
        <v>24</v>
      </c>
      <c r="D249" s="74" t="s">
        <v>24</v>
      </c>
      <c r="E249" s="209" t="s">
        <v>504</v>
      </c>
      <c r="F249" s="229" t="s">
        <v>505</v>
      </c>
      <c r="G249" s="230">
        <f>SUM(G250:G255)</f>
        <v>0</v>
      </c>
      <c r="H249" s="226">
        <v>11121696.640000001</v>
      </c>
      <c r="I249" s="45"/>
      <c r="J249" s="90">
        <v>0</v>
      </c>
      <c r="K249" s="67"/>
      <c r="L249" s="227">
        <v>11121696.640000001</v>
      </c>
      <c r="M249" s="138"/>
      <c r="N249" s="228">
        <v>0</v>
      </c>
      <c r="O249" s="228">
        <v>11121696.640000001</v>
      </c>
    </row>
    <row r="250" spans="1:15" s="102" customFormat="1" ht="15" customHeight="1" x14ac:dyDescent="0.25">
      <c r="A250" s="83"/>
      <c r="B250" s="94" t="s">
        <v>13</v>
      </c>
      <c r="C250" s="74" t="s">
        <v>13</v>
      </c>
      <c r="D250" s="74" t="s">
        <v>14</v>
      </c>
      <c r="E250" s="211" t="s">
        <v>506</v>
      </c>
      <c r="F250" s="222" t="s">
        <v>507</v>
      </c>
      <c r="G250" s="169"/>
      <c r="H250" s="106">
        <v>7980390</v>
      </c>
      <c r="I250" s="45"/>
      <c r="J250" s="107"/>
      <c r="K250" s="67"/>
      <c r="L250" s="108">
        <v>7980390</v>
      </c>
      <c r="M250" s="109"/>
      <c r="N250" s="110">
        <v>0</v>
      </c>
      <c r="O250" s="110">
        <v>7980390</v>
      </c>
    </row>
    <row r="251" spans="1:15" s="102" customFormat="1" ht="15" customHeight="1" x14ac:dyDescent="0.25">
      <c r="A251" s="83"/>
      <c r="B251" s="94"/>
      <c r="C251" s="74" t="s">
        <v>24</v>
      </c>
      <c r="D251" s="74" t="s">
        <v>14</v>
      </c>
      <c r="E251" s="211" t="s">
        <v>508</v>
      </c>
      <c r="F251" s="222" t="s">
        <v>509</v>
      </c>
      <c r="G251" s="169"/>
      <c r="H251" s="106">
        <v>0</v>
      </c>
      <c r="I251" s="45"/>
      <c r="J251" s="107"/>
      <c r="K251" s="67"/>
      <c r="L251" s="108">
        <v>0</v>
      </c>
      <c r="M251" s="109"/>
      <c r="N251" s="110">
        <v>0</v>
      </c>
      <c r="O251" s="110">
        <v>0</v>
      </c>
    </row>
    <row r="252" spans="1:15" s="102" customFormat="1" ht="15" customHeight="1" x14ac:dyDescent="0.25">
      <c r="A252" s="83"/>
      <c r="B252" s="94" t="s">
        <v>145</v>
      </c>
      <c r="C252" s="74" t="s">
        <v>145</v>
      </c>
      <c r="D252" s="74" t="s">
        <v>14</v>
      </c>
      <c r="E252" s="211" t="s">
        <v>510</v>
      </c>
      <c r="F252" s="222" t="s">
        <v>511</v>
      </c>
      <c r="G252" s="169"/>
      <c r="H252" s="106">
        <v>1526592.64</v>
      </c>
      <c r="I252" s="45"/>
      <c r="J252" s="107"/>
      <c r="K252" s="67"/>
      <c r="L252" s="108">
        <v>1526592.64</v>
      </c>
      <c r="M252" s="109"/>
      <c r="N252" s="110">
        <v>0</v>
      </c>
      <c r="O252" s="110">
        <v>1526592.64</v>
      </c>
    </row>
    <row r="253" spans="1:15" s="102" customFormat="1" ht="15" customHeight="1" x14ac:dyDescent="0.25">
      <c r="A253" s="83"/>
      <c r="B253" s="94"/>
      <c r="C253" s="74" t="s">
        <v>24</v>
      </c>
      <c r="D253" s="74" t="s">
        <v>14</v>
      </c>
      <c r="E253" s="211" t="s">
        <v>512</v>
      </c>
      <c r="F253" s="222" t="s">
        <v>513</v>
      </c>
      <c r="G253" s="169"/>
      <c r="H253" s="106">
        <v>1614714</v>
      </c>
      <c r="I253" s="45"/>
      <c r="J253" s="107"/>
      <c r="K253" s="67"/>
      <c r="L253" s="108">
        <v>1614714</v>
      </c>
      <c r="M253" s="109"/>
      <c r="N253" s="110">
        <v>0</v>
      </c>
      <c r="O253" s="110">
        <v>1614714</v>
      </c>
    </row>
    <row r="254" spans="1:15" s="102" customFormat="1" ht="15" customHeight="1" x14ac:dyDescent="0.25">
      <c r="A254" s="83"/>
      <c r="B254" s="94"/>
      <c r="C254" s="74" t="s">
        <v>24</v>
      </c>
      <c r="D254" s="74" t="s">
        <v>14</v>
      </c>
      <c r="E254" s="211" t="s">
        <v>514</v>
      </c>
      <c r="F254" s="222" t="s">
        <v>515</v>
      </c>
      <c r="G254" s="169"/>
      <c r="H254" s="106">
        <v>0</v>
      </c>
      <c r="I254" s="45"/>
      <c r="J254" s="107"/>
      <c r="K254" s="67"/>
      <c r="L254" s="108">
        <v>0</v>
      </c>
      <c r="M254" s="109"/>
      <c r="N254" s="110">
        <v>0</v>
      </c>
      <c r="O254" s="110">
        <v>0</v>
      </c>
    </row>
    <row r="255" spans="1:15" s="102" customFormat="1" ht="15" customHeight="1" x14ac:dyDescent="0.25">
      <c r="A255" s="83"/>
      <c r="B255" s="94"/>
      <c r="C255" s="74" t="s">
        <v>24</v>
      </c>
      <c r="D255" s="74" t="s">
        <v>14</v>
      </c>
      <c r="E255" s="211" t="s">
        <v>516</v>
      </c>
      <c r="F255" s="222" t="s">
        <v>517</v>
      </c>
      <c r="G255" s="169"/>
      <c r="H255" s="106">
        <v>0</v>
      </c>
      <c r="I255" s="45"/>
      <c r="J255" s="107"/>
      <c r="K255" s="67"/>
      <c r="L255" s="108">
        <v>0</v>
      </c>
      <c r="M255" s="109"/>
      <c r="N255" s="110">
        <v>0</v>
      </c>
      <c r="O255" s="110">
        <v>0</v>
      </c>
    </row>
    <row r="256" spans="1:15" s="102" customFormat="1" ht="15" customHeight="1" x14ac:dyDescent="0.25">
      <c r="A256" s="83" t="s">
        <v>17</v>
      </c>
      <c r="B256" s="94"/>
      <c r="C256" s="74" t="s">
        <v>24</v>
      </c>
      <c r="D256" s="74" t="s">
        <v>24</v>
      </c>
      <c r="E256" s="209" t="s">
        <v>518</v>
      </c>
      <c r="F256" s="229" t="s">
        <v>519</v>
      </c>
      <c r="G256" s="233">
        <f>SUM(G257:G261)</f>
        <v>0</v>
      </c>
      <c r="H256" s="234">
        <v>2113352.8199999998</v>
      </c>
      <c r="I256" s="45"/>
      <c r="J256" s="90">
        <v>0</v>
      </c>
      <c r="K256" s="67"/>
      <c r="L256" s="235">
        <v>2113352.8199999998</v>
      </c>
      <c r="M256" s="81"/>
      <c r="N256" s="236">
        <v>0</v>
      </c>
      <c r="O256" s="236">
        <v>2113352.8199999998</v>
      </c>
    </row>
    <row r="257" spans="1:15" s="102" customFormat="1" ht="15" customHeight="1" x14ac:dyDescent="0.25">
      <c r="A257" s="83"/>
      <c r="B257" s="94" t="s">
        <v>13</v>
      </c>
      <c r="C257" s="74" t="s">
        <v>13</v>
      </c>
      <c r="D257" s="74" t="s">
        <v>14</v>
      </c>
      <c r="E257" s="211" t="s">
        <v>520</v>
      </c>
      <c r="F257" s="222" t="s">
        <v>521</v>
      </c>
      <c r="G257" s="169"/>
      <c r="H257" s="106">
        <v>11510.25</v>
      </c>
      <c r="I257" s="45"/>
      <c r="J257" s="107"/>
      <c r="K257" s="67"/>
      <c r="L257" s="108">
        <v>11510.25</v>
      </c>
      <c r="M257" s="109"/>
      <c r="N257" s="110">
        <v>0</v>
      </c>
      <c r="O257" s="110">
        <v>11510.25</v>
      </c>
    </row>
    <row r="258" spans="1:15" s="102" customFormat="1" ht="15" customHeight="1" x14ac:dyDescent="0.25">
      <c r="A258" s="83"/>
      <c r="B258" s="94"/>
      <c r="C258" s="74" t="s">
        <v>24</v>
      </c>
      <c r="D258" s="74" t="s">
        <v>14</v>
      </c>
      <c r="E258" s="211" t="s">
        <v>522</v>
      </c>
      <c r="F258" s="222" t="s">
        <v>523</v>
      </c>
      <c r="G258" s="169"/>
      <c r="H258" s="106">
        <v>0</v>
      </c>
      <c r="I258" s="45"/>
      <c r="J258" s="107"/>
      <c r="K258" s="67"/>
      <c r="L258" s="108">
        <v>0</v>
      </c>
      <c r="M258" s="109"/>
      <c r="N258" s="110">
        <v>0</v>
      </c>
      <c r="O258" s="110">
        <v>0</v>
      </c>
    </row>
    <row r="259" spans="1:15" s="102" customFormat="1" ht="15" customHeight="1" x14ac:dyDescent="0.25">
      <c r="A259" s="83"/>
      <c r="B259" s="94" t="s">
        <v>145</v>
      </c>
      <c r="C259" s="74" t="s">
        <v>145</v>
      </c>
      <c r="D259" s="74" t="s">
        <v>14</v>
      </c>
      <c r="E259" s="211" t="s">
        <v>524</v>
      </c>
      <c r="F259" s="222" t="s">
        <v>525</v>
      </c>
      <c r="G259" s="169"/>
      <c r="H259" s="106">
        <v>146146.56</v>
      </c>
      <c r="I259" s="45"/>
      <c r="J259" s="107"/>
      <c r="K259" s="67"/>
      <c r="L259" s="108">
        <v>146146.56</v>
      </c>
      <c r="M259" s="109"/>
      <c r="N259" s="110">
        <v>0</v>
      </c>
      <c r="O259" s="110">
        <v>146146.56</v>
      </c>
    </row>
    <row r="260" spans="1:15" s="102" customFormat="1" ht="15" customHeight="1" x14ac:dyDescent="0.25">
      <c r="A260" s="83"/>
      <c r="B260" s="94"/>
      <c r="C260" s="74" t="s">
        <v>24</v>
      </c>
      <c r="D260" s="74" t="s">
        <v>14</v>
      </c>
      <c r="E260" s="211" t="s">
        <v>526</v>
      </c>
      <c r="F260" s="222" t="s">
        <v>527</v>
      </c>
      <c r="G260" s="169"/>
      <c r="H260" s="106">
        <v>1955696.01</v>
      </c>
      <c r="I260" s="45"/>
      <c r="J260" s="107"/>
      <c r="K260" s="67"/>
      <c r="L260" s="108">
        <v>1955696.01</v>
      </c>
      <c r="M260" s="109"/>
      <c r="N260" s="110">
        <v>0</v>
      </c>
      <c r="O260" s="110">
        <v>1955696.01</v>
      </c>
    </row>
    <row r="261" spans="1:15" s="102" customFormat="1" ht="15" customHeight="1" x14ac:dyDescent="0.25">
      <c r="A261" s="83"/>
      <c r="B261" s="94"/>
      <c r="C261" s="74" t="s">
        <v>24</v>
      </c>
      <c r="D261" s="74" t="s">
        <v>14</v>
      </c>
      <c r="E261" s="211" t="s">
        <v>528</v>
      </c>
      <c r="F261" s="222" t="s">
        <v>529</v>
      </c>
      <c r="G261" s="169"/>
      <c r="H261" s="106">
        <v>0</v>
      </c>
      <c r="I261" s="45"/>
      <c r="J261" s="107"/>
      <c r="K261" s="67"/>
      <c r="L261" s="108">
        <v>0</v>
      </c>
      <c r="M261" s="109"/>
      <c r="N261" s="110">
        <v>0</v>
      </c>
      <c r="O261" s="110">
        <v>0</v>
      </c>
    </row>
    <row r="262" spans="1:15" s="102" customFormat="1" ht="15" customHeight="1" x14ac:dyDescent="0.25">
      <c r="A262" s="83" t="s">
        <v>17</v>
      </c>
      <c r="B262" s="94"/>
      <c r="C262" s="74" t="s">
        <v>24</v>
      </c>
      <c r="D262" s="74" t="s">
        <v>24</v>
      </c>
      <c r="E262" s="209" t="s">
        <v>530</v>
      </c>
      <c r="F262" s="229" t="s">
        <v>531</v>
      </c>
      <c r="G262" s="233">
        <f>SUM(G263:G266)</f>
        <v>0</v>
      </c>
      <c r="H262" s="234">
        <v>3762958.38</v>
      </c>
      <c r="I262" s="45"/>
      <c r="J262" s="90">
        <v>0</v>
      </c>
      <c r="K262" s="67"/>
      <c r="L262" s="235">
        <v>3762958.38</v>
      </c>
      <c r="M262" s="81"/>
      <c r="N262" s="236">
        <v>0</v>
      </c>
      <c r="O262" s="236">
        <v>3762958.38</v>
      </c>
    </row>
    <row r="263" spans="1:15" s="102" customFormat="1" ht="15" customHeight="1" x14ac:dyDescent="0.25">
      <c r="A263" s="83"/>
      <c r="B263" s="94" t="s">
        <v>13</v>
      </c>
      <c r="C263" s="74" t="s">
        <v>13</v>
      </c>
      <c r="D263" s="74" t="s">
        <v>14</v>
      </c>
      <c r="E263" s="211" t="s">
        <v>532</v>
      </c>
      <c r="F263" s="222" t="s">
        <v>533</v>
      </c>
      <c r="G263" s="169"/>
      <c r="H263" s="106">
        <v>0</v>
      </c>
      <c r="I263" s="45"/>
      <c r="J263" s="107"/>
      <c r="K263" s="67"/>
      <c r="L263" s="108">
        <v>0</v>
      </c>
      <c r="M263" s="109"/>
      <c r="N263" s="110">
        <v>0</v>
      </c>
      <c r="O263" s="110">
        <v>0</v>
      </c>
    </row>
    <row r="264" spans="1:15" s="102" customFormat="1" ht="15" customHeight="1" x14ac:dyDescent="0.25">
      <c r="A264" s="83"/>
      <c r="B264" s="94"/>
      <c r="C264" s="74" t="s">
        <v>24</v>
      </c>
      <c r="D264" s="74" t="s">
        <v>14</v>
      </c>
      <c r="E264" s="211" t="s">
        <v>534</v>
      </c>
      <c r="F264" s="222" t="s">
        <v>535</v>
      </c>
      <c r="G264" s="169"/>
      <c r="H264" s="106">
        <v>0</v>
      </c>
      <c r="I264" s="45"/>
      <c r="J264" s="107"/>
      <c r="K264" s="67"/>
      <c r="L264" s="108">
        <v>0</v>
      </c>
      <c r="M264" s="109"/>
      <c r="N264" s="110">
        <v>0</v>
      </c>
      <c r="O264" s="110">
        <v>0</v>
      </c>
    </row>
    <row r="265" spans="1:15" s="102" customFormat="1" ht="15" customHeight="1" x14ac:dyDescent="0.25">
      <c r="A265" s="83"/>
      <c r="B265" s="94" t="s">
        <v>145</v>
      </c>
      <c r="C265" s="74" t="s">
        <v>145</v>
      </c>
      <c r="D265" s="74" t="s">
        <v>14</v>
      </c>
      <c r="E265" s="211" t="s">
        <v>536</v>
      </c>
      <c r="F265" s="222" t="s">
        <v>537</v>
      </c>
      <c r="G265" s="169"/>
      <c r="H265" s="106">
        <v>72829.61</v>
      </c>
      <c r="I265" s="45"/>
      <c r="J265" s="107"/>
      <c r="K265" s="67"/>
      <c r="L265" s="108">
        <v>72829.61</v>
      </c>
      <c r="M265" s="109"/>
      <c r="N265" s="110">
        <v>0</v>
      </c>
      <c r="O265" s="110">
        <v>72829.61</v>
      </c>
    </row>
    <row r="266" spans="1:15" s="102" customFormat="1" ht="15" customHeight="1" x14ac:dyDescent="0.25">
      <c r="A266" s="83"/>
      <c r="B266" s="94"/>
      <c r="C266" s="74" t="s">
        <v>24</v>
      </c>
      <c r="D266" s="74" t="s">
        <v>14</v>
      </c>
      <c r="E266" s="211" t="s">
        <v>538</v>
      </c>
      <c r="F266" s="222" t="s">
        <v>539</v>
      </c>
      <c r="G266" s="169"/>
      <c r="H266" s="106">
        <v>3690128.77</v>
      </c>
      <c r="I266" s="45"/>
      <c r="J266" s="107"/>
      <c r="K266" s="67"/>
      <c r="L266" s="108">
        <v>3690128.77</v>
      </c>
      <c r="M266" s="109"/>
      <c r="N266" s="110">
        <v>0</v>
      </c>
      <c r="O266" s="110">
        <v>3690128.77</v>
      </c>
    </row>
    <row r="267" spans="1:15" s="102" customFormat="1" ht="15" customHeight="1" x14ac:dyDescent="0.25">
      <c r="A267" s="83" t="s">
        <v>17</v>
      </c>
      <c r="B267" s="94"/>
      <c r="C267" s="74" t="s">
        <v>24</v>
      </c>
      <c r="D267" s="74" t="s">
        <v>24</v>
      </c>
      <c r="E267" s="209" t="s">
        <v>540</v>
      </c>
      <c r="F267" s="229" t="s">
        <v>541</v>
      </c>
      <c r="G267" s="225">
        <f>+G268+SUM(G271:G275)</f>
        <v>0</v>
      </c>
      <c r="H267" s="237">
        <v>13545171.419999998</v>
      </c>
      <c r="I267" s="45"/>
      <c r="J267" s="90">
        <v>0</v>
      </c>
      <c r="K267" s="67"/>
      <c r="L267" s="238">
        <v>13545171.419999998</v>
      </c>
      <c r="M267" s="239"/>
      <c r="N267" s="240">
        <v>0</v>
      </c>
      <c r="O267" s="240">
        <v>13545171.419999998</v>
      </c>
    </row>
    <row r="268" spans="1:15" s="102" customFormat="1" ht="15" customHeight="1" x14ac:dyDescent="0.25">
      <c r="A268" s="83" t="s">
        <v>17</v>
      </c>
      <c r="B268" s="94" t="s">
        <v>13</v>
      </c>
      <c r="C268" s="74" t="s">
        <v>13</v>
      </c>
      <c r="D268" s="74" t="s">
        <v>24</v>
      </c>
      <c r="E268" s="211" t="s">
        <v>542</v>
      </c>
      <c r="F268" s="222" t="s">
        <v>543</v>
      </c>
      <c r="G268" s="105">
        <f>+G269+G270</f>
        <v>0</v>
      </c>
      <c r="H268" s="106">
        <v>0</v>
      </c>
      <c r="I268" s="45"/>
      <c r="J268" s="90">
        <v>0</v>
      </c>
      <c r="K268" s="67"/>
      <c r="L268" s="108">
        <v>0</v>
      </c>
      <c r="M268" s="109"/>
      <c r="N268" s="110">
        <v>0</v>
      </c>
      <c r="O268" s="110">
        <v>0</v>
      </c>
    </row>
    <row r="269" spans="1:15" s="46" customFormat="1" ht="15" customHeight="1" x14ac:dyDescent="0.25">
      <c r="A269" s="128"/>
      <c r="B269" s="129" t="s">
        <v>13</v>
      </c>
      <c r="C269" s="74" t="s">
        <v>13</v>
      </c>
      <c r="D269" s="74" t="s">
        <v>14</v>
      </c>
      <c r="E269" s="212" t="s">
        <v>544</v>
      </c>
      <c r="F269" s="231" t="s">
        <v>545</v>
      </c>
      <c r="G269" s="105"/>
      <c r="H269" s="106">
        <v>0</v>
      </c>
      <c r="I269" s="45"/>
      <c r="J269" s="107"/>
      <c r="K269" s="67"/>
      <c r="L269" s="108">
        <v>0</v>
      </c>
      <c r="M269" s="109"/>
      <c r="N269" s="110">
        <v>0</v>
      </c>
      <c r="O269" s="110">
        <v>0</v>
      </c>
    </row>
    <row r="270" spans="1:15" s="46" customFormat="1" ht="15" customHeight="1" x14ac:dyDescent="0.25">
      <c r="A270" s="128"/>
      <c r="B270" s="129" t="s">
        <v>13</v>
      </c>
      <c r="C270" s="74" t="s">
        <v>13</v>
      </c>
      <c r="D270" s="74" t="s">
        <v>14</v>
      </c>
      <c r="E270" s="212" t="s">
        <v>546</v>
      </c>
      <c r="F270" s="231" t="s">
        <v>547</v>
      </c>
      <c r="G270" s="105"/>
      <c r="H270" s="106">
        <v>0</v>
      </c>
      <c r="I270" s="45"/>
      <c r="J270" s="107"/>
      <c r="K270" s="67"/>
      <c r="L270" s="108">
        <v>0</v>
      </c>
      <c r="M270" s="109"/>
      <c r="N270" s="110">
        <v>0</v>
      </c>
      <c r="O270" s="110">
        <v>0</v>
      </c>
    </row>
    <row r="271" spans="1:15" s="102" customFormat="1" ht="15" customHeight="1" x14ac:dyDescent="0.25">
      <c r="A271" s="83"/>
      <c r="B271" s="94"/>
      <c r="C271" s="74" t="s">
        <v>24</v>
      </c>
      <c r="D271" s="74" t="s">
        <v>14</v>
      </c>
      <c r="E271" s="211" t="s">
        <v>548</v>
      </c>
      <c r="F271" s="222" t="s">
        <v>549</v>
      </c>
      <c r="G271" s="169"/>
      <c r="H271" s="106">
        <v>0</v>
      </c>
      <c r="I271" s="45"/>
      <c r="J271" s="107"/>
      <c r="K271" s="67"/>
      <c r="L271" s="108">
        <v>0</v>
      </c>
      <c r="M271" s="109"/>
      <c r="N271" s="110">
        <v>0</v>
      </c>
      <c r="O271" s="110">
        <v>0</v>
      </c>
    </row>
    <row r="272" spans="1:15" s="102" customFormat="1" ht="15" customHeight="1" x14ac:dyDescent="0.25">
      <c r="A272" s="83"/>
      <c r="B272" s="94" t="s">
        <v>145</v>
      </c>
      <c r="C272" s="74" t="s">
        <v>145</v>
      </c>
      <c r="D272" s="74" t="s">
        <v>14</v>
      </c>
      <c r="E272" s="211" t="s">
        <v>550</v>
      </c>
      <c r="F272" s="222" t="s">
        <v>551</v>
      </c>
      <c r="G272" s="169"/>
      <c r="H272" s="106">
        <v>0</v>
      </c>
      <c r="I272" s="45"/>
      <c r="J272" s="107"/>
      <c r="K272" s="67"/>
      <c r="L272" s="108">
        <v>0</v>
      </c>
      <c r="M272" s="109"/>
      <c r="N272" s="110">
        <v>0</v>
      </c>
      <c r="O272" s="110">
        <v>0</v>
      </c>
    </row>
    <row r="273" spans="1:15" s="102" customFormat="1" ht="15" customHeight="1" x14ac:dyDescent="0.25">
      <c r="A273" s="83"/>
      <c r="B273" s="94" t="s">
        <v>152</v>
      </c>
      <c r="C273" s="74" t="s">
        <v>152</v>
      </c>
      <c r="D273" s="74" t="s">
        <v>14</v>
      </c>
      <c r="E273" s="211" t="s">
        <v>552</v>
      </c>
      <c r="F273" s="222" t="s">
        <v>553</v>
      </c>
      <c r="G273" s="169"/>
      <c r="H273" s="106">
        <v>0</v>
      </c>
      <c r="I273" s="45"/>
      <c r="J273" s="107"/>
      <c r="K273" s="67"/>
      <c r="L273" s="108">
        <v>0</v>
      </c>
      <c r="M273" s="109"/>
      <c r="N273" s="110">
        <v>0</v>
      </c>
      <c r="O273" s="110">
        <v>0</v>
      </c>
    </row>
    <row r="274" spans="1:15" s="102" customFormat="1" ht="15" customHeight="1" x14ac:dyDescent="0.25">
      <c r="A274" s="83"/>
      <c r="B274" s="94"/>
      <c r="C274" s="74" t="s">
        <v>24</v>
      </c>
      <c r="D274" s="74" t="s">
        <v>14</v>
      </c>
      <c r="E274" s="211" t="s">
        <v>554</v>
      </c>
      <c r="F274" s="222" t="s">
        <v>555</v>
      </c>
      <c r="G274" s="169"/>
      <c r="H274" s="106">
        <v>13080463.899999999</v>
      </c>
      <c r="I274" s="45"/>
      <c r="J274" s="107"/>
      <c r="K274" s="67"/>
      <c r="L274" s="108">
        <v>13080463.899999999</v>
      </c>
      <c r="M274" s="109"/>
      <c r="N274" s="110">
        <v>0</v>
      </c>
      <c r="O274" s="110">
        <v>13080463.899999999</v>
      </c>
    </row>
    <row r="275" spans="1:15" s="102" customFormat="1" ht="15" customHeight="1" x14ac:dyDescent="0.25">
      <c r="A275" s="83"/>
      <c r="B275" s="94"/>
      <c r="C275" s="74" t="s">
        <v>24</v>
      </c>
      <c r="D275" s="74" t="s">
        <v>14</v>
      </c>
      <c r="E275" s="211" t="s">
        <v>556</v>
      </c>
      <c r="F275" s="222" t="s">
        <v>557</v>
      </c>
      <c r="G275" s="169"/>
      <c r="H275" s="106">
        <v>464707.52</v>
      </c>
      <c r="I275" s="45"/>
      <c r="J275" s="107"/>
      <c r="K275" s="67"/>
      <c r="L275" s="108">
        <v>464707.52</v>
      </c>
      <c r="M275" s="109"/>
      <c r="N275" s="110">
        <v>0</v>
      </c>
      <c r="O275" s="110">
        <v>464707.52</v>
      </c>
    </row>
    <row r="276" spans="1:15" s="102" customFormat="1" ht="15" customHeight="1" x14ac:dyDescent="0.25">
      <c r="A276" s="83" t="s">
        <v>17</v>
      </c>
      <c r="B276" s="94"/>
      <c r="C276" s="74" t="s">
        <v>24</v>
      </c>
      <c r="D276" s="74" t="s">
        <v>24</v>
      </c>
      <c r="E276" s="209" t="s">
        <v>558</v>
      </c>
      <c r="F276" s="229" t="s">
        <v>559</v>
      </c>
      <c r="G276" s="230">
        <f>SUM(G277:G283)</f>
        <v>0</v>
      </c>
      <c r="H276" s="226">
        <v>1583748.56</v>
      </c>
      <c r="I276" s="45"/>
      <c r="J276" s="90">
        <v>0</v>
      </c>
      <c r="K276" s="67"/>
      <c r="L276" s="227">
        <v>1583748.56</v>
      </c>
      <c r="M276" s="138"/>
      <c r="N276" s="228">
        <v>0</v>
      </c>
      <c r="O276" s="228">
        <v>1583748.56</v>
      </c>
    </row>
    <row r="277" spans="1:15" s="102" customFormat="1" ht="15" customHeight="1" x14ac:dyDescent="0.25">
      <c r="A277" s="83"/>
      <c r="B277" s="94"/>
      <c r="C277" s="74" t="s">
        <v>24</v>
      </c>
      <c r="D277" s="74" t="s">
        <v>14</v>
      </c>
      <c r="E277" s="211" t="s">
        <v>560</v>
      </c>
      <c r="F277" s="222" t="s">
        <v>561</v>
      </c>
      <c r="G277" s="169"/>
      <c r="H277" s="106">
        <v>0</v>
      </c>
      <c r="I277" s="45"/>
      <c r="J277" s="107"/>
      <c r="K277" s="67"/>
      <c r="L277" s="108">
        <v>0</v>
      </c>
      <c r="M277" s="109"/>
      <c r="N277" s="110">
        <v>0</v>
      </c>
      <c r="O277" s="110">
        <v>0</v>
      </c>
    </row>
    <row r="278" spans="1:15" s="102" customFormat="1" ht="15" customHeight="1" x14ac:dyDescent="0.25">
      <c r="A278" s="83"/>
      <c r="B278" s="94"/>
      <c r="C278" s="74" t="s">
        <v>24</v>
      </c>
      <c r="D278" s="74" t="s">
        <v>14</v>
      </c>
      <c r="E278" s="211" t="s">
        <v>562</v>
      </c>
      <c r="F278" s="222" t="s">
        <v>563</v>
      </c>
      <c r="G278" s="169"/>
      <c r="H278" s="106">
        <v>1520505.23</v>
      </c>
      <c r="I278" s="45"/>
      <c r="J278" s="107"/>
      <c r="K278" s="67"/>
      <c r="L278" s="108">
        <v>1520505.23</v>
      </c>
      <c r="M278" s="109"/>
      <c r="N278" s="110">
        <v>0</v>
      </c>
      <c r="O278" s="110">
        <v>1520505.23</v>
      </c>
    </row>
    <row r="279" spans="1:15" s="102" customFormat="1" ht="15" customHeight="1" x14ac:dyDescent="0.25">
      <c r="A279" s="83"/>
      <c r="B279" s="94"/>
      <c r="C279" s="74" t="s">
        <v>24</v>
      </c>
      <c r="D279" s="74" t="s">
        <v>14</v>
      </c>
      <c r="E279" s="211" t="s">
        <v>564</v>
      </c>
      <c r="F279" s="222" t="s">
        <v>565</v>
      </c>
      <c r="G279" s="169"/>
      <c r="H279" s="106">
        <v>0</v>
      </c>
      <c r="I279" s="45"/>
      <c r="J279" s="107"/>
      <c r="K279" s="67"/>
      <c r="L279" s="108">
        <v>0</v>
      </c>
      <c r="M279" s="109"/>
      <c r="N279" s="110">
        <v>0</v>
      </c>
      <c r="O279" s="110">
        <v>0</v>
      </c>
    </row>
    <row r="280" spans="1:15" s="102" customFormat="1" ht="15" customHeight="1" x14ac:dyDescent="0.25">
      <c r="A280" s="83"/>
      <c r="B280" s="94"/>
      <c r="C280" s="74" t="s">
        <v>24</v>
      </c>
      <c r="D280" s="74" t="s">
        <v>14</v>
      </c>
      <c r="E280" s="211" t="s">
        <v>566</v>
      </c>
      <c r="F280" s="222" t="s">
        <v>567</v>
      </c>
      <c r="G280" s="169"/>
      <c r="H280" s="106">
        <v>63243.33</v>
      </c>
      <c r="I280" s="45"/>
      <c r="J280" s="107"/>
      <c r="K280" s="67"/>
      <c r="L280" s="108">
        <v>63243.33</v>
      </c>
      <c r="M280" s="109"/>
      <c r="N280" s="110">
        <v>0</v>
      </c>
      <c r="O280" s="110">
        <v>63243.33</v>
      </c>
    </row>
    <row r="281" spans="1:15" s="102" customFormat="1" ht="15" customHeight="1" x14ac:dyDescent="0.25">
      <c r="A281" s="83"/>
      <c r="B281" s="94" t="s">
        <v>13</v>
      </c>
      <c r="C281" s="74" t="s">
        <v>13</v>
      </c>
      <c r="D281" s="74" t="s">
        <v>14</v>
      </c>
      <c r="E281" s="211" t="s">
        <v>568</v>
      </c>
      <c r="F281" s="222" t="s">
        <v>569</v>
      </c>
      <c r="G281" s="169"/>
      <c r="H281" s="106">
        <v>0</v>
      </c>
      <c r="I281" s="45"/>
      <c r="J281" s="107"/>
      <c r="K281" s="67"/>
      <c r="L281" s="108">
        <v>0</v>
      </c>
      <c r="M281" s="109"/>
      <c r="N281" s="110">
        <v>0</v>
      </c>
      <c r="O281" s="110">
        <v>0</v>
      </c>
    </row>
    <row r="282" spans="1:15" s="102" customFormat="1" ht="15" customHeight="1" x14ac:dyDescent="0.25">
      <c r="A282" s="83"/>
      <c r="B282" s="94"/>
      <c r="C282" s="74" t="s">
        <v>24</v>
      </c>
      <c r="D282" s="74" t="s">
        <v>14</v>
      </c>
      <c r="E282" s="211" t="s">
        <v>570</v>
      </c>
      <c r="F282" s="222" t="s">
        <v>571</v>
      </c>
      <c r="G282" s="169"/>
      <c r="H282" s="106">
        <v>0</v>
      </c>
      <c r="I282" s="45"/>
      <c r="J282" s="107"/>
      <c r="K282" s="67"/>
      <c r="L282" s="108">
        <v>0</v>
      </c>
      <c r="M282" s="109"/>
      <c r="N282" s="110">
        <v>0</v>
      </c>
      <c r="O282" s="110">
        <v>0</v>
      </c>
    </row>
    <row r="283" spans="1:15" s="102" customFormat="1" ht="15" customHeight="1" x14ac:dyDescent="0.25">
      <c r="A283" s="83"/>
      <c r="B283" s="94" t="s">
        <v>13</v>
      </c>
      <c r="C283" s="74" t="s">
        <v>13</v>
      </c>
      <c r="D283" s="74" t="s">
        <v>14</v>
      </c>
      <c r="E283" s="211" t="s">
        <v>572</v>
      </c>
      <c r="F283" s="222" t="s">
        <v>573</v>
      </c>
      <c r="G283" s="169"/>
      <c r="H283" s="106">
        <v>0</v>
      </c>
      <c r="I283" s="45"/>
      <c r="J283" s="107"/>
      <c r="K283" s="67"/>
      <c r="L283" s="108">
        <v>0</v>
      </c>
      <c r="M283" s="109"/>
      <c r="N283" s="110">
        <v>0</v>
      </c>
      <c r="O283" s="110">
        <v>0</v>
      </c>
    </row>
    <row r="284" spans="1:15" s="102" customFormat="1" ht="15" customHeight="1" x14ac:dyDescent="0.25">
      <c r="A284" s="83" t="s">
        <v>17</v>
      </c>
      <c r="B284" s="94"/>
      <c r="C284" s="74" t="s">
        <v>24</v>
      </c>
      <c r="D284" s="74" t="s">
        <v>24</v>
      </c>
      <c r="E284" s="209" t="s">
        <v>574</v>
      </c>
      <c r="F284" s="229" t="s">
        <v>575</v>
      </c>
      <c r="G284" s="230">
        <f>SUM(G285:G291)</f>
        <v>0</v>
      </c>
      <c r="H284" s="226">
        <v>6494917.129999999</v>
      </c>
      <c r="I284" s="45"/>
      <c r="J284" s="241">
        <v>2742089.3000000003</v>
      </c>
      <c r="K284" s="67"/>
      <c r="L284" s="227">
        <v>3752827.8299999987</v>
      </c>
      <c r="M284" s="138"/>
      <c r="N284" s="228">
        <v>7233.65</v>
      </c>
      <c r="O284" s="228">
        <v>3745594.1799999988</v>
      </c>
    </row>
    <row r="285" spans="1:15" s="102" customFormat="1" ht="15" customHeight="1" x14ac:dyDescent="0.25">
      <c r="A285" s="83"/>
      <c r="B285" s="94"/>
      <c r="C285" s="74" t="s">
        <v>24</v>
      </c>
      <c r="D285" s="74" t="s">
        <v>14</v>
      </c>
      <c r="E285" s="211" t="s">
        <v>576</v>
      </c>
      <c r="F285" s="222" t="s">
        <v>577</v>
      </c>
      <c r="G285" s="169"/>
      <c r="H285" s="106">
        <v>28500</v>
      </c>
      <c r="I285" s="45"/>
      <c r="J285" s="107"/>
      <c r="K285" s="67"/>
      <c r="L285" s="108">
        <v>28500</v>
      </c>
      <c r="M285" s="109"/>
      <c r="N285" s="110">
        <v>0</v>
      </c>
      <c r="O285" s="110">
        <v>28500</v>
      </c>
    </row>
    <row r="286" spans="1:15" s="102" customFormat="1" ht="15" customHeight="1" x14ac:dyDescent="0.25">
      <c r="A286" s="83"/>
      <c r="B286" s="94"/>
      <c r="C286" s="74" t="s">
        <v>24</v>
      </c>
      <c r="D286" s="74" t="s">
        <v>14</v>
      </c>
      <c r="E286" s="211" t="s">
        <v>578</v>
      </c>
      <c r="F286" s="222" t="s">
        <v>579</v>
      </c>
      <c r="G286" s="169"/>
      <c r="H286" s="106">
        <v>7221.05</v>
      </c>
      <c r="I286" s="45"/>
      <c r="J286" s="107"/>
      <c r="K286" s="67"/>
      <c r="L286" s="108">
        <v>7221.05</v>
      </c>
      <c r="M286" s="109"/>
      <c r="N286" s="110">
        <v>0</v>
      </c>
      <c r="O286" s="110">
        <v>7221.05</v>
      </c>
    </row>
    <row r="287" spans="1:15" s="102" customFormat="1" ht="15" customHeight="1" x14ac:dyDescent="0.25">
      <c r="A287" s="83"/>
      <c r="B287" s="94"/>
      <c r="C287" s="74" t="s">
        <v>24</v>
      </c>
      <c r="D287" s="74" t="s">
        <v>14</v>
      </c>
      <c r="E287" s="211" t="s">
        <v>580</v>
      </c>
      <c r="F287" s="222" t="s">
        <v>581</v>
      </c>
      <c r="G287" s="169"/>
      <c r="H287" s="106">
        <v>0</v>
      </c>
      <c r="I287" s="45"/>
      <c r="J287" s="107"/>
      <c r="K287" s="67"/>
      <c r="L287" s="108">
        <v>0</v>
      </c>
      <c r="M287" s="109"/>
      <c r="N287" s="110">
        <v>0</v>
      </c>
      <c r="O287" s="110">
        <v>0</v>
      </c>
    </row>
    <row r="288" spans="1:15" s="102" customFormat="1" ht="15" customHeight="1" x14ac:dyDescent="0.25">
      <c r="A288" s="83"/>
      <c r="B288" s="94"/>
      <c r="C288" s="74" t="s">
        <v>24</v>
      </c>
      <c r="D288" s="74" t="s">
        <v>14</v>
      </c>
      <c r="E288" s="211" t="s">
        <v>582</v>
      </c>
      <c r="F288" s="222" t="s">
        <v>583</v>
      </c>
      <c r="G288" s="169"/>
      <c r="H288" s="106">
        <v>2495501.5499999998</v>
      </c>
      <c r="I288" s="45"/>
      <c r="J288" s="107"/>
      <c r="K288" s="67"/>
      <c r="L288" s="108">
        <v>2495501.5499999998</v>
      </c>
      <c r="M288" s="109"/>
      <c r="N288" s="110">
        <v>0</v>
      </c>
      <c r="O288" s="110">
        <v>2495501.5499999998</v>
      </c>
    </row>
    <row r="289" spans="1:15" s="102" customFormat="1" ht="15" customHeight="1" x14ac:dyDescent="0.25">
      <c r="A289" s="83"/>
      <c r="B289" s="94"/>
      <c r="C289" s="74" t="s">
        <v>24</v>
      </c>
      <c r="D289" s="74" t="s">
        <v>14</v>
      </c>
      <c r="E289" s="211" t="s">
        <v>584</v>
      </c>
      <c r="F289" s="222" t="s">
        <v>585</v>
      </c>
      <c r="G289" s="169"/>
      <c r="H289" s="106">
        <v>3939154.1999999997</v>
      </c>
      <c r="I289" s="45"/>
      <c r="J289" s="242">
        <v>2742089.3000000003</v>
      </c>
      <c r="K289" s="67"/>
      <c r="L289" s="108">
        <v>1197064.8999999994</v>
      </c>
      <c r="M289" s="109"/>
      <c r="N289" s="110">
        <v>7233.65</v>
      </c>
      <c r="O289" s="110">
        <v>1189831.2499999995</v>
      </c>
    </row>
    <row r="290" spans="1:15" s="102" customFormat="1" ht="15" customHeight="1" x14ac:dyDescent="0.25">
      <c r="A290" s="83"/>
      <c r="B290" s="94" t="s">
        <v>13</v>
      </c>
      <c r="C290" s="74" t="s">
        <v>13</v>
      </c>
      <c r="D290" s="74" t="s">
        <v>14</v>
      </c>
      <c r="E290" s="211" t="s">
        <v>586</v>
      </c>
      <c r="F290" s="222" t="s">
        <v>587</v>
      </c>
      <c r="G290" s="169"/>
      <c r="H290" s="106">
        <v>24540.33</v>
      </c>
      <c r="I290" s="45"/>
      <c r="J290" s="107"/>
      <c r="K290" s="67"/>
      <c r="L290" s="108">
        <v>24540.33</v>
      </c>
      <c r="M290" s="109"/>
      <c r="N290" s="110">
        <v>0</v>
      </c>
      <c r="O290" s="110">
        <v>24540.33</v>
      </c>
    </row>
    <row r="291" spans="1:15" s="178" customFormat="1" ht="15" customHeight="1" x14ac:dyDescent="0.25">
      <c r="A291" s="83"/>
      <c r="B291" s="94" t="s">
        <v>13</v>
      </c>
      <c r="C291" s="74" t="s">
        <v>13</v>
      </c>
      <c r="D291" s="74" t="s">
        <v>14</v>
      </c>
      <c r="E291" s="211" t="s">
        <v>588</v>
      </c>
      <c r="F291" s="222" t="s">
        <v>589</v>
      </c>
      <c r="G291" s="169"/>
      <c r="H291" s="106">
        <v>0</v>
      </c>
      <c r="I291" s="45"/>
      <c r="J291" s="152"/>
      <c r="K291" s="221"/>
      <c r="L291" s="108">
        <v>0</v>
      </c>
      <c r="M291" s="109"/>
      <c r="N291" s="110">
        <v>0</v>
      </c>
      <c r="O291" s="110">
        <v>0</v>
      </c>
    </row>
    <row r="292" spans="1:15" s="102" customFormat="1" ht="15" customHeight="1" x14ac:dyDescent="0.25">
      <c r="A292" s="83" t="s">
        <v>17</v>
      </c>
      <c r="B292" s="94"/>
      <c r="C292" s="74" t="s">
        <v>24</v>
      </c>
      <c r="D292" s="74" t="s">
        <v>24</v>
      </c>
      <c r="E292" s="209" t="s">
        <v>590</v>
      </c>
      <c r="F292" s="229" t="s">
        <v>591</v>
      </c>
      <c r="G292" s="230">
        <f>+G293+G294+G295+G302</f>
        <v>0</v>
      </c>
      <c r="H292" s="226">
        <v>11711673.950000001</v>
      </c>
      <c r="I292" s="45"/>
      <c r="J292" s="90">
        <v>0</v>
      </c>
      <c r="K292" s="67"/>
      <c r="L292" s="227">
        <v>11711673.950000001</v>
      </c>
      <c r="M292" s="138"/>
      <c r="N292" s="228">
        <v>8815181.5399999991</v>
      </c>
      <c r="O292" s="228">
        <v>2896492.410000002</v>
      </c>
    </row>
    <row r="293" spans="1:15" s="46" customFormat="1" ht="15" customHeight="1" x14ac:dyDescent="0.25">
      <c r="A293" s="128"/>
      <c r="B293" s="129" t="s">
        <v>13</v>
      </c>
      <c r="C293" s="74" t="s">
        <v>13</v>
      </c>
      <c r="D293" s="74" t="s">
        <v>14</v>
      </c>
      <c r="E293" s="211" t="s">
        <v>592</v>
      </c>
      <c r="F293" s="222" t="s">
        <v>593</v>
      </c>
      <c r="G293" s="169"/>
      <c r="H293" s="106">
        <v>19230.990000000002</v>
      </c>
      <c r="I293" s="45"/>
      <c r="J293" s="107"/>
      <c r="K293" s="67"/>
      <c r="L293" s="108">
        <v>19230.990000000002</v>
      </c>
      <c r="M293" s="109"/>
      <c r="N293" s="110">
        <v>0</v>
      </c>
      <c r="O293" s="110">
        <v>19230.990000000002</v>
      </c>
    </row>
    <row r="294" spans="1:15" s="46" customFormat="1" ht="15" customHeight="1" x14ac:dyDescent="0.25">
      <c r="A294" s="128"/>
      <c r="B294" s="129"/>
      <c r="C294" s="74" t="s">
        <v>24</v>
      </c>
      <c r="D294" s="74" t="s">
        <v>14</v>
      </c>
      <c r="E294" s="211" t="s">
        <v>594</v>
      </c>
      <c r="F294" s="222" t="s">
        <v>595</v>
      </c>
      <c r="G294" s="169"/>
      <c r="H294" s="106">
        <v>0</v>
      </c>
      <c r="I294" s="45"/>
      <c r="J294" s="107"/>
      <c r="K294" s="67"/>
      <c r="L294" s="108">
        <v>0</v>
      </c>
      <c r="M294" s="109"/>
      <c r="N294" s="110">
        <v>0</v>
      </c>
      <c r="O294" s="110">
        <v>0</v>
      </c>
    </row>
    <row r="295" spans="1:15" s="46" customFormat="1" ht="15" customHeight="1" x14ac:dyDescent="0.25">
      <c r="A295" s="128" t="s">
        <v>17</v>
      </c>
      <c r="B295" s="129"/>
      <c r="C295" s="74" t="s">
        <v>24</v>
      </c>
      <c r="D295" s="74" t="s">
        <v>24</v>
      </c>
      <c r="E295" s="211" t="s">
        <v>596</v>
      </c>
      <c r="F295" s="222" t="s">
        <v>597</v>
      </c>
      <c r="G295" s="105">
        <f>SUM(G296:G301)</f>
        <v>0</v>
      </c>
      <c r="H295" s="243">
        <v>11532467.48</v>
      </c>
      <c r="I295" s="45"/>
      <c r="J295" s="90">
        <v>0</v>
      </c>
      <c r="K295" s="67"/>
      <c r="L295" s="116">
        <v>11532467.48</v>
      </c>
      <c r="M295" s="100"/>
      <c r="N295" s="244">
        <v>8815181.5399999991</v>
      </c>
      <c r="O295" s="244">
        <v>2717285.9400000013</v>
      </c>
    </row>
    <row r="296" spans="1:15" s="46" customFormat="1" ht="15" customHeight="1" x14ac:dyDescent="0.25">
      <c r="A296" s="128"/>
      <c r="B296" s="129"/>
      <c r="C296" s="74" t="s">
        <v>24</v>
      </c>
      <c r="D296" s="74" t="s">
        <v>14</v>
      </c>
      <c r="E296" s="212" t="s">
        <v>598</v>
      </c>
      <c r="F296" s="231" t="s">
        <v>599</v>
      </c>
      <c r="G296" s="105"/>
      <c r="H296" s="106">
        <v>8455897.3000000007</v>
      </c>
      <c r="I296" s="45"/>
      <c r="J296" s="107"/>
      <c r="K296" s="67"/>
      <c r="L296" s="108">
        <v>8455897.3000000007</v>
      </c>
      <c r="M296" s="109"/>
      <c r="N296" s="110">
        <v>6598276.2299999995</v>
      </c>
      <c r="O296" s="110">
        <v>1857621.0700000012</v>
      </c>
    </row>
    <row r="297" spans="1:15" s="46" customFormat="1" ht="15" customHeight="1" x14ac:dyDescent="0.25">
      <c r="A297" s="128"/>
      <c r="B297" s="129"/>
      <c r="C297" s="74" t="s">
        <v>24</v>
      </c>
      <c r="D297" s="74" t="s">
        <v>14</v>
      </c>
      <c r="E297" s="212" t="s">
        <v>600</v>
      </c>
      <c r="F297" s="231" t="s">
        <v>601</v>
      </c>
      <c r="G297" s="105"/>
      <c r="H297" s="106">
        <v>0</v>
      </c>
      <c r="I297" s="45"/>
      <c r="J297" s="107"/>
      <c r="K297" s="67"/>
      <c r="L297" s="108">
        <v>0</v>
      </c>
      <c r="M297" s="109"/>
      <c r="N297" s="110">
        <v>0</v>
      </c>
      <c r="O297" s="110">
        <v>0</v>
      </c>
    </row>
    <row r="298" spans="1:15" s="46" customFormat="1" ht="15" customHeight="1" x14ac:dyDescent="0.25">
      <c r="A298" s="128"/>
      <c r="B298" s="129"/>
      <c r="C298" s="74" t="s">
        <v>24</v>
      </c>
      <c r="D298" s="74" t="s">
        <v>14</v>
      </c>
      <c r="E298" s="212" t="s">
        <v>602</v>
      </c>
      <c r="F298" s="231" t="s">
        <v>603</v>
      </c>
      <c r="G298" s="105"/>
      <c r="H298" s="106">
        <v>1222689</v>
      </c>
      <c r="I298" s="45"/>
      <c r="J298" s="107"/>
      <c r="K298" s="67"/>
      <c r="L298" s="108">
        <v>1222689</v>
      </c>
      <c r="M298" s="109"/>
      <c r="N298" s="110">
        <v>1165372.72</v>
      </c>
      <c r="O298" s="110">
        <v>57316.280000000028</v>
      </c>
    </row>
    <row r="299" spans="1:15" s="46" customFormat="1" ht="15" customHeight="1" x14ac:dyDescent="0.25">
      <c r="A299" s="128"/>
      <c r="B299" s="129"/>
      <c r="C299" s="74" t="s">
        <v>24</v>
      </c>
      <c r="D299" s="74" t="s">
        <v>14</v>
      </c>
      <c r="E299" s="212" t="s">
        <v>604</v>
      </c>
      <c r="F299" s="231" t="s">
        <v>605</v>
      </c>
      <c r="G299" s="105"/>
      <c r="H299" s="106">
        <v>0</v>
      </c>
      <c r="I299" s="45"/>
      <c r="J299" s="107"/>
      <c r="K299" s="67"/>
      <c r="L299" s="108">
        <v>0</v>
      </c>
      <c r="M299" s="109"/>
      <c r="N299" s="110">
        <v>0</v>
      </c>
      <c r="O299" s="110">
        <v>0</v>
      </c>
    </row>
    <row r="300" spans="1:15" s="46" customFormat="1" ht="15" customHeight="1" x14ac:dyDescent="0.25">
      <c r="A300" s="128"/>
      <c r="B300" s="129"/>
      <c r="C300" s="74" t="s">
        <v>24</v>
      </c>
      <c r="D300" s="74" t="s">
        <v>14</v>
      </c>
      <c r="E300" s="212" t="s">
        <v>606</v>
      </c>
      <c r="F300" s="231" t="s">
        <v>607</v>
      </c>
      <c r="G300" s="105"/>
      <c r="H300" s="106">
        <v>244434.12</v>
      </c>
      <c r="I300" s="45"/>
      <c r="J300" s="107"/>
      <c r="K300" s="67"/>
      <c r="L300" s="108">
        <v>244434.12</v>
      </c>
      <c r="M300" s="109"/>
      <c r="N300" s="110">
        <v>0</v>
      </c>
      <c r="O300" s="110">
        <v>244434.12</v>
      </c>
    </row>
    <row r="301" spans="1:15" s="46" customFormat="1" ht="15" customHeight="1" x14ac:dyDescent="0.25">
      <c r="A301" s="128"/>
      <c r="B301" s="129"/>
      <c r="C301" s="74" t="s">
        <v>24</v>
      </c>
      <c r="D301" s="74" t="s">
        <v>14</v>
      </c>
      <c r="E301" s="212" t="s">
        <v>608</v>
      </c>
      <c r="F301" s="231" t="s">
        <v>609</v>
      </c>
      <c r="G301" s="105"/>
      <c r="H301" s="106">
        <v>1609447.06</v>
      </c>
      <c r="I301" s="45"/>
      <c r="J301" s="107"/>
      <c r="K301" s="67"/>
      <c r="L301" s="108">
        <v>1609447.06</v>
      </c>
      <c r="M301" s="109"/>
      <c r="N301" s="110">
        <v>1051532.5900000001</v>
      </c>
      <c r="O301" s="110">
        <v>557914.47</v>
      </c>
    </row>
    <row r="302" spans="1:15" s="46" customFormat="1" ht="15" customHeight="1" x14ac:dyDescent="0.25">
      <c r="A302" s="128" t="s">
        <v>17</v>
      </c>
      <c r="B302" s="129"/>
      <c r="C302" s="74" t="s">
        <v>24</v>
      </c>
      <c r="D302" s="74" t="s">
        <v>24</v>
      </c>
      <c r="E302" s="211" t="s">
        <v>610</v>
      </c>
      <c r="F302" s="222" t="s">
        <v>611</v>
      </c>
      <c r="G302" s="105">
        <f>SUM(G303:G305)</f>
        <v>0</v>
      </c>
      <c r="H302" s="106">
        <v>159975.47999999998</v>
      </c>
      <c r="I302" s="45"/>
      <c r="J302" s="90">
        <v>0</v>
      </c>
      <c r="K302" s="67"/>
      <c r="L302" s="108">
        <v>159975.47999999998</v>
      </c>
      <c r="M302" s="109"/>
      <c r="N302" s="110">
        <v>0</v>
      </c>
      <c r="O302" s="110">
        <v>159975.47999999998</v>
      </c>
    </row>
    <row r="303" spans="1:15" s="46" customFormat="1" ht="15" customHeight="1" x14ac:dyDescent="0.25">
      <c r="A303" s="128"/>
      <c r="B303" s="129" t="s">
        <v>13</v>
      </c>
      <c r="C303" s="74" t="s">
        <v>13</v>
      </c>
      <c r="D303" s="74" t="s">
        <v>14</v>
      </c>
      <c r="E303" s="212" t="s">
        <v>612</v>
      </c>
      <c r="F303" s="231" t="s">
        <v>613</v>
      </c>
      <c r="G303" s="105"/>
      <c r="H303" s="106">
        <v>92834.9</v>
      </c>
      <c r="I303" s="45"/>
      <c r="J303" s="107"/>
      <c r="K303" s="67"/>
      <c r="L303" s="108">
        <v>92834.9</v>
      </c>
      <c r="M303" s="109"/>
      <c r="N303" s="110">
        <v>0</v>
      </c>
      <c r="O303" s="110">
        <v>92834.9</v>
      </c>
    </row>
    <row r="304" spans="1:15" s="46" customFormat="1" ht="15" customHeight="1" x14ac:dyDescent="0.25">
      <c r="A304" s="128"/>
      <c r="B304" s="129"/>
      <c r="C304" s="74" t="s">
        <v>24</v>
      </c>
      <c r="D304" s="74" t="s">
        <v>14</v>
      </c>
      <c r="E304" s="212" t="s">
        <v>614</v>
      </c>
      <c r="F304" s="231" t="s">
        <v>615</v>
      </c>
      <c r="G304" s="105"/>
      <c r="H304" s="106">
        <v>64115.5</v>
      </c>
      <c r="I304" s="45"/>
      <c r="J304" s="107"/>
      <c r="K304" s="67"/>
      <c r="L304" s="108">
        <v>64115.5</v>
      </c>
      <c r="M304" s="109"/>
      <c r="N304" s="110">
        <v>0</v>
      </c>
      <c r="O304" s="110">
        <v>64115.5</v>
      </c>
    </row>
    <row r="305" spans="1:15" s="46" customFormat="1" ht="15" customHeight="1" x14ac:dyDescent="0.25">
      <c r="A305" s="128"/>
      <c r="B305" s="129" t="s">
        <v>152</v>
      </c>
      <c r="C305" s="74" t="s">
        <v>152</v>
      </c>
      <c r="D305" s="74" t="s">
        <v>14</v>
      </c>
      <c r="E305" s="212" t="s">
        <v>616</v>
      </c>
      <c r="F305" s="231" t="s">
        <v>617</v>
      </c>
      <c r="G305" s="105"/>
      <c r="H305" s="106">
        <v>3025.08</v>
      </c>
      <c r="I305" s="45"/>
      <c r="J305" s="107"/>
      <c r="K305" s="67"/>
      <c r="L305" s="108">
        <v>3025.08</v>
      </c>
      <c r="M305" s="109"/>
      <c r="N305" s="110">
        <v>0</v>
      </c>
      <c r="O305" s="110">
        <v>3025.08</v>
      </c>
    </row>
    <row r="306" spans="1:15" s="46" customFormat="1" ht="15" customHeight="1" x14ac:dyDescent="0.25">
      <c r="A306" s="128" t="s">
        <v>17</v>
      </c>
      <c r="B306" s="129"/>
      <c r="C306" s="74" t="s">
        <v>24</v>
      </c>
      <c r="D306" s="74" t="s">
        <v>24</v>
      </c>
      <c r="E306" s="209" t="s">
        <v>618</v>
      </c>
      <c r="F306" s="229" t="s">
        <v>619</v>
      </c>
      <c r="G306" s="230">
        <f>SUM(G307:G313)</f>
        <v>0</v>
      </c>
      <c r="H306" s="226">
        <v>4358650.32</v>
      </c>
      <c r="I306" s="45"/>
      <c r="J306" s="90">
        <v>0</v>
      </c>
      <c r="K306" s="67"/>
      <c r="L306" s="227">
        <v>4358650.32</v>
      </c>
      <c r="M306" s="138"/>
      <c r="N306" s="228">
        <v>0</v>
      </c>
      <c r="O306" s="228">
        <v>4358650.32</v>
      </c>
    </row>
    <row r="307" spans="1:15" s="46" customFormat="1" ht="15" customHeight="1" x14ac:dyDescent="0.25">
      <c r="A307" s="128"/>
      <c r="B307" s="129" t="s">
        <v>13</v>
      </c>
      <c r="C307" s="74" t="s">
        <v>13</v>
      </c>
      <c r="D307" s="74" t="s">
        <v>14</v>
      </c>
      <c r="E307" s="211" t="s">
        <v>620</v>
      </c>
      <c r="F307" s="222" t="s">
        <v>621</v>
      </c>
      <c r="G307" s="169"/>
      <c r="H307" s="106">
        <v>427579.12</v>
      </c>
      <c r="I307" s="45"/>
      <c r="J307" s="107"/>
      <c r="K307" s="67"/>
      <c r="L307" s="108">
        <v>427579.12</v>
      </c>
      <c r="M307" s="109"/>
      <c r="N307" s="110">
        <v>0</v>
      </c>
      <c r="O307" s="110">
        <v>427579.12</v>
      </c>
    </row>
    <row r="308" spans="1:15" s="46" customFormat="1" ht="15" customHeight="1" x14ac:dyDescent="0.25">
      <c r="A308" s="128"/>
      <c r="B308" s="129"/>
      <c r="C308" s="74" t="s">
        <v>24</v>
      </c>
      <c r="D308" s="74" t="s">
        <v>14</v>
      </c>
      <c r="E308" s="211" t="s">
        <v>622</v>
      </c>
      <c r="F308" s="222" t="s">
        <v>623</v>
      </c>
      <c r="G308" s="169"/>
      <c r="H308" s="106">
        <v>750.43</v>
      </c>
      <c r="I308" s="45"/>
      <c r="J308" s="107"/>
      <c r="K308" s="67"/>
      <c r="L308" s="108">
        <v>750.43</v>
      </c>
      <c r="M308" s="109"/>
      <c r="N308" s="110">
        <v>0</v>
      </c>
      <c r="O308" s="110">
        <v>750.43</v>
      </c>
    </row>
    <row r="309" spans="1:15" s="46" customFormat="1" ht="15" customHeight="1" x14ac:dyDescent="0.25">
      <c r="A309" s="128"/>
      <c r="B309" s="129" t="s">
        <v>152</v>
      </c>
      <c r="C309" s="74" t="s">
        <v>152</v>
      </c>
      <c r="D309" s="74" t="s">
        <v>14</v>
      </c>
      <c r="E309" s="211" t="s">
        <v>624</v>
      </c>
      <c r="F309" s="222" t="s">
        <v>625</v>
      </c>
      <c r="G309" s="169"/>
      <c r="H309" s="106">
        <v>51723.7</v>
      </c>
      <c r="I309" s="45"/>
      <c r="J309" s="107"/>
      <c r="K309" s="67"/>
      <c r="L309" s="108">
        <v>51723.7</v>
      </c>
      <c r="M309" s="109"/>
      <c r="N309" s="110">
        <v>0</v>
      </c>
      <c r="O309" s="110">
        <v>51723.7</v>
      </c>
    </row>
    <row r="310" spans="1:15" s="46" customFormat="1" ht="15" customHeight="1" x14ac:dyDescent="0.25">
      <c r="A310" s="128"/>
      <c r="B310" s="129"/>
      <c r="C310" s="74" t="s">
        <v>24</v>
      </c>
      <c r="D310" s="74" t="s">
        <v>14</v>
      </c>
      <c r="E310" s="211" t="s">
        <v>626</v>
      </c>
      <c r="F310" s="222" t="s">
        <v>627</v>
      </c>
      <c r="G310" s="169"/>
      <c r="H310" s="106">
        <v>3878597.07</v>
      </c>
      <c r="I310" s="45"/>
      <c r="J310" s="107"/>
      <c r="K310" s="67"/>
      <c r="L310" s="108">
        <v>3878597.07</v>
      </c>
      <c r="M310" s="109"/>
      <c r="N310" s="110">
        <v>0</v>
      </c>
      <c r="O310" s="110">
        <v>3878597.07</v>
      </c>
    </row>
    <row r="311" spans="1:15" s="102" customFormat="1" ht="15" customHeight="1" x14ac:dyDescent="0.25">
      <c r="A311" s="83"/>
      <c r="B311" s="94"/>
      <c r="C311" s="74" t="s">
        <v>24</v>
      </c>
      <c r="D311" s="74" t="s">
        <v>14</v>
      </c>
      <c r="E311" s="211" t="s">
        <v>628</v>
      </c>
      <c r="F311" s="222" t="s">
        <v>629</v>
      </c>
      <c r="G311" s="169"/>
      <c r="H311" s="106">
        <v>0</v>
      </c>
      <c r="I311" s="45"/>
      <c r="J311" s="107"/>
      <c r="K311" s="67"/>
      <c r="L311" s="108">
        <v>0</v>
      </c>
      <c r="M311" s="109"/>
      <c r="N311" s="110">
        <v>0</v>
      </c>
      <c r="O311" s="110">
        <v>0</v>
      </c>
    </row>
    <row r="312" spans="1:15" s="102" customFormat="1" ht="15" customHeight="1" x14ac:dyDescent="0.25">
      <c r="A312" s="83"/>
      <c r="B312" s="94" t="s">
        <v>13</v>
      </c>
      <c r="C312" s="74" t="s">
        <v>13</v>
      </c>
      <c r="D312" s="74" t="s">
        <v>14</v>
      </c>
      <c r="E312" s="211" t="s">
        <v>630</v>
      </c>
      <c r="F312" s="222" t="s">
        <v>631</v>
      </c>
      <c r="G312" s="169"/>
      <c r="H312" s="106">
        <v>0</v>
      </c>
      <c r="I312" s="45"/>
      <c r="J312" s="107"/>
      <c r="K312" s="67"/>
      <c r="L312" s="108">
        <v>0</v>
      </c>
      <c r="M312" s="109"/>
      <c r="N312" s="110">
        <v>0</v>
      </c>
      <c r="O312" s="110">
        <v>0</v>
      </c>
    </row>
    <row r="313" spans="1:15" s="102" customFormat="1" ht="15" customHeight="1" x14ac:dyDescent="0.25">
      <c r="A313" s="83"/>
      <c r="B313" s="94" t="s">
        <v>152</v>
      </c>
      <c r="C313" s="74" t="s">
        <v>152</v>
      </c>
      <c r="D313" s="74" t="s">
        <v>14</v>
      </c>
      <c r="E313" s="211" t="s">
        <v>632</v>
      </c>
      <c r="F313" s="222" t="s">
        <v>633</v>
      </c>
      <c r="G313" s="169"/>
      <c r="H313" s="106">
        <v>0</v>
      </c>
      <c r="I313" s="45"/>
      <c r="J313" s="107"/>
      <c r="K313" s="67"/>
      <c r="L313" s="108">
        <v>0</v>
      </c>
      <c r="M313" s="109"/>
      <c r="N313" s="110">
        <v>0</v>
      </c>
      <c r="O313" s="110">
        <v>0</v>
      </c>
    </row>
    <row r="314" spans="1:15" s="102" customFormat="1" ht="15" customHeight="1" x14ac:dyDescent="0.25">
      <c r="A314" s="171"/>
      <c r="B314" s="172" t="s">
        <v>145</v>
      </c>
      <c r="C314" s="74" t="s">
        <v>145</v>
      </c>
      <c r="D314" s="74" t="s">
        <v>14</v>
      </c>
      <c r="E314" s="209" t="s">
        <v>634</v>
      </c>
      <c r="F314" s="229" t="s">
        <v>635</v>
      </c>
      <c r="G314" s="225"/>
      <c r="H314" s="121">
        <v>0</v>
      </c>
      <c r="I314" s="45"/>
      <c r="J314" s="107"/>
      <c r="K314" s="67"/>
      <c r="L314" s="122">
        <v>0</v>
      </c>
      <c r="M314" s="109"/>
      <c r="N314" s="123">
        <v>0</v>
      </c>
      <c r="O314" s="123">
        <v>0</v>
      </c>
    </row>
    <row r="315" spans="1:15" s="102" customFormat="1" ht="15" customHeight="1" x14ac:dyDescent="0.25">
      <c r="A315" s="83" t="s">
        <v>17</v>
      </c>
      <c r="B315" s="94"/>
      <c r="C315" s="74" t="s">
        <v>24</v>
      </c>
      <c r="D315" s="74" t="s">
        <v>24</v>
      </c>
      <c r="E315" s="209" t="s">
        <v>636</v>
      </c>
      <c r="F315" s="223" t="s">
        <v>637</v>
      </c>
      <c r="G315" s="175">
        <v>0</v>
      </c>
      <c r="H315" s="136">
        <v>31401469.960000001</v>
      </c>
      <c r="I315" s="45"/>
      <c r="J315" s="245">
        <v>0</v>
      </c>
      <c r="K315" s="67"/>
      <c r="L315" s="137">
        <v>31401469.960000001</v>
      </c>
      <c r="M315" s="138"/>
      <c r="N315" s="139">
        <v>1161569.01</v>
      </c>
      <c r="O315" s="139">
        <v>30239900.949999999</v>
      </c>
    </row>
    <row r="316" spans="1:15" s="102" customFormat="1" ht="15" customHeight="1" x14ac:dyDescent="0.25">
      <c r="A316" s="83" t="s">
        <v>17</v>
      </c>
      <c r="B316" s="94"/>
      <c r="C316" s="74" t="s">
        <v>24</v>
      </c>
      <c r="D316" s="74" t="s">
        <v>24</v>
      </c>
      <c r="E316" s="209" t="s">
        <v>638</v>
      </c>
      <c r="F316" s="229" t="s">
        <v>639</v>
      </c>
      <c r="G316" s="225">
        <v>0</v>
      </c>
      <c r="H316" s="226">
        <v>30880517.82</v>
      </c>
      <c r="I316" s="45"/>
      <c r="J316" s="90">
        <v>0</v>
      </c>
      <c r="K316" s="67"/>
      <c r="L316" s="227">
        <v>30880517.82</v>
      </c>
      <c r="M316" s="138"/>
      <c r="N316" s="228">
        <v>1019216.0900000001</v>
      </c>
      <c r="O316" s="228">
        <v>29861301.73</v>
      </c>
    </row>
    <row r="317" spans="1:15" s="102" customFormat="1" ht="15" customHeight="1" x14ac:dyDescent="0.25">
      <c r="A317" s="83"/>
      <c r="B317" s="94"/>
      <c r="C317" s="74" t="s">
        <v>24</v>
      </c>
      <c r="D317" s="74" t="s">
        <v>14</v>
      </c>
      <c r="E317" s="211" t="s">
        <v>640</v>
      </c>
      <c r="F317" s="222" t="s">
        <v>641</v>
      </c>
      <c r="G317" s="169"/>
      <c r="H317" s="106">
        <v>830000</v>
      </c>
      <c r="I317" s="45"/>
      <c r="J317" s="107"/>
      <c r="K317" s="67"/>
      <c r="L317" s="108">
        <v>830000</v>
      </c>
      <c r="M317" s="109"/>
      <c r="N317" s="110">
        <v>54818.48</v>
      </c>
      <c r="O317" s="110">
        <v>775181.52</v>
      </c>
    </row>
    <row r="318" spans="1:15" s="102" customFormat="1" ht="15" customHeight="1" x14ac:dyDescent="0.25">
      <c r="A318" s="83"/>
      <c r="B318" s="94"/>
      <c r="C318" s="74" t="s">
        <v>24</v>
      </c>
      <c r="D318" s="74" t="s">
        <v>14</v>
      </c>
      <c r="E318" s="211" t="s">
        <v>642</v>
      </c>
      <c r="F318" s="222" t="s">
        <v>643</v>
      </c>
      <c r="G318" s="169"/>
      <c r="H318" s="106">
        <v>4613094.4800000004</v>
      </c>
      <c r="I318" s="45"/>
      <c r="J318" s="107"/>
      <c r="K318" s="67"/>
      <c r="L318" s="108">
        <v>4613094.4800000004</v>
      </c>
      <c r="M318" s="109"/>
      <c r="N318" s="110">
        <v>0</v>
      </c>
      <c r="O318" s="110">
        <v>4613094.4800000004</v>
      </c>
    </row>
    <row r="319" spans="1:15" s="102" customFormat="1" ht="15" customHeight="1" x14ac:dyDescent="0.25">
      <c r="A319" s="83" t="s">
        <v>17</v>
      </c>
      <c r="B319" s="94"/>
      <c r="C319" s="74" t="s">
        <v>24</v>
      </c>
      <c r="D319" s="74" t="s">
        <v>24</v>
      </c>
      <c r="E319" s="211" t="s">
        <v>644</v>
      </c>
      <c r="F319" s="222" t="s">
        <v>645</v>
      </c>
      <c r="G319" s="246">
        <f>G320+G321</f>
        <v>0</v>
      </c>
      <c r="H319" s="243">
        <v>1945051.18</v>
      </c>
      <c r="I319" s="45"/>
      <c r="J319" s="79">
        <v>0</v>
      </c>
      <c r="K319" s="67"/>
      <c r="L319" s="116">
        <v>1945051.18</v>
      </c>
      <c r="M319" s="100"/>
      <c r="N319" s="244">
        <v>319825.03999999998</v>
      </c>
      <c r="O319" s="244">
        <v>1625226.14</v>
      </c>
    </row>
    <row r="320" spans="1:15" s="178" customFormat="1" ht="15" customHeight="1" x14ac:dyDescent="0.25">
      <c r="A320" s="83"/>
      <c r="B320" s="94"/>
      <c r="C320" s="74" t="s">
        <v>24</v>
      </c>
      <c r="D320" s="74" t="s">
        <v>14</v>
      </c>
      <c r="E320" s="211" t="s">
        <v>646</v>
      </c>
      <c r="F320" s="231" t="s">
        <v>647</v>
      </c>
      <c r="G320" s="105"/>
      <c r="H320" s="106">
        <v>0</v>
      </c>
      <c r="I320" s="45"/>
      <c r="J320" s="152"/>
      <c r="K320" s="67"/>
      <c r="L320" s="108">
        <v>0</v>
      </c>
      <c r="M320" s="109"/>
      <c r="N320" s="110">
        <v>0</v>
      </c>
      <c r="O320" s="110">
        <v>0</v>
      </c>
    </row>
    <row r="321" spans="1:15" s="178" customFormat="1" ht="15" customHeight="1" x14ac:dyDescent="0.25">
      <c r="A321" s="83"/>
      <c r="B321" s="94"/>
      <c r="C321" s="74" t="s">
        <v>24</v>
      </c>
      <c r="D321" s="74" t="s">
        <v>14</v>
      </c>
      <c r="E321" s="211" t="s">
        <v>648</v>
      </c>
      <c r="F321" s="231" t="s">
        <v>649</v>
      </c>
      <c r="G321" s="105"/>
      <c r="H321" s="106">
        <v>1945051.18</v>
      </c>
      <c r="I321" s="45"/>
      <c r="J321" s="152"/>
      <c r="K321" s="67"/>
      <c r="L321" s="108">
        <v>1945051.18</v>
      </c>
      <c r="M321" s="109"/>
      <c r="N321" s="110">
        <v>319825.03999999998</v>
      </c>
      <c r="O321" s="110">
        <v>1625226.14</v>
      </c>
    </row>
    <row r="322" spans="1:15" s="102" customFormat="1" ht="15" customHeight="1" x14ac:dyDescent="0.25">
      <c r="A322" s="83"/>
      <c r="B322" s="94"/>
      <c r="C322" s="74" t="s">
        <v>24</v>
      </c>
      <c r="D322" s="74" t="s">
        <v>14</v>
      </c>
      <c r="E322" s="211" t="s">
        <v>650</v>
      </c>
      <c r="F322" s="222" t="s">
        <v>651</v>
      </c>
      <c r="G322" s="169"/>
      <c r="H322" s="106">
        <v>0</v>
      </c>
      <c r="I322" s="45"/>
      <c r="J322" s="107"/>
      <c r="K322" s="67"/>
      <c r="L322" s="108">
        <v>0</v>
      </c>
      <c r="M322" s="109"/>
      <c r="N322" s="110">
        <v>0</v>
      </c>
      <c r="O322" s="110">
        <v>0</v>
      </c>
    </row>
    <row r="323" spans="1:15" s="102" customFormat="1" ht="15" customHeight="1" x14ac:dyDescent="0.25">
      <c r="A323" s="83"/>
      <c r="B323" s="94"/>
      <c r="C323" s="74" t="s">
        <v>24</v>
      </c>
      <c r="D323" s="74" t="s">
        <v>14</v>
      </c>
      <c r="E323" s="211" t="s">
        <v>652</v>
      </c>
      <c r="F323" s="231" t="s">
        <v>653</v>
      </c>
      <c r="G323" s="105"/>
      <c r="H323" s="106">
        <v>4471587.38</v>
      </c>
      <c r="I323" s="45"/>
      <c r="J323" s="107"/>
      <c r="K323" s="67"/>
      <c r="L323" s="108">
        <v>4471587.38</v>
      </c>
      <c r="M323" s="109"/>
      <c r="N323" s="110">
        <v>0</v>
      </c>
      <c r="O323" s="110">
        <v>4471587.38</v>
      </c>
    </row>
    <row r="324" spans="1:15" s="102" customFormat="1" ht="15" customHeight="1" x14ac:dyDescent="0.25">
      <c r="A324" s="83"/>
      <c r="B324" s="94"/>
      <c r="C324" s="74" t="s">
        <v>24</v>
      </c>
      <c r="D324" s="74" t="s">
        <v>14</v>
      </c>
      <c r="E324" s="211" t="s">
        <v>654</v>
      </c>
      <c r="F324" s="231" t="s">
        <v>655</v>
      </c>
      <c r="G324" s="105"/>
      <c r="H324" s="106">
        <v>13330.21</v>
      </c>
      <c r="I324" s="45"/>
      <c r="J324" s="107"/>
      <c r="K324" s="67"/>
      <c r="L324" s="108">
        <v>13330.21</v>
      </c>
      <c r="M324" s="109"/>
      <c r="N324" s="110">
        <v>1.53</v>
      </c>
      <c r="O324" s="110">
        <v>13328.679999999998</v>
      </c>
    </row>
    <row r="325" spans="1:15" s="102" customFormat="1" ht="15" customHeight="1" x14ac:dyDescent="0.25">
      <c r="A325" s="83"/>
      <c r="B325" s="94"/>
      <c r="C325" s="74" t="s">
        <v>24</v>
      </c>
      <c r="D325" s="74" t="s">
        <v>14</v>
      </c>
      <c r="E325" s="211" t="s">
        <v>656</v>
      </c>
      <c r="F325" s="222" t="s">
        <v>657</v>
      </c>
      <c r="G325" s="169"/>
      <c r="H325" s="106">
        <v>584905.18000000005</v>
      </c>
      <c r="I325" s="45"/>
      <c r="J325" s="107"/>
      <c r="K325" s="67"/>
      <c r="L325" s="108">
        <v>584905.18000000005</v>
      </c>
      <c r="M325" s="109"/>
      <c r="N325" s="110">
        <v>0</v>
      </c>
      <c r="O325" s="110">
        <v>584905.18000000005</v>
      </c>
    </row>
    <row r="326" spans="1:15" s="102" customFormat="1" ht="15" customHeight="1" x14ac:dyDescent="0.25">
      <c r="A326" s="83"/>
      <c r="B326" s="94"/>
      <c r="C326" s="74" t="s">
        <v>24</v>
      </c>
      <c r="D326" s="74" t="s">
        <v>14</v>
      </c>
      <c r="E326" s="211" t="s">
        <v>658</v>
      </c>
      <c r="F326" s="231" t="s">
        <v>659</v>
      </c>
      <c r="G326" s="105"/>
      <c r="H326" s="106">
        <v>1231601.5900000001</v>
      </c>
      <c r="I326" s="45"/>
      <c r="J326" s="107"/>
      <c r="K326" s="67"/>
      <c r="L326" s="108">
        <v>1231601.5900000001</v>
      </c>
      <c r="M326" s="109"/>
      <c r="N326" s="110">
        <v>0</v>
      </c>
      <c r="O326" s="110">
        <v>1231601.5900000001</v>
      </c>
    </row>
    <row r="327" spans="1:15" s="102" customFormat="1" ht="15" customHeight="1" x14ac:dyDescent="0.25">
      <c r="A327" s="83"/>
      <c r="B327" s="94"/>
      <c r="C327" s="74" t="s">
        <v>24</v>
      </c>
      <c r="D327" s="74" t="s">
        <v>14</v>
      </c>
      <c r="E327" s="211" t="s">
        <v>660</v>
      </c>
      <c r="F327" s="231" t="s">
        <v>661</v>
      </c>
      <c r="G327" s="105"/>
      <c r="H327" s="106">
        <v>2285576.16</v>
      </c>
      <c r="I327" s="45"/>
      <c r="J327" s="107"/>
      <c r="K327" s="67"/>
      <c r="L327" s="108">
        <v>2285576.16</v>
      </c>
      <c r="M327" s="109"/>
      <c r="N327" s="110">
        <v>0</v>
      </c>
      <c r="O327" s="110">
        <v>2285576.16</v>
      </c>
    </row>
    <row r="328" spans="1:15" s="102" customFormat="1" ht="15" customHeight="1" x14ac:dyDescent="0.25">
      <c r="A328" s="83"/>
      <c r="B328" s="94"/>
      <c r="C328" s="74" t="s">
        <v>24</v>
      </c>
      <c r="D328" s="74" t="s">
        <v>14</v>
      </c>
      <c r="E328" s="211" t="s">
        <v>662</v>
      </c>
      <c r="F328" s="222" t="s">
        <v>663</v>
      </c>
      <c r="G328" s="169"/>
      <c r="H328" s="106">
        <v>1120405.97</v>
      </c>
      <c r="I328" s="45"/>
      <c r="J328" s="107"/>
      <c r="K328" s="67"/>
      <c r="L328" s="108">
        <v>1120405.97</v>
      </c>
      <c r="M328" s="109"/>
      <c r="N328" s="110">
        <v>0</v>
      </c>
      <c r="O328" s="110">
        <v>1120405.97</v>
      </c>
    </row>
    <row r="329" spans="1:15" s="102" customFormat="1" ht="15" customHeight="1" x14ac:dyDescent="0.25">
      <c r="A329" s="83" t="s">
        <v>17</v>
      </c>
      <c r="B329" s="94"/>
      <c r="C329" s="74" t="s">
        <v>24</v>
      </c>
      <c r="D329" s="74" t="s">
        <v>24</v>
      </c>
      <c r="E329" s="211" t="s">
        <v>664</v>
      </c>
      <c r="F329" s="222" t="s">
        <v>665</v>
      </c>
      <c r="G329" s="246">
        <f>+G330+G331</f>
        <v>0</v>
      </c>
      <c r="H329" s="243">
        <v>2176596.64</v>
      </c>
      <c r="I329" s="45"/>
      <c r="J329" s="90">
        <v>0</v>
      </c>
      <c r="K329" s="67"/>
      <c r="L329" s="116">
        <v>2176596.64</v>
      </c>
      <c r="M329" s="100"/>
      <c r="N329" s="244">
        <v>0</v>
      </c>
      <c r="O329" s="244">
        <v>2176596.64</v>
      </c>
    </row>
    <row r="330" spans="1:15" s="102" customFormat="1" ht="15" customHeight="1" x14ac:dyDescent="0.25">
      <c r="A330" s="83"/>
      <c r="B330" s="94"/>
      <c r="C330" s="74" t="s">
        <v>24</v>
      </c>
      <c r="D330" s="74" t="s">
        <v>14</v>
      </c>
      <c r="E330" s="212" t="s">
        <v>666</v>
      </c>
      <c r="F330" s="231" t="s">
        <v>667</v>
      </c>
      <c r="G330" s="105"/>
      <c r="H330" s="106">
        <v>2115628.9300000002</v>
      </c>
      <c r="I330" s="45"/>
      <c r="J330" s="107"/>
      <c r="K330" s="221"/>
      <c r="L330" s="108">
        <v>2115628.9300000002</v>
      </c>
      <c r="M330" s="109"/>
      <c r="N330" s="110">
        <v>0</v>
      </c>
      <c r="O330" s="110">
        <v>2115628.9300000002</v>
      </c>
    </row>
    <row r="331" spans="1:15" s="102" customFormat="1" ht="15" customHeight="1" x14ac:dyDescent="0.25">
      <c r="A331" s="83"/>
      <c r="B331" s="94"/>
      <c r="C331" s="74" t="s">
        <v>24</v>
      </c>
      <c r="D331" s="74" t="s">
        <v>14</v>
      </c>
      <c r="E331" s="212" t="s">
        <v>668</v>
      </c>
      <c r="F331" s="231" t="s">
        <v>669</v>
      </c>
      <c r="G331" s="105"/>
      <c r="H331" s="106">
        <v>60967.71</v>
      </c>
      <c r="I331" s="45"/>
      <c r="J331" s="107"/>
      <c r="K331" s="67"/>
      <c r="L331" s="108">
        <v>60967.71</v>
      </c>
      <c r="M331" s="109"/>
      <c r="N331" s="110">
        <v>0</v>
      </c>
      <c r="O331" s="110">
        <v>60967.71</v>
      </c>
    </row>
    <row r="332" spans="1:15" s="102" customFormat="1" ht="15" customHeight="1" x14ac:dyDescent="0.25">
      <c r="A332" s="83" t="s">
        <v>17</v>
      </c>
      <c r="B332" s="94"/>
      <c r="C332" s="74" t="s">
        <v>24</v>
      </c>
      <c r="D332" s="74" t="s">
        <v>24</v>
      </c>
      <c r="E332" s="211" t="s">
        <v>670</v>
      </c>
      <c r="F332" s="222" t="s">
        <v>671</v>
      </c>
      <c r="G332" s="246">
        <f>SUM(G333:G335)</f>
        <v>0</v>
      </c>
      <c r="H332" s="243">
        <v>11608369.029999999</v>
      </c>
      <c r="I332" s="45"/>
      <c r="J332" s="90">
        <v>0</v>
      </c>
      <c r="K332" s="67"/>
      <c r="L332" s="116">
        <v>11608369.029999999</v>
      </c>
      <c r="M332" s="100"/>
      <c r="N332" s="244">
        <v>644571.04</v>
      </c>
      <c r="O332" s="244">
        <v>10963797.989999998</v>
      </c>
    </row>
    <row r="333" spans="1:15" s="102" customFormat="1" ht="15" customHeight="1" x14ac:dyDescent="0.25">
      <c r="A333" s="83"/>
      <c r="B333" s="94" t="s">
        <v>13</v>
      </c>
      <c r="C333" s="74" t="s">
        <v>13</v>
      </c>
      <c r="D333" s="74" t="s">
        <v>14</v>
      </c>
      <c r="E333" s="212" t="s">
        <v>672</v>
      </c>
      <c r="F333" s="231" t="s">
        <v>673</v>
      </c>
      <c r="G333" s="105"/>
      <c r="H333" s="106">
        <v>0</v>
      </c>
      <c r="I333" s="45"/>
      <c r="J333" s="107"/>
      <c r="K333" s="67"/>
      <c r="L333" s="108">
        <v>0</v>
      </c>
      <c r="M333" s="109"/>
      <c r="N333" s="110">
        <v>0</v>
      </c>
      <c r="O333" s="110">
        <v>0</v>
      </c>
    </row>
    <row r="334" spans="1:15" s="102" customFormat="1" ht="15" customHeight="1" x14ac:dyDescent="0.25">
      <c r="A334" s="83"/>
      <c r="B334" s="94"/>
      <c r="C334" s="74" t="s">
        <v>24</v>
      </c>
      <c r="D334" s="74" t="s">
        <v>14</v>
      </c>
      <c r="E334" s="212" t="s">
        <v>674</v>
      </c>
      <c r="F334" s="231" t="s">
        <v>675</v>
      </c>
      <c r="G334" s="105"/>
      <c r="H334" s="106">
        <v>0</v>
      </c>
      <c r="I334" s="45"/>
      <c r="J334" s="107"/>
      <c r="K334" s="67"/>
      <c r="L334" s="108">
        <v>0</v>
      </c>
      <c r="M334" s="109"/>
      <c r="N334" s="110">
        <v>0</v>
      </c>
      <c r="O334" s="110">
        <v>0</v>
      </c>
    </row>
    <row r="335" spans="1:15" s="102" customFormat="1" ht="15" customHeight="1" x14ac:dyDescent="0.25">
      <c r="A335" s="83"/>
      <c r="B335" s="94"/>
      <c r="C335" s="74" t="s">
        <v>24</v>
      </c>
      <c r="D335" s="74" t="s">
        <v>14</v>
      </c>
      <c r="E335" s="212" t="s">
        <v>676</v>
      </c>
      <c r="F335" s="231" t="s">
        <v>677</v>
      </c>
      <c r="G335" s="105"/>
      <c r="H335" s="106">
        <v>11608369.029999999</v>
      </c>
      <c r="I335" s="45"/>
      <c r="J335" s="107"/>
      <c r="K335" s="67"/>
      <c r="L335" s="108">
        <v>11608369.029999999</v>
      </c>
      <c r="M335" s="109"/>
      <c r="N335" s="110">
        <v>644571.04</v>
      </c>
      <c r="O335" s="110">
        <v>10963797.989999998</v>
      </c>
    </row>
    <row r="336" spans="1:15" s="102" customFormat="1" ht="15" customHeight="1" x14ac:dyDescent="0.25">
      <c r="A336" s="83" t="s">
        <v>17</v>
      </c>
      <c r="B336" s="94"/>
      <c r="C336" s="74" t="s">
        <v>24</v>
      </c>
      <c r="D336" s="74" t="s">
        <v>24</v>
      </c>
      <c r="E336" s="209" t="s">
        <v>678</v>
      </c>
      <c r="F336" s="229" t="s">
        <v>679</v>
      </c>
      <c r="G336" s="230">
        <f>SUM(G337:G339)+G345</f>
        <v>0</v>
      </c>
      <c r="H336" s="226">
        <v>360461.97</v>
      </c>
      <c r="I336" s="45"/>
      <c r="J336" s="90">
        <v>0</v>
      </c>
      <c r="K336" s="67"/>
      <c r="L336" s="227">
        <v>360461.97</v>
      </c>
      <c r="M336" s="138"/>
      <c r="N336" s="228">
        <v>142352.92000000001</v>
      </c>
      <c r="O336" s="228">
        <v>218109.04999999996</v>
      </c>
    </row>
    <row r="337" spans="1:15" s="102" customFormat="1" ht="15" customHeight="1" x14ac:dyDescent="0.25">
      <c r="A337" s="83"/>
      <c r="B337" s="94" t="s">
        <v>13</v>
      </c>
      <c r="C337" s="74" t="s">
        <v>13</v>
      </c>
      <c r="D337" s="74" t="s">
        <v>14</v>
      </c>
      <c r="E337" s="211" t="s">
        <v>680</v>
      </c>
      <c r="F337" s="222" t="s">
        <v>681</v>
      </c>
      <c r="G337" s="169"/>
      <c r="H337" s="106">
        <v>0</v>
      </c>
      <c r="I337" s="45"/>
      <c r="J337" s="107"/>
      <c r="K337" s="67"/>
      <c r="L337" s="108">
        <v>0</v>
      </c>
      <c r="M337" s="109"/>
      <c r="N337" s="110">
        <v>0</v>
      </c>
      <c r="O337" s="110">
        <v>0</v>
      </c>
    </row>
    <row r="338" spans="1:15" s="102" customFormat="1" ht="15" customHeight="1" x14ac:dyDescent="0.25">
      <c r="A338" s="83"/>
      <c r="B338" s="94"/>
      <c r="C338" s="74" t="s">
        <v>24</v>
      </c>
      <c r="D338" s="74" t="s">
        <v>14</v>
      </c>
      <c r="E338" s="211" t="s">
        <v>682</v>
      </c>
      <c r="F338" s="222" t="s">
        <v>683</v>
      </c>
      <c r="G338" s="169"/>
      <c r="H338" s="106">
        <v>0</v>
      </c>
      <c r="I338" s="45"/>
      <c r="J338" s="107"/>
      <c r="K338" s="67"/>
      <c r="L338" s="108">
        <v>0</v>
      </c>
      <c r="M338" s="109"/>
      <c r="N338" s="110">
        <v>0</v>
      </c>
      <c r="O338" s="110">
        <v>0</v>
      </c>
    </row>
    <row r="339" spans="1:15" s="102" customFormat="1" ht="15" customHeight="1" x14ac:dyDescent="0.25">
      <c r="A339" s="83" t="s">
        <v>17</v>
      </c>
      <c r="B339" s="94"/>
      <c r="C339" s="74" t="s">
        <v>24</v>
      </c>
      <c r="D339" s="74" t="s">
        <v>24</v>
      </c>
      <c r="E339" s="211" t="s">
        <v>684</v>
      </c>
      <c r="F339" s="222" t="s">
        <v>685</v>
      </c>
      <c r="G339" s="246">
        <f>SUM(G340:G345)</f>
        <v>0</v>
      </c>
      <c r="H339" s="243">
        <v>360461.97</v>
      </c>
      <c r="I339" s="45"/>
      <c r="J339" s="90">
        <v>0</v>
      </c>
      <c r="K339" s="67"/>
      <c r="L339" s="116">
        <v>360461.97</v>
      </c>
      <c r="M339" s="100"/>
      <c r="N339" s="244">
        <v>142352.92000000001</v>
      </c>
      <c r="O339" s="244">
        <v>218109.04999999996</v>
      </c>
    </row>
    <row r="340" spans="1:15" s="102" customFormat="1" ht="15" customHeight="1" x14ac:dyDescent="0.25">
      <c r="A340" s="83"/>
      <c r="B340" s="94"/>
      <c r="C340" s="74" t="s">
        <v>24</v>
      </c>
      <c r="D340" s="74" t="s">
        <v>14</v>
      </c>
      <c r="E340" s="212" t="s">
        <v>686</v>
      </c>
      <c r="F340" s="231" t="s">
        <v>687</v>
      </c>
      <c r="G340" s="105"/>
      <c r="H340" s="106">
        <v>71532.160000000003</v>
      </c>
      <c r="I340" s="45"/>
      <c r="J340" s="107"/>
      <c r="K340" s="67"/>
      <c r="L340" s="108">
        <v>71532.160000000003</v>
      </c>
      <c r="M340" s="109"/>
      <c r="N340" s="110">
        <v>0</v>
      </c>
      <c r="O340" s="110">
        <v>71532.160000000003</v>
      </c>
    </row>
    <row r="341" spans="1:15" s="102" customFormat="1" ht="15" customHeight="1" x14ac:dyDescent="0.25">
      <c r="A341" s="83"/>
      <c r="B341" s="94"/>
      <c r="C341" s="74" t="s">
        <v>24</v>
      </c>
      <c r="D341" s="74" t="s">
        <v>14</v>
      </c>
      <c r="E341" s="212" t="s">
        <v>688</v>
      </c>
      <c r="F341" s="231" t="s">
        <v>689</v>
      </c>
      <c r="G341" s="105"/>
      <c r="H341" s="106">
        <v>288929.81</v>
      </c>
      <c r="I341" s="45"/>
      <c r="J341" s="107"/>
      <c r="K341" s="67"/>
      <c r="L341" s="108">
        <v>288929.81</v>
      </c>
      <c r="M341" s="109"/>
      <c r="N341" s="110">
        <v>142352.92000000001</v>
      </c>
      <c r="O341" s="110">
        <v>146576.88999999998</v>
      </c>
    </row>
    <row r="342" spans="1:15" s="102" customFormat="1" ht="15" customHeight="1" x14ac:dyDescent="0.25">
      <c r="A342" s="83"/>
      <c r="B342" s="94"/>
      <c r="C342" s="74" t="s">
        <v>24</v>
      </c>
      <c r="D342" s="74" t="s">
        <v>14</v>
      </c>
      <c r="E342" s="212" t="s">
        <v>690</v>
      </c>
      <c r="F342" s="231" t="s">
        <v>691</v>
      </c>
      <c r="G342" s="105"/>
      <c r="H342" s="106">
        <v>0</v>
      </c>
      <c r="I342" s="45"/>
      <c r="J342" s="107"/>
      <c r="K342" s="67"/>
      <c r="L342" s="108">
        <v>0</v>
      </c>
      <c r="M342" s="109"/>
      <c r="N342" s="110">
        <v>0</v>
      </c>
      <c r="O342" s="110">
        <v>0</v>
      </c>
    </row>
    <row r="343" spans="1:15" s="102" customFormat="1" ht="15" customHeight="1" x14ac:dyDescent="0.25">
      <c r="A343" s="83"/>
      <c r="B343" s="94"/>
      <c r="C343" s="74" t="s">
        <v>24</v>
      </c>
      <c r="D343" s="74" t="s">
        <v>14</v>
      </c>
      <c r="E343" s="212" t="s">
        <v>692</v>
      </c>
      <c r="F343" s="231" t="s">
        <v>693</v>
      </c>
      <c r="G343" s="105"/>
      <c r="H343" s="106">
        <v>0</v>
      </c>
      <c r="I343" s="45"/>
      <c r="J343" s="107"/>
      <c r="K343" s="67"/>
      <c r="L343" s="108">
        <v>0</v>
      </c>
      <c r="M343" s="109"/>
      <c r="N343" s="110">
        <v>0</v>
      </c>
      <c r="O343" s="110">
        <v>0</v>
      </c>
    </row>
    <row r="344" spans="1:15" s="102" customFormat="1" ht="15" customHeight="1" x14ac:dyDescent="0.25">
      <c r="A344" s="83"/>
      <c r="B344" s="94"/>
      <c r="C344" s="74" t="s">
        <v>24</v>
      </c>
      <c r="D344" s="74" t="s">
        <v>14</v>
      </c>
      <c r="E344" s="212" t="s">
        <v>694</v>
      </c>
      <c r="F344" s="231" t="s">
        <v>695</v>
      </c>
      <c r="G344" s="105"/>
      <c r="H344" s="106">
        <v>0</v>
      </c>
      <c r="I344" s="45"/>
      <c r="J344" s="107"/>
      <c r="K344" s="67"/>
      <c r="L344" s="108">
        <v>0</v>
      </c>
      <c r="M344" s="109"/>
      <c r="N344" s="110">
        <v>0</v>
      </c>
      <c r="O344" s="110">
        <v>0</v>
      </c>
    </row>
    <row r="345" spans="1:15" s="178" customFormat="1" ht="15" customHeight="1" x14ac:dyDescent="0.25">
      <c r="A345" s="83"/>
      <c r="B345" s="94"/>
      <c r="C345" s="74" t="s">
        <v>24</v>
      </c>
      <c r="D345" s="74" t="s">
        <v>14</v>
      </c>
      <c r="E345" s="212" t="s">
        <v>696</v>
      </c>
      <c r="F345" s="231" t="s">
        <v>697</v>
      </c>
      <c r="G345" s="105"/>
      <c r="H345" s="106">
        <v>0</v>
      </c>
      <c r="I345" s="45"/>
      <c r="J345" s="152"/>
      <c r="K345" s="67"/>
      <c r="L345" s="108">
        <v>0</v>
      </c>
      <c r="M345" s="109"/>
      <c r="N345" s="110">
        <v>0</v>
      </c>
      <c r="O345" s="110">
        <v>0</v>
      </c>
    </row>
    <row r="346" spans="1:15" s="102" customFormat="1" ht="15" customHeight="1" x14ac:dyDescent="0.25">
      <c r="A346" s="83" t="s">
        <v>17</v>
      </c>
      <c r="B346" s="94"/>
      <c r="C346" s="74" t="s">
        <v>24</v>
      </c>
      <c r="D346" s="74" t="s">
        <v>24</v>
      </c>
      <c r="E346" s="211" t="s">
        <v>698</v>
      </c>
      <c r="F346" s="222" t="s">
        <v>699</v>
      </c>
      <c r="G346" s="246">
        <f>SUM(G347:G349)</f>
        <v>0</v>
      </c>
      <c r="H346" s="243">
        <v>0</v>
      </c>
      <c r="I346" s="45"/>
      <c r="J346" s="90">
        <v>0</v>
      </c>
      <c r="K346" s="67"/>
      <c r="L346" s="116">
        <v>0</v>
      </c>
      <c r="M346" s="100"/>
      <c r="N346" s="244">
        <v>0</v>
      </c>
      <c r="O346" s="244">
        <v>0</v>
      </c>
    </row>
    <row r="347" spans="1:15" s="102" customFormat="1" ht="15" customHeight="1" x14ac:dyDescent="0.25">
      <c r="A347" s="83"/>
      <c r="B347" s="94" t="s">
        <v>13</v>
      </c>
      <c r="C347" s="74" t="s">
        <v>13</v>
      </c>
      <c r="D347" s="74" t="s">
        <v>14</v>
      </c>
      <c r="E347" s="212" t="s">
        <v>700</v>
      </c>
      <c r="F347" s="231" t="s">
        <v>701</v>
      </c>
      <c r="G347" s="105"/>
      <c r="H347" s="106">
        <v>0</v>
      </c>
      <c r="I347" s="45"/>
      <c r="J347" s="107"/>
      <c r="K347" s="67"/>
      <c r="L347" s="108">
        <v>0</v>
      </c>
      <c r="M347" s="109"/>
      <c r="N347" s="110">
        <v>0</v>
      </c>
      <c r="O347" s="110">
        <v>0</v>
      </c>
    </row>
    <row r="348" spans="1:15" s="102" customFormat="1" ht="15" customHeight="1" x14ac:dyDescent="0.25">
      <c r="A348" s="83"/>
      <c r="B348" s="94"/>
      <c r="C348" s="74" t="s">
        <v>24</v>
      </c>
      <c r="D348" s="74" t="s">
        <v>14</v>
      </c>
      <c r="E348" s="212" t="s">
        <v>702</v>
      </c>
      <c r="F348" s="231" t="s">
        <v>703</v>
      </c>
      <c r="G348" s="105"/>
      <c r="H348" s="106">
        <v>0</v>
      </c>
      <c r="I348" s="45"/>
      <c r="J348" s="107"/>
      <c r="K348" s="67"/>
      <c r="L348" s="108">
        <v>0</v>
      </c>
      <c r="M348" s="109"/>
      <c r="N348" s="110">
        <v>0</v>
      </c>
      <c r="O348" s="110">
        <v>0</v>
      </c>
    </row>
    <row r="349" spans="1:15" s="102" customFormat="1" ht="15" customHeight="1" x14ac:dyDescent="0.25">
      <c r="A349" s="83"/>
      <c r="B349" s="94" t="s">
        <v>152</v>
      </c>
      <c r="C349" s="74" t="s">
        <v>152</v>
      </c>
      <c r="D349" s="74" t="s">
        <v>14</v>
      </c>
      <c r="E349" s="212" t="s">
        <v>704</v>
      </c>
      <c r="F349" s="231" t="s">
        <v>705</v>
      </c>
      <c r="G349" s="105"/>
      <c r="H349" s="106">
        <v>0</v>
      </c>
      <c r="I349" s="45"/>
      <c r="J349" s="107"/>
      <c r="K349" s="67"/>
      <c r="L349" s="108">
        <v>0</v>
      </c>
      <c r="M349" s="109"/>
      <c r="N349" s="110">
        <v>0</v>
      </c>
      <c r="O349" s="110">
        <v>0</v>
      </c>
    </row>
    <row r="350" spans="1:15" s="102" customFormat="1" ht="15" customHeight="1" x14ac:dyDescent="0.25">
      <c r="A350" s="83" t="s">
        <v>17</v>
      </c>
      <c r="B350" s="94"/>
      <c r="C350" s="74" t="s">
        <v>24</v>
      </c>
      <c r="D350" s="74" t="s">
        <v>24</v>
      </c>
      <c r="E350" s="209" t="s">
        <v>706</v>
      </c>
      <c r="F350" s="229" t="s">
        <v>707</v>
      </c>
      <c r="G350" s="230">
        <f>SUM(G351:G352)</f>
        <v>0</v>
      </c>
      <c r="H350" s="226">
        <v>160490.17000000001</v>
      </c>
      <c r="I350" s="45"/>
      <c r="J350" s="90">
        <v>0</v>
      </c>
      <c r="K350" s="67"/>
      <c r="L350" s="227">
        <v>160490.17000000001</v>
      </c>
      <c r="M350" s="138"/>
      <c r="N350" s="228">
        <v>0</v>
      </c>
      <c r="O350" s="228">
        <v>160490.17000000001</v>
      </c>
    </row>
    <row r="351" spans="1:15" s="102" customFormat="1" ht="15" customHeight="1" x14ac:dyDescent="0.25">
      <c r="A351" s="83"/>
      <c r="B351" s="94"/>
      <c r="C351" s="74" t="s">
        <v>24</v>
      </c>
      <c r="D351" s="74" t="s">
        <v>14</v>
      </c>
      <c r="E351" s="211" t="s">
        <v>708</v>
      </c>
      <c r="F351" s="222" t="s">
        <v>709</v>
      </c>
      <c r="G351" s="169"/>
      <c r="H351" s="106">
        <v>108250.1</v>
      </c>
      <c r="I351" s="45"/>
      <c r="J351" s="107"/>
      <c r="K351" s="67"/>
      <c r="L351" s="108">
        <v>108250.1</v>
      </c>
      <c r="M351" s="109"/>
      <c r="N351" s="110">
        <v>0</v>
      </c>
      <c r="O351" s="110">
        <v>108250.1</v>
      </c>
    </row>
    <row r="352" spans="1:15" s="102" customFormat="1" ht="15" customHeight="1" x14ac:dyDescent="0.25">
      <c r="A352" s="83"/>
      <c r="B352" s="94"/>
      <c r="C352" s="74" t="s">
        <v>24</v>
      </c>
      <c r="D352" s="74" t="s">
        <v>14</v>
      </c>
      <c r="E352" s="211" t="s">
        <v>710</v>
      </c>
      <c r="F352" s="222" t="s">
        <v>711</v>
      </c>
      <c r="G352" s="169"/>
      <c r="H352" s="106">
        <v>52240.07</v>
      </c>
      <c r="I352" s="45"/>
      <c r="J352" s="107"/>
      <c r="K352" s="67"/>
      <c r="L352" s="108">
        <v>52240.07</v>
      </c>
      <c r="M352" s="109"/>
      <c r="N352" s="110">
        <v>0</v>
      </c>
      <c r="O352" s="110">
        <v>52240.07</v>
      </c>
    </row>
    <row r="353" spans="1:15" s="102" customFormat="1" ht="15" customHeight="1" x14ac:dyDescent="0.25">
      <c r="A353" s="83" t="s">
        <v>17</v>
      </c>
      <c r="B353" s="94"/>
      <c r="C353" s="74" t="s">
        <v>24</v>
      </c>
      <c r="D353" s="74" t="s">
        <v>24</v>
      </c>
      <c r="E353" s="207" t="s">
        <v>712</v>
      </c>
      <c r="F353" s="247" t="s">
        <v>713</v>
      </c>
      <c r="G353" s="142">
        <f>SUM(G354:G360)</f>
        <v>0</v>
      </c>
      <c r="H353" s="143">
        <v>4000221.64</v>
      </c>
      <c r="I353" s="45"/>
      <c r="J353" s="79">
        <v>0</v>
      </c>
      <c r="K353" s="67"/>
      <c r="L353" s="80">
        <v>4000221.64</v>
      </c>
      <c r="M353" s="81"/>
      <c r="N353" s="144">
        <v>98402.59</v>
      </c>
      <c r="O353" s="144">
        <v>3901819.0500000003</v>
      </c>
    </row>
    <row r="354" spans="1:15" s="102" customFormat="1" ht="15" customHeight="1" x14ac:dyDescent="0.25">
      <c r="A354" s="83"/>
      <c r="B354" s="94"/>
      <c r="C354" s="74" t="s">
        <v>24</v>
      </c>
      <c r="D354" s="74" t="s">
        <v>14</v>
      </c>
      <c r="E354" s="209" t="s">
        <v>714</v>
      </c>
      <c r="F354" s="223" t="s">
        <v>715</v>
      </c>
      <c r="G354" s="135"/>
      <c r="H354" s="145">
        <v>1632081.47</v>
      </c>
      <c r="I354" s="45"/>
      <c r="J354" s="107"/>
      <c r="K354" s="67"/>
      <c r="L354" s="146">
        <v>1632081.47</v>
      </c>
      <c r="M354" s="109"/>
      <c r="N354" s="147">
        <v>85238.79</v>
      </c>
      <c r="O354" s="147">
        <v>1546842.68</v>
      </c>
    </row>
    <row r="355" spans="1:15" s="102" customFormat="1" ht="15" customHeight="1" x14ac:dyDescent="0.25">
      <c r="A355" s="83"/>
      <c r="B355" s="94"/>
      <c r="C355" s="74" t="s">
        <v>24</v>
      </c>
      <c r="D355" s="74" t="s">
        <v>14</v>
      </c>
      <c r="E355" s="209" t="s">
        <v>716</v>
      </c>
      <c r="F355" s="223" t="s">
        <v>717</v>
      </c>
      <c r="G355" s="135"/>
      <c r="H355" s="145">
        <v>640388.99</v>
      </c>
      <c r="I355" s="45"/>
      <c r="J355" s="107"/>
      <c r="K355" s="67"/>
      <c r="L355" s="146">
        <v>640388.99</v>
      </c>
      <c r="M355" s="109"/>
      <c r="N355" s="147">
        <v>4623.8</v>
      </c>
      <c r="O355" s="147">
        <v>635765.18999999994</v>
      </c>
    </row>
    <row r="356" spans="1:15" s="102" customFormat="1" ht="15" customHeight="1" x14ac:dyDescent="0.25">
      <c r="A356" s="83"/>
      <c r="B356" s="94"/>
      <c r="C356" s="74" t="s">
        <v>24</v>
      </c>
      <c r="D356" s="74" t="s">
        <v>14</v>
      </c>
      <c r="E356" s="209" t="s">
        <v>718</v>
      </c>
      <c r="F356" s="223" t="s">
        <v>719</v>
      </c>
      <c r="G356" s="135"/>
      <c r="H356" s="145">
        <v>1625444.94</v>
      </c>
      <c r="I356" s="45"/>
      <c r="J356" s="107"/>
      <c r="K356" s="67"/>
      <c r="L356" s="146">
        <v>1625444.94</v>
      </c>
      <c r="M356" s="109"/>
      <c r="N356" s="147">
        <v>8540</v>
      </c>
      <c r="O356" s="147">
        <v>1616904.94</v>
      </c>
    </row>
    <row r="357" spans="1:15" s="102" customFormat="1" ht="15" customHeight="1" x14ac:dyDescent="0.25">
      <c r="A357" s="83"/>
      <c r="B357" s="94"/>
      <c r="C357" s="74" t="s">
        <v>24</v>
      </c>
      <c r="D357" s="74" t="s">
        <v>14</v>
      </c>
      <c r="E357" s="209" t="s">
        <v>720</v>
      </c>
      <c r="F357" s="223" t="s">
        <v>721</v>
      </c>
      <c r="G357" s="135"/>
      <c r="H357" s="145">
        <v>28816.240000000002</v>
      </c>
      <c r="I357" s="45"/>
      <c r="J357" s="107"/>
      <c r="K357" s="67"/>
      <c r="L357" s="146">
        <v>28816.240000000002</v>
      </c>
      <c r="M357" s="109"/>
      <c r="N357" s="147">
        <v>0</v>
      </c>
      <c r="O357" s="147">
        <v>28816.240000000002</v>
      </c>
    </row>
    <row r="358" spans="1:15" s="102" customFormat="1" ht="15" customHeight="1" x14ac:dyDescent="0.25">
      <c r="A358" s="83"/>
      <c r="B358" s="94"/>
      <c r="C358" s="74" t="s">
        <v>24</v>
      </c>
      <c r="D358" s="74" t="s">
        <v>14</v>
      </c>
      <c r="E358" s="209" t="s">
        <v>722</v>
      </c>
      <c r="F358" s="223" t="s">
        <v>723</v>
      </c>
      <c r="G358" s="135"/>
      <c r="H358" s="145">
        <v>69884.789999999994</v>
      </c>
      <c r="I358" s="45"/>
      <c r="J358" s="107"/>
      <c r="K358" s="67"/>
      <c r="L358" s="146">
        <v>69884.789999999994</v>
      </c>
      <c r="M358" s="109"/>
      <c r="N358" s="147">
        <v>0</v>
      </c>
      <c r="O358" s="147">
        <v>69884.789999999994</v>
      </c>
    </row>
    <row r="359" spans="1:15" s="102" customFormat="1" ht="15" customHeight="1" x14ac:dyDescent="0.25">
      <c r="A359" s="83"/>
      <c r="B359" s="94"/>
      <c r="C359" s="74" t="s">
        <v>24</v>
      </c>
      <c r="D359" s="74" t="s">
        <v>14</v>
      </c>
      <c r="E359" s="209" t="s">
        <v>724</v>
      </c>
      <c r="F359" s="223" t="s">
        <v>725</v>
      </c>
      <c r="G359" s="135"/>
      <c r="H359" s="145">
        <v>3605.21</v>
      </c>
      <c r="I359" s="45"/>
      <c r="J359" s="107"/>
      <c r="K359" s="67"/>
      <c r="L359" s="146">
        <v>3605.21</v>
      </c>
      <c r="M359" s="109"/>
      <c r="N359" s="147">
        <v>0</v>
      </c>
      <c r="O359" s="147">
        <v>3605.21</v>
      </c>
    </row>
    <row r="360" spans="1:15" s="102" customFormat="1" ht="15" customHeight="1" x14ac:dyDescent="0.25">
      <c r="A360" s="248"/>
      <c r="B360" s="249" t="s">
        <v>13</v>
      </c>
      <c r="C360" s="74" t="s">
        <v>13</v>
      </c>
      <c r="D360" s="74" t="s">
        <v>14</v>
      </c>
      <c r="E360" s="209" t="s">
        <v>726</v>
      </c>
      <c r="F360" s="223" t="s">
        <v>727</v>
      </c>
      <c r="G360" s="135"/>
      <c r="H360" s="145">
        <v>0</v>
      </c>
      <c r="I360" s="45"/>
      <c r="J360" s="107"/>
      <c r="K360" s="67"/>
      <c r="L360" s="146">
        <v>0</v>
      </c>
      <c r="M360" s="109"/>
      <c r="N360" s="147">
        <v>0</v>
      </c>
      <c r="O360" s="147">
        <v>0</v>
      </c>
    </row>
    <row r="361" spans="1:15" s="102" customFormat="1" ht="15" customHeight="1" x14ac:dyDescent="0.25">
      <c r="A361" s="83" t="s">
        <v>17</v>
      </c>
      <c r="B361" s="94"/>
      <c r="C361" s="74" t="s">
        <v>24</v>
      </c>
      <c r="D361" s="74" t="s">
        <v>24</v>
      </c>
      <c r="E361" s="207" t="s">
        <v>728</v>
      </c>
      <c r="F361" s="247" t="s">
        <v>729</v>
      </c>
      <c r="G361" s="142">
        <f>+G362+G363+G366+G369+G370</f>
        <v>0</v>
      </c>
      <c r="H361" s="143">
        <v>4099551.0900000003</v>
      </c>
      <c r="I361" s="45"/>
      <c r="J361" s="79">
        <v>0</v>
      </c>
      <c r="K361" s="67"/>
      <c r="L361" s="80">
        <v>4099551.0900000003</v>
      </c>
      <c r="M361" s="81"/>
      <c r="N361" s="144">
        <v>25945.74</v>
      </c>
      <c r="O361" s="144">
        <v>4073605.35</v>
      </c>
    </row>
    <row r="362" spans="1:15" s="102" customFormat="1" ht="15" customHeight="1" x14ac:dyDescent="0.25">
      <c r="A362" s="83"/>
      <c r="B362" s="94"/>
      <c r="C362" s="74" t="s">
        <v>24</v>
      </c>
      <c r="D362" s="74" t="s">
        <v>14</v>
      </c>
      <c r="E362" s="209" t="s">
        <v>730</v>
      </c>
      <c r="F362" s="223" t="s">
        <v>731</v>
      </c>
      <c r="G362" s="135"/>
      <c r="H362" s="145">
        <v>302655.15000000002</v>
      </c>
      <c r="I362" s="45"/>
      <c r="J362" s="107"/>
      <c r="K362" s="67"/>
      <c r="L362" s="146">
        <v>302655.15000000002</v>
      </c>
      <c r="M362" s="109"/>
      <c r="N362" s="147">
        <v>0</v>
      </c>
      <c r="O362" s="147">
        <v>302655.15000000002</v>
      </c>
    </row>
    <row r="363" spans="1:15" s="102" customFormat="1" ht="15" customHeight="1" x14ac:dyDescent="0.25">
      <c r="A363" s="83" t="s">
        <v>17</v>
      </c>
      <c r="B363" s="94"/>
      <c r="C363" s="74" t="s">
        <v>24</v>
      </c>
      <c r="D363" s="74" t="s">
        <v>24</v>
      </c>
      <c r="E363" s="209" t="s">
        <v>732</v>
      </c>
      <c r="F363" s="223" t="s">
        <v>733</v>
      </c>
      <c r="G363" s="175">
        <f>+G364+G365</f>
        <v>0</v>
      </c>
      <c r="H363" s="136">
        <v>3796895.9400000004</v>
      </c>
      <c r="I363" s="45"/>
      <c r="J363" s="90">
        <v>0</v>
      </c>
      <c r="K363" s="67"/>
      <c r="L363" s="137">
        <v>3796895.9400000004</v>
      </c>
      <c r="M363" s="138"/>
      <c r="N363" s="139">
        <v>25945.74</v>
      </c>
      <c r="O363" s="139">
        <v>3770950.2</v>
      </c>
    </row>
    <row r="364" spans="1:15" s="102" customFormat="1" ht="15" customHeight="1" x14ac:dyDescent="0.25">
      <c r="A364" s="83"/>
      <c r="B364" s="94"/>
      <c r="C364" s="74" t="s">
        <v>24</v>
      </c>
      <c r="D364" s="74" t="s">
        <v>14</v>
      </c>
      <c r="E364" s="211" t="s">
        <v>734</v>
      </c>
      <c r="F364" s="229" t="s">
        <v>735</v>
      </c>
      <c r="G364" s="225"/>
      <c r="H364" s="234">
        <v>3482746.97</v>
      </c>
      <c r="I364" s="45"/>
      <c r="J364" s="107"/>
      <c r="K364" s="67"/>
      <c r="L364" s="235">
        <v>3482746.97</v>
      </c>
      <c r="M364" s="81"/>
      <c r="N364" s="236">
        <v>25945.74</v>
      </c>
      <c r="O364" s="236">
        <v>3456801.23</v>
      </c>
    </row>
    <row r="365" spans="1:15" s="102" customFormat="1" ht="15" customHeight="1" x14ac:dyDescent="0.25">
      <c r="A365" s="83"/>
      <c r="B365" s="94"/>
      <c r="C365" s="74" t="s">
        <v>24</v>
      </c>
      <c r="D365" s="74" t="s">
        <v>14</v>
      </c>
      <c r="E365" s="211" t="s">
        <v>736</v>
      </c>
      <c r="F365" s="229" t="s">
        <v>737</v>
      </c>
      <c r="G365" s="225"/>
      <c r="H365" s="234">
        <v>314148.97000000003</v>
      </c>
      <c r="I365" s="45"/>
      <c r="J365" s="107"/>
      <c r="K365" s="67"/>
      <c r="L365" s="235">
        <v>314148.97000000003</v>
      </c>
      <c r="M365" s="81"/>
      <c r="N365" s="236">
        <v>0</v>
      </c>
      <c r="O365" s="236">
        <v>314148.97000000003</v>
      </c>
    </row>
    <row r="366" spans="1:15" s="102" customFormat="1" ht="15" customHeight="1" x14ac:dyDescent="0.25">
      <c r="A366" s="83" t="s">
        <v>17</v>
      </c>
      <c r="B366" s="94"/>
      <c r="C366" s="74" t="s">
        <v>24</v>
      </c>
      <c r="D366" s="74" t="s">
        <v>24</v>
      </c>
      <c r="E366" s="209" t="s">
        <v>738</v>
      </c>
      <c r="F366" s="223" t="s">
        <v>739</v>
      </c>
      <c r="G366" s="87">
        <f>+G367+G368</f>
        <v>0</v>
      </c>
      <c r="H366" s="88">
        <v>0</v>
      </c>
      <c r="I366" s="45"/>
      <c r="J366" s="90">
        <v>0</v>
      </c>
      <c r="K366" s="67"/>
      <c r="L366" s="91">
        <v>0</v>
      </c>
      <c r="M366" s="81"/>
      <c r="N366" s="92">
        <v>0</v>
      </c>
      <c r="O366" s="92">
        <v>0</v>
      </c>
    </row>
    <row r="367" spans="1:15" s="102" customFormat="1" ht="15" customHeight="1" x14ac:dyDescent="0.25">
      <c r="A367" s="83"/>
      <c r="B367" s="94"/>
      <c r="C367" s="74" t="s">
        <v>24</v>
      </c>
      <c r="D367" s="74" t="s">
        <v>14</v>
      </c>
      <c r="E367" s="211" t="s">
        <v>740</v>
      </c>
      <c r="F367" s="229" t="s">
        <v>741</v>
      </c>
      <c r="G367" s="225"/>
      <c r="H367" s="234">
        <v>0</v>
      </c>
      <c r="I367" s="45"/>
      <c r="J367" s="107"/>
      <c r="K367" s="67"/>
      <c r="L367" s="235">
        <v>0</v>
      </c>
      <c r="M367" s="81"/>
      <c r="N367" s="236">
        <v>0</v>
      </c>
      <c r="O367" s="236">
        <v>0</v>
      </c>
    </row>
    <row r="368" spans="1:15" s="102" customFormat="1" ht="15" customHeight="1" x14ac:dyDescent="0.25">
      <c r="A368" s="83"/>
      <c r="B368" s="94"/>
      <c r="C368" s="74" t="s">
        <v>24</v>
      </c>
      <c r="D368" s="74" t="s">
        <v>14</v>
      </c>
      <c r="E368" s="211" t="s">
        <v>742</v>
      </c>
      <c r="F368" s="229" t="s">
        <v>743</v>
      </c>
      <c r="G368" s="225"/>
      <c r="H368" s="234">
        <v>0</v>
      </c>
      <c r="I368" s="45"/>
      <c r="J368" s="107"/>
      <c r="K368" s="67"/>
      <c r="L368" s="235">
        <v>0</v>
      </c>
      <c r="M368" s="81"/>
      <c r="N368" s="236">
        <v>0</v>
      </c>
      <c r="O368" s="236">
        <v>0</v>
      </c>
    </row>
    <row r="369" spans="1:15" s="46" customFormat="1" ht="15" customHeight="1" x14ac:dyDescent="0.25">
      <c r="A369" s="128"/>
      <c r="B369" s="129"/>
      <c r="C369" s="74" t="s">
        <v>24</v>
      </c>
      <c r="D369" s="74" t="s">
        <v>14</v>
      </c>
      <c r="E369" s="209" t="s">
        <v>744</v>
      </c>
      <c r="F369" s="223" t="s">
        <v>745</v>
      </c>
      <c r="G369" s="135"/>
      <c r="H369" s="145">
        <v>0</v>
      </c>
      <c r="I369" s="45"/>
      <c r="J369" s="107"/>
      <c r="K369" s="67"/>
      <c r="L369" s="146">
        <v>0</v>
      </c>
      <c r="M369" s="109"/>
      <c r="N369" s="147">
        <v>0</v>
      </c>
      <c r="O369" s="147">
        <v>0</v>
      </c>
    </row>
    <row r="370" spans="1:15" s="46" customFormat="1" ht="15" customHeight="1" x14ac:dyDescent="0.25">
      <c r="A370" s="250"/>
      <c r="B370" s="251" t="s">
        <v>13</v>
      </c>
      <c r="C370" s="74" t="s">
        <v>13</v>
      </c>
      <c r="D370" s="74" t="s">
        <v>14</v>
      </c>
      <c r="E370" s="209" t="s">
        <v>746</v>
      </c>
      <c r="F370" s="223" t="s">
        <v>747</v>
      </c>
      <c r="G370" s="135"/>
      <c r="H370" s="145">
        <v>0</v>
      </c>
      <c r="I370" s="45"/>
      <c r="J370" s="107"/>
      <c r="K370" s="67"/>
      <c r="L370" s="146">
        <v>0</v>
      </c>
      <c r="M370" s="109"/>
      <c r="N370" s="147">
        <v>0</v>
      </c>
      <c r="O370" s="147">
        <v>0</v>
      </c>
    </row>
    <row r="371" spans="1:15" s="102" customFormat="1" ht="15" customHeight="1" x14ac:dyDescent="0.25">
      <c r="A371" s="83" t="s">
        <v>17</v>
      </c>
      <c r="B371" s="94"/>
      <c r="C371" s="74" t="s">
        <v>24</v>
      </c>
      <c r="D371" s="74" t="s">
        <v>24</v>
      </c>
      <c r="E371" s="252" t="s">
        <v>748</v>
      </c>
      <c r="F371" s="253" t="s">
        <v>749</v>
      </c>
      <c r="G371" s="254"/>
      <c r="H371" s="255">
        <v>155415837.41999999</v>
      </c>
      <c r="I371" s="45"/>
      <c r="J371" s="79"/>
      <c r="K371" s="67"/>
      <c r="L371" s="256">
        <v>155415837.41999999</v>
      </c>
      <c r="M371" s="81"/>
      <c r="N371" s="257">
        <v>17343435.91</v>
      </c>
      <c r="O371" s="257">
        <v>138072401.50999999</v>
      </c>
    </row>
    <row r="372" spans="1:15" s="102" customFormat="1" ht="15" customHeight="1" x14ac:dyDescent="0.25">
      <c r="A372" s="83" t="s">
        <v>17</v>
      </c>
      <c r="B372" s="94"/>
      <c r="C372" s="74" t="s">
        <v>24</v>
      </c>
      <c r="D372" s="74" t="s">
        <v>24</v>
      </c>
      <c r="E372" s="207" t="s">
        <v>750</v>
      </c>
      <c r="F372" s="247" t="s">
        <v>751</v>
      </c>
      <c r="G372" s="142">
        <f>+G373+G382</f>
        <v>0</v>
      </c>
      <c r="H372" s="143">
        <v>129207671.09</v>
      </c>
      <c r="I372" s="45"/>
      <c r="J372" s="90">
        <v>0</v>
      </c>
      <c r="K372" s="67"/>
      <c r="L372" s="80">
        <v>129207671.09</v>
      </c>
      <c r="M372" s="81"/>
      <c r="N372" s="144">
        <v>14398577.74</v>
      </c>
      <c r="O372" s="144">
        <v>114809093.35000001</v>
      </c>
    </row>
    <row r="373" spans="1:15" s="102" customFormat="1" ht="15" customHeight="1" x14ac:dyDescent="0.25">
      <c r="A373" s="83" t="s">
        <v>17</v>
      </c>
      <c r="B373" s="94"/>
      <c r="C373" s="74" t="s">
        <v>24</v>
      </c>
      <c r="D373" s="74" t="s">
        <v>24</v>
      </c>
      <c r="E373" s="209" t="s">
        <v>752</v>
      </c>
      <c r="F373" s="223" t="s">
        <v>753</v>
      </c>
      <c r="G373" s="175">
        <f>+G374+G378</f>
        <v>0</v>
      </c>
      <c r="H373" s="136">
        <v>62733986.319999993</v>
      </c>
      <c r="I373" s="45"/>
      <c r="J373" s="90">
        <v>0</v>
      </c>
      <c r="K373" s="67"/>
      <c r="L373" s="137">
        <v>62733986.319999993</v>
      </c>
      <c r="M373" s="138"/>
      <c r="N373" s="139">
        <v>3263682.97</v>
      </c>
      <c r="O373" s="139">
        <v>59470303.349999994</v>
      </c>
    </row>
    <row r="374" spans="1:15" s="102" customFormat="1" ht="15" customHeight="1" x14ac:dyDescent="0.25">
      <c r="A374" s="83" t="s">
        <v>17</v>
      </c>
      <c r="B374" s="94"/>
      <c r="C374" s="74" t="s">
        <v>24</v>
      </c>
      <c r="D374" s="74" t="s">
        <v>24</v>
      </c>
      <c r="E374" s="211" t="s">
        <v>754</v>
      </c>
      <c r="F374" s="216" t="s">
        <v>755</v>
      </c>
      <c r="G374" s="97">
        <f>SUM(G375:G377)</f>
        <v>0</v>
      </c>
      <c r="H374" s="98">
        <v>55602479.069999993</v>
      </c>
      <c r="I374" s="45"/>
      <c r="J374" s="90">
        <v>0</v>
      </c>
      <c r="K374" s="67"/>
      <c r="L374" s="99">
        <v>55602479.069999993</v>
      </c>
      <c r="M374" s="100"/>
      <c r="N374" s="101">
        <v>2404731.8000000003</v>
      </c>
      <c r="O374" s="101">
        <v>53197747.269999996</v>
      </c>
    </row>
    <row r="375" spans="1:15" s="102" customFormat="1" ht="15" customHeight="1" x14ac:dyDescent="0.25">
      <c r="A375" s="83"/>
      <c r="B375" s="94"/>
      <c r="C375" s="74" t="s">
        <v>24</v>
      </c>
      <c r="D375" s="74" t="s">
        <v>14</v>
      </c>
      <c r="E375" s="211" t="s">
        <v>756</v>
      </c>
      <c r="F375" s="222" t="s">
        <v>757</v>
      </c>
      <c r="G375" s="169"/>
      <c r="H375" s="243">
        <v>52270407.269999996</v>
      </c>
      <c r="I375" s="45"/>
      <c r="J375" s="107"/>
      <c r="K375" s="67"/>
      <c r="L375" s="116">
        <v>52270407.269999996</v>
      </c>
      <c r="M375" s="100"/>
      <c r="N375" s="244">
        <v>13058.24</v>
      </c>
      <c r="O375" s="244">
        <v>52257349.029999994</v>
      </c>
    </row>
    <row r="376" spans="1:15" s="102" customFormat="1" ht="15" customHeight="1" x14ac:dyDescent="0.25">
      <c r="A376" s="83"/>
      <c r="B376" s="94"/>
      <c r="C376" s="74" t="s">
        <v>24</v>
      </c>
      <c r="D376" s="74" t="s">
        <v>14</v>
      </c>
      <c r="E376" s="211" t="s">
        <v>758</v>
      </c>
      <c r="F376" s="222" t="s">
        <v>759</v>
      </c>
      <c r="G376" s="169"/>
      <c r="H376" s="243">
        <v>3332071.8000000003</v>
      </c>
      <c r="I376" s="45"/>
      <c r="J376" s="107"/>
      <c r="K376" s="67"/>
      <c r="L376" s="116">
        <v>3332071.8000000003</v>
      </c>
      <c r="M376" s="100"/>
      <c r="N376" s="244">
        <v>2391673.56</v>
      </c>
      <c r="O376" s="244">
        <v>940398.24000000022</v>
      </c>
    </row>
    <row r="377" spans="1:15" s="102" customFormat="1" ht="15" customHeight="1" x14ac:dyDescent="0.25">
      <c r="A377" s="83"/>
      <c r="B377" s="94"/>
      <c r="C377" s="74" t="s">
        <v>24</v>
      </c>
      <c r="D377" s="74" t="s">
        <v>14</v>
      </c>
      <c r="E377" s="211" t="s">
        <v>760</v>
      </c>
      <c r="F377" s="222" t="s">
        <v>761</v>
      </c>
      <c r="G377" s="169"/>
      <c r="H377" s="243">
        <v>0</v>
      </c>
      <c r="I377" s="45"/>
      <c r="J377" s="107"/>
      <c r="K377" s="67"/>
      <c r="L377" s="116">
        <v>0</v>
      </c>
      <c r="M377" s="100"/>
      <c r="N377" s="244">
        <v>0</v>
      </c>
      <c r="O377" s="244">
        <v>0</v>
      </c>
    </row>
    <row r="378" spans="1:15" s="102" customFormat="1" ht="15" customHeight="1" x14ac:dyDescent="0.25">
      <c r="A378" s="83" t="s">
        <v>17</v>
      </c>
      <c r="B378" s="94"/>
      <c r="C378" s="74" t="s">
        <v>24</v>
      </c>
      <c r="D378" s="74" t="s">
        <v>24</v>
      </c>
      <c r="E378" s="211" t="s">
        <v>762</v>
      </c>
      <c r="F378" s="216" t="s">
        <v>763</v>
      </c>
      <c r="G378" s="97">
        <f>SUM(G379:G381)</f>
        <v>0</v>
      </c>
      <c r="H378" s="98">
        <v>7131507.25</v>
      </c>
      <c r="I378" s="45"/>
      <c r="J378" s="90">
        <v>0</v>
      </c>
      <c r="K378" s="67"/>
      <c r="L378" s="99">
        <v>7131507.25</v>
      </c>
      <c r="M378" s="100"/>
      <c r="N378" s="101">
        <v>858951.17</v>
      </c>
      <c r="O378" s="101">
        <v>6272556.0800000001</v>
      </c>
    </row>
    <row r="379" spans="1:15" s="102" customFormat="1" ht="15" customHeight="1" x14ac:dyDescent="0.25">
      <c r="A379" s="83"/>
      <c r="B379" s="94"/>
      <c r="C379" s="74" t="s">
        <v>24</v>
      </c>
      <c r="D379" s="74" t="s">
        <v>14</v>
      </c>
      <c r="E379" s="211" t="s">
        <v>764</v>
      </c>
      <c r="F379" s="222" t="s">
        <v>765</v>
      </c>
      <c r="G379" s="169"/>
      <c r="H379" s="243">
        <v>5896866.9100000001</v>
      </c>
      <c r="I379" s="45"/>
      <c r="J379" s="107"/>
      <c r="K379" s="67"/>
      <c r="L379" s="116">
        <v>5896866.9100000001</v>
      </c>
      <c r="M379" s="100"/>
      <c r="N379" s="244">
        <v>8226.6200000000008</v>
      </c>
      <c r="O379" s="244">
        <v>5888640.29</v>
      </c>
    </row>
    <row r="380" spans="1:15" s="102" customFormat="1" ht="15" customHeight="1" x14ac:dyDescent="0.25">
      <c r="A380" s="83"/>
      <c r="B380" s="94"/>
      <c r="C380" s="74" t="s">
        <v>24</v>
      </c>
      <c r="D380" s="74" t="s">
        <v>14</v>
      </c>
      <c r="E380" s="211" t="s">
        <v>766</v>
      </c>
      <c r="F380" s="222" t="s">
        <v>767</v>
      </c>
      <c r="G380" s="169"/>
      <c r="H380" s="243">
        <v>1234640.3399999999</v>
      </c>
      <c r="I380" s="45"/>
      <c r="J380" s="107"/>
      <c r="K380" s="67"/>
      <c r="L380" s="116">
        <v>1234640.3399999999</v>
      </c>
      <c r="M380" s="100"/>
      <c r="N380" s="244">
        <v>850724.55</v>
      </c>
      <c r="O380" s="244">
        <v>383915.7899999998</v>
      </c>
    </row>
    <row r="381" spans="1:15" s="102" customFormat="1" ht="15" customHeight="1" x14ac:dyDescent="0.25">
      <c r="A381" s="83"/>
      <c r="B381" s="94"/>
      <c r="C381" s="74" t="s">
        <v>24</v>
      </c>
      <c r="D381" s="74" t="s">
        <v>14</v>
      </c>
      <c r="E381" s="211" t="s">
        <v>768</v>
      </c>
      <c r="F381" s="222" t="s">
        <v>769</v>
      </c>
      <c r="G381" s="169"/>
      <c r="H381" s="243">
        <v>0</v>
      </c>
      <c r="I381" s="45"/>
      <c r="J381" s="107"/>
      <c r="K381" s="67"/>
      <c r="L381" s="116">
        <v>0</v>
      </c>
      <c r="M381" s="100"/>
      <c r="N381" s="244">
        <v>0</v>
      </c>
      <c r="O381" s="244">
        <v>0</v>
      </c>
    </row>
    <row r="382" spans="1:15" s="102" customFormat="1" ht="15" customHeight="1" x14ac:dyDescent="0.25">
      <c r="A382" s="83" t="s">
        <v>17</v>
      </c>
      <c r="B382" s="94"/>
      <c r="C382" s="74" t="s">
        <v>24</v>
      </c>
      <c r="D382" s="74" t="s">
        <v>24</v>
      </c>
      <c r="E382" s="209" t="s">
        <v>770</v>
      </c>
      <c r="F382" s="223" t="s">
        <v>771</v>
      </c>
      <c r="G382" s="135">
        <v>0</v>
      </c>
      <c r="H382" s="136">
        <v>66473684.770000011</v>
      </c>
      <c r="I382" s="45"/>
      <c r="J382" s="90">
        <v>0</v>
      </c>
      <c r="K382" s="67"/>
      <c r="L382" s="137">
        <v>66473684.770000011</v>
      </c>
      <c r="M382" s="138"/>
      <c r="N382" s="139">
        <v>11134894.77</v>
      </c>
      <c r="O382" s="139">
        <v>55338790.000000015</v>
      </c>
    </row>
    <row r="383" spans="1:15" s="102" customFormat="1" ht="15" customHeight="1" x14ac:dyDescent="0.25">
      <c r="A383" s="83"/>
      <c r="B383" s="94"/>
      <c r="C383" s="74" t="s">
        <v>24</v>
      </c>
      <c r="D383" s="74" t="s">
        <v>14</v>
      </c>
      <c r="E383" s="211" t="s">
        <v>772</v>
      </c>
      <c r="F383" s="258" t="s">
        <v>773</v>
      </c>
      <c r="G383" s="259"/>
      <c r="H383" s="260">
        <v>54664325.080000013</v>
      </c>
      <c r="I383" s="45"/>
      <c r="J383" s="107"/>
      <c r="K383" s="67"/>
      <c r="L383" s="261">
        <v>54664325.080000013</v>
      </c>
      <c r="M383" s="100"/>
      <c r="N383" s="262">
        <v>324544.52</v>
      </c>
      <c r="O383" s="262">
        <v>54339780.56000001</v>
      </c>
    </row>
    <row r="384" spans="1:15" s="102" customFormat="1" ht="15" customHeight="1" x14ac:dyDescent="0.25">
      <c r="A384" s="83"/>
      <c r="B384" s="94"/>
      <c r="C384" s="74" t="s">
        <v>24</v>
      </c>
      <c r="D384" s="74" t="s">
        <v>14</v>
      </c>
      <c r="E384" s="211" t="s">
        <v>774</v>
      </c>
      <c r="F384" s="258" t="s">
        <v>775</v>
      </c>
      <c r="G384" s="259"/>
      <c r="H384" s="260">
        <v>11809359.689999999</v>
      </c>
      <c r="I384" s="45"/>
      <c r="J384" s="107"/>
      <c r="K384" s="67"/>
      <c r="L384" s="261">
        <v>11809359.689999999</v>
      </c>
      <c r="M384" s="100"/>
      <c r="N384" s="262">
        <v>10810350.25</v>
      </c>
      <c r="O384" s="262">
        <v>999009.43999999948</v>
      </c>
    </row>
    <row r="385" spans="1:15" s="102" customFormat="1" ht="15" customHeight="1" x14ac:dyDescent="0.25">
      <c r="A385" s="83"/>
      <c r="B385" s="94"/>
      <c r="C385" s="74" t="s">
        <v>24</v>
      </c>
      <c r="D385" s="74" t="s">
        <v>14</v>
      </c>
      <c r="E385" s="211" t="s">
        <v>776</v>
      </c>
      <c r="F385" s="258" t="s">
        <v>777</v>
      </c>
      <c r="G385" s="259"/>
      <c r="H385" s="260">
        <v>0</v>
      </c>
      <c r="I385" s="45"/>
      <c r="J385" s="107"/>
      <c r="K385" s="67"/>
      <c r="L385" s="261">
        <v>0</v>
      </c>
      <c r="M385" s="100"/>
      <c r="N385" s="262">
        <v>0</v>
      </c>
      <c r="O385" s="262">
        <v>0</v>
      </c>
    </row>
    <row r="386" spans="1:15" s="102" customFormat="1" ht="15" customHeight="1" x14ac:dyDescent="0.25">
      <c r="A386" s="83" t="s">
        <v>17</v>
      </c>
      <c r="B386" s="94"/>
      <c r="C386" s="74" t="s">
        <v>24</v>
      </c>
      <c r="D386" s="74" t="s">
        <v>24</v>
      </c>
      <c r="E386" s="207" t="s">
        <v>778</v>
      </c>
      <c r="F386" s="247" t="s">
        <v>779</v>
      </c>
      <c r="G386" s="142">
        <f>+G387+G391</f>
        <v>0</v>
      </c>
      <c r="H386" s="143">
        <v>501509.91999999993</v>
      </c>
      <c r="I386" s="45"/>
      <c r="J386" s="90">
        <v>0</v>
      </c>
      <c r="K386" s="67"/>
      <c r="L386" s="80">
        <v>501509.91999999993</v>
      </c>
      <c r="M386" s="81"/>
      <c r="N386" s="144">
        <v>0</v>
      </c>
      <c r="O386" s="144">
        <v>501509.91999999993</v>
      </c>
    </row>
    <row r="387" spans="1:15" s="102" customFormat="1" ht="15" customHeight="1" x14ac:dyDescent="0.25">
      <c r="A387" s="83" t="s">
        <v>17</v>
      </c>
      <c r="B387" s="94"/>
      <c r="C387" s="74" t="s">
        <v>24</v>
      </c>
      <c r="D387" s="74" t="s">
        <v>24</v>
      </c>
      <c r="E387" s="209" t="s">
        <v>780</v>
      </c>
      <c r="F387" s="223" t="s">
        <v>781</v>
      </c>
      <c r="G387" s="175">
        <f>+G388+G389+G390</f>
        <v>0</v>
      </c>
      <c r="H387" s="136">
        <v>387399.63999999996</v>
      </c>
      <c r="I387" s="45"/>
      <c r="J387" s="90">
        <v>0</v>
      </c>
      <c r="K387" s="67"/>
      <c r="L387" s="137">
        <v>387399.63999999996</v>
      </c>
      <c r="M387" s="138"/>
      <c r="N387" s="139">
        <v>0</v>
      </c>
      <c r="O387" s="139">
        <v>387399.63999999996</v>
      </c>
    </row>
    <row r="388" spans="1:15" s="102" customFormat="1" ht="15" customHeight="1" x14ac:dyDescent="0.25">
      <c r="A388" s="83"/>
      <c r="B388" s="94"/>
      <c r="C388" s="74" t="s">
        <v>24</v>
      </c>
      <c r="D388" s="74" t="s">
        <v>14</v>
      </c>
      <c r="E388" s="211" t="s">
        <v>782</v>
      </c>
      <c r="F388" s="216" t="s">
        <v>783</v>
      </c>
      <c r="G388" s="117"/>
      <c r="H388" s="98">
        <v>304694.46999999997</v>
      </c>
      <c r="I388" s="45"/>
      <c r="J388" s="107"/>
      <c r="K388" s="67"/>
      <c r="L388" s="99">
        <v>304694.46999999997</v>
      </c>
      <c r="M388" s="100"/>
      <c r="N388" s="101">
        <v>0</v>
      </c>
      <c r="O388" s="101">
        <v>304694.46999999997</v>
      </c>
    </row>
    <row r="389" spans="1:15" s="102" customFormat="1" ht="15" customHeight="1" x14ac:dyDescent="0.25">
      <c r="A389" s="83"/>
      <c r="B389" s="94"/>
      <c r="C389" s="74" t="s">
        <v>24</v>
      </c>
      <c r="D389" s="74" t="s">
        <v>14</v>
      </c>
      <c r="E389" s="211" t="s">
        <v>784</v>
      </c>
      <c r="F389" s="216" t="s">
        <v>785</v>
      </c>
      <c r="G389" s="117"/>
      <c r="H389" s="98">
        <v>70327.22</v>
      </c>
      <c r="I389" s="45"/>
      <c r="J389" s="107"/>
      <c r="K389" s="67"/>
      <c r="L389" s="99">
        <v>70327.22</v>
      </c>
      <c r="M389" s="100"/>
      <c r="N389" s="101">
        <v>0</v>
      </c>
      <c r="O389" s="101">
        <v>70327.22</v>
      </c>
    </row>
    <row r="390" spans="1:15" s="102" customFormat="1" ht="15" customHeight="1" x14ac:dyDescent="0.25">
      <c r="A390" s="83"/>
      <c r="B390" s="94"/>
      <c r="C390" s="74" t="s">
        <v>24</v>
      </c>
      <c r="D390" s="74" t="s">
        <v>14</v>
      </c>
      <c r="E390" s="211" t="s">
        <v>786</v>
      </c>
      <c r="F390" s="216" t="s">
        <v>787</v>
      </c>
      <c r="G390" s="117"/>
      <c r="H390" s="98">
        <v>12377.95</v>
      </c>
      <c r="I390" s="45"/>
      <c r="J390" s="107"/>
      <c r="K390" s="67"/>
      <c r="L390" s="99">
        <v>12377.95</v>
      </c>
      <c r="M390" s="100"/>
      <c r="N390" s="101">
        <v>0</v>
      </c>
      <c r="O390" s="101">
        <v>12377.95</v>
      </c>
    </row>
    <row r="391" spans="1:15" s="102" customFormat="1" ht="15" customHeight="1" x14ac:dyDescent="0.25">
      <c r="A391" s="83" t="s">
        <v>17</v>
      </c>
      <c r="B391" s="94"/>
      <c r="C391" s="74" t="s">
        <v>24</v>
      </c>
      <c r="D391" s="74" t="s">
        <v>24</v>
      </c>
      <c r="E391" s="209" t="s">
        <v>788</v>
      </c>
      <c r="F391" s="223" t="s">
        <v>789</v>
      </c>
      <c r="G391" s="175">
        <f>+G392+G393+G394</f>
        <v>0</v>
      </c>
      <c r="H391" s="136">
        <v>114110.28</v>
      </c>
      <c r="I391" s="45"/>
      <c r="J391" s="90">
        <v>0</v>
      </c>
      <c r="K391" s="67"/>
      <c r="L391" s="137">
        <v>114110.28</v>
      </c>
      <c r="M391" s="138"/>
      <c r="N391" s="139">
        <v>0</v>
      </c>
      <c r="O391" s="139">
        <v>114110.28</v>
      </c>
    </row>
    <row r="392" spans="1:15" s="102" customFormat="1" ht="15" customHeight="1" x14ac:dyDescent="0.25">
      <c r="A392" s="83"/>
      <c r="B392" s="94"/>
      <c r="C392" s="74" t="s">
        <v>24</v>
      </c>
      <c r="D392" s="74" t="s">
        <v>14</v>
      </c>
      <c r="E392" s="211" t="s">
        <v>790</v>
      </c>
      <c r="F392" s="216" t="s">
        <v>791</v>
      </c>
      <c r="G392" s="117"/>
      <c r="H392" s="121">
        <v>114110.28</v>
      </c>
      <c r="I392" s="45"/>
      <c r="J392" s="107"/>
      <c r="K392" s="67"/>
      <c r="L392" s="122">
        <v>114110.28</v>
      </c>
      <c r="M392" s="109"/>
      <c r="N392" s="123">
        <v>0</v>
      </c>
      <c r="O392" s="123">
        <v>114110.28</v>
      </c>
    </row>
    <row r="393" spans="1:15" s="102" customFormat="1" ht="15" customHeight="1" x14ac:dyDescent="0.25">
      <c r="A393" s="83"/>
      <c r="B393" s="94"/>
      <c r="C393" s="74" t="s">
        <v>24</v>
      </c>
      <c r="D393" s="74" t="s">
        <v>14</v>
      </c>
      <c r="E393" s="211" t="s">
        <v>792</v>
      </c>
      <c r="F393" s="216" t="s">
        <v>793</v>
      </c>
      <c r="G393" s="117"/>
      <c r="H393" s="121">
        <v>0</v>
      </c>
      <c r="I393" s="45"/>
      <c r="J393" s="107"/>
      <c r="K393" s="67"/>
      <c r="L393" s="122">
        <v>0</v>
      </c>
      <c r="M393" s="109"/>
      <c r="N393" s="123">
        <v>0</v>
      </c>
      <c r="O393" s="123">
        <v>0</v>
      </c>
    </row>
    <row r="394" spans="1:15" s="102" customFormat="1" ht="15" customHeight="1" x14ac:dyDescent="0.25">
      <c r="A394" s="83"/>
      <c r="B394" s="94"/>
      <c r="C394" s="74" t="s">
        <v>24</v>
      </c>
      <c r="D394" s="74" t="s">
        <v>14</v>
      </c>
      <c r="E394" s="211" t="s">
        <v>794</v>
      </c>
      <c r="F394" s="216" t="s">
        <v>795</v>
      </c>
      <c r="G394" s="117"/>
      <c r="H394" s="121">
        <v>0</v>
      </c>
      <c r="I394" s="45"/>
      <c r="J394" s="107"/>
      <c r="K394" s="67"/>
      <c r="L394" s="122">
        <v>0</v>
      </c>
      <c r="M394" s="109"/>
      <c r="N394" s="123">
        <v>0</v>
      </c>
      <c r="O394" s="123">
        <v>0</v>
      </c>
    </row>
    <row r="395" spans="1:15" s="102" customFormat="1" ht="15" customHeight="1" x14ac:dyDescent="0.25">
      <c r="A395" s="83" t="s">
        <v>17</v>
      </c>
      <c r="B395" s="94"/>
      <c r="C395" s="74" t="s">
        <v>24</v>
      </c>
      <c r="D395" s="74" t="s">
        <v>24</v>
      </c>
      <c r="E395" s="207" t="s">
        <v>796</v>
      </c>
      <c r="F395" s="247" t="s">
        <v>797</v>
      </c>
      <c r="G395" s="142">
        <f>+G396+G400</f>
        <v>0</v>
      </c>
      <c r="H395" s="143">
        <v>16038468.089999998</v>
      </c>
      <c r="I395" s="45"/>
      <c r="J395" s="90">
        <v>0</v>
      </c>
      <c r="K395" s="67"/>
      <c r="L395" s="80">
        <v>16038468.089999998</v>
      </c>
      <c r="M395" s="81"/>
      <c r="N395" s="144">
        <v>2787935.62</v>
      </c>
      <c r="O395" s="144">
        <v>13250532.469999999</v>
      </c>
    </row>
    <row r="396" spans="1:15" s="102" customFormat="1" ht="15" customHeight="1" x14ac:dyDescent="0.25">
      <c r="A396" s="83" t="s">
        <v>17</v>
      </c>
      <c r="B396" s="94"/>
      <c r="C396" s="74" t="s">
        <v>24</v>
      </c>
      <c r="D396" s="74" t="s">
        <v>24</v>
      </c>
      <c r="E396" s="209" t="s">
        <v>798</v>
      </c>
      <c r="F396" s="223" t="s">
        <v>799</v>
      </c>
      <c r="G396" s="175">
        <f>SUM(G397:G399)</f>
        <v>0</v>
      </c>
      <c r="H396" s="136">
        <v>183500.62</v>
      </c>
      <c r="I396" s="45"/>
      <c r="J396" s="90">
        <v>0</v>
      </c>
      <c r="K396" s="67"/>
      <c r="L396" s="137">
        <v>183500.62</v>
      </c>
      <c r="M396" s="138"/>
      <c r="N396" s="139">
        <v>0</v>
      </c>
      <c r="O396" s="139">
        <v>183500.62</v>
      </c>
    </row>
    <row r="397" spans="1:15" s="102" customFormat="1" ht="15" customHeight="1" x14ac:dyDescent="0.25">
      <c r="A397" s="83"/>
      <c r="B397" s="94"/>
      <c r="C397" s="74" t="s">
        <v>24</v>
      </c>
      <c r="D397" s="74" t="s">
        <v>14</v>
      </c>
      <c r="E397" s="211" t="s">
        <v>800</v>
      </c>
      <c r="F397" s="216" t="s">
        <v>801</v>
      </c>
      <c r="G397" s="117"/>
      <c r="H397" s="121">
        <v>183500.62</v>
      </c>
      <c r="I397" s="45"/>
      <c r="J397" s="107"/>
      <c r="K397" s="67"/>
      <c r="L397" s="122">
        <v>183500.62</v>
      </c>
      <c r="M397" s="109"/>
      <c r="N397" s="123">
        <v>0</v>
      </c>
      <c r="O397" s="123">
        <v>183500.62</v>
      </c>
    </row>
    <row r="398" spans="1:15" s="102" customFormat="1" ht="15" customHeight="1" x14ac:dyDescent="0.25">
      <c r="A398" s="83"/>
      <c r="B398" s="94"/>
      <c r="C398" s="74" t="s">
        <v>24</v>
      </c>
      <c r="D398" s="74" t="s">
        <v>14</v>
      </c>
      <c r="E398" s="211" t="s">
        <v>802</v>
      </c>
      <c r="F398" s="216" t="s">
        <v>803</v>
      </c>
      <c r="G398" s="117"/>
      <c r="H398" s="121">
        <v>0</v>
      </c>
      <c r="I398" s="45"/>
      <c r="J398" s="107"/>
      <c r="K398" s="67"/>
      <c r="L398" s="122">
        <v>0</v>
      </c>
      <c r="M398" s="109"/>
      <c r="N398" s="123">
        <v>0</v>
      </c>
      <c r="O398" s="123">
        <v>0</v>
      </c>
    </row>
    <row r="399" spans="1:15" s="102" customFormat="1" ht="15" customHeight="1" x14ac:dyDescent="0.25">
      <c r="A399" s="83"/>
      <c r="B399" s="94"/>
      <c r="C399" s="74" t="s">
        <v>24</v>
      </c>
      <c r="D399" s="74" t="s">
        <v>14</v>
      </c>
      <c r="E399" s="211" t="s">
        <v>804</v>
      </c>
      <c r="F399" s="216" t="s">
        <v>805</v>
      </c>
      <c r="G399" s="117"/>
      <c r="H399" s="121">
        <v>0</v>
      </c>
      <c r="I399" s="45"/>
      <c r="J399" s="107"/>
      <c r="K399" s="67"/>
      <c r="L399" s="122">
        <v>0</v>
      </c>
      <c r="M399" s="109"/>
      <c r="N399" s="123">
        <v>0</v>
      </c>
      <c r="O399" s="123">
        <v>0</v>
      </c>
    </row>
    <row r="400" spans="1:15" s="102" customFormat="1" ht="15" customHeight="1" x14ac:dyDescent="0.25">
      <c r="A400" s="83" t="s">
        <v>17</v>
      </c>
      <c r="B400" s="94"/>
      <c r="C400" s="74" t="s">
        <v>24</v>
      </c>
      <c r="D400" s="74" t="s">
        <v>24</v>
      </c>
      <c r="E400" s="209" t="s">
        <v>806</v>
      </c>
      <c r="F400" s="223" t="s">
        <v>807</v>
      </c>
      <c r="G400" s="175">
        <f>SUM(G401:G403)</f>
        <v>0</v>
      </c>
      <c r="H400" s="136">
        <v>15854967.469999999</v>
      </c>
      <c r="I400" s="45"/>
      <c r="J400" s="90">
        <v>0</v>
      </c>
      <c r="K400" s="67"/>
      <c r="L400" s="137">
        <v>15854967.469999999</v>
      </c>
      <c r="M400" s="138"/>
      <c r="N400" s="139">
        <v>2787935.62</v>
      </c>
      <c r="O400" s="139">
        <v>13067031.849999998</v>
      </c>
    </row>
    <row r="401" spans="1:15" s="102" customFormat="1" ht="15" customHeight="1" x14ac:dyDescent="0.25">
      <c r="A401" s="83"/>
      <c r="B401" s="94"/>
      <c r="C401" s="74" t="s">
        <v>24</v>
      </c>
      <c r="D401" s="74" t="s">
        <v>14</v>
      </c>
      <c r="E401" s="211" t="s">
        <v>808</v>
      </c>
      <c r="F401" s="216" t="s">
        <v>809</v>
      </c>
      <c r="G401" s="117"/>
      <c r="H401" s="121">
        <v>12444040.529999999</v>
      </c>
      <c r="I401" s="45"/>
      <c r="J401" s="107"/>
      <c r="K401" s="67"/>
      <c r="L401" s="122">
        <v>12444040.529999999</v>
      </c>
      <c r="M401" s="109"/>
      <c r="N401" s="123">
        <v>303523.44</v>
      </c>
      <c r="O401" s="123">
        <v>12140517.09</v>
      </c>
    </row>
    <row r="402" spans="1:15" s="102" customFormat="1" ht="15" customHeight="1" x14ac:dyDescent="0.25">
      <c r="A402" s="83"/>
      <c r="B402" s="94"/>
      <c r="C402" s="74" t="s">
        <v>24</v>
      </c>
      <c r="D402" s="74" t="s">
        <v>14</v>
      </c>
      <c r="E402" s="211" t="s">
        <v>810</v>
      </c>
      <c r="F402" s="216" t="s">
        <v>811</v>
      </c>
      <c r="G402" s="117"/>
      <c r="H402" s="121">
        <v>3410926.9400000004</v>
      </c>
      <c r="I402" s="45"/>
      <c r="J402" s="107"/>
      <c r="K402" s="67"/>
      <c r="L402" s="122">
        <v>3410926.9400000004</v>
      </c>
      <c r="M402" s="109"/>
      <c r="N402" s="123">
        <v>2484412.1800000002</v>
      </c>
      <c r="O402" s="123">
        <v>926514.76000000024</v>
      </c>
    </row>
    <row r="403" spans="1:15" s="102" customFormat="1" ht="15" customHeight="1" x14ac:dyDescent="0.25">
      <c r="A403" s="83"/>
      <c r="B403" s="94"/>
      <c r="C403" s="74" t="s">
        <v>24</v>
      </c>
      <c r="D403" s="74" t="s">
        <v>14</v>
      </c>
      <c r="E403" s="211" t="s">
        <v>812</v>
      </c>
      <c r="F403" s="216" t="s">
        <v>813</v>
      </c>
      <c r="G403" s="117"/>
      <c r="H403" s="121">
        <v>0</v>
      </c>
      <c r="I403" s="45"/>
      <c r="J403" s="107"/>
      <c r="K403" s="67"/>
      <c r="L403" s="122">
        <v>0</v>
      </c>
      <c r="M403" s="109"/>
      <c r="N403" s="123">
        <v>0</v>
      </c>
      <c r="O403" s="123">
        <v>0</v>
      </c>
    </row>
    <row r="404" spans="1:15" s="102" customFormat="1" ht="15" customHeight="1" x14ac:dyDescent="0.25">
      <c r="A404" s="83" t="s">
        <v>17</v>
      </c>
      <c r="B404" s="94"/>
      <c r="C404" s="74" t="s">
        <v>24</v>
      </c>
      <c r="D404" s="74" t="s">
        <v>24</v>
      </c>
      <c r="E404" s="207" t="s">
        <v>814</v>
      </c>
      <c r="F404" s="247" t="s">
        <v>815</v>
      </c>
      <c r="G404" s="142">
        <f>+G405+G409</f>
        <v>0</v>
      </c>
      <c r="H404" s="143">
        <v>9668188.3200000003</v>
      </c>
      <c r="I404" s="45"/>
      <c r="J404" s="90">
        <v>0</v>
      </c>
      <c r="K404" s="67"/>
      <c r="L404" s="80">
        <v>9668188.3200000003</v>
      </c>
      <c r="M404" s="81"/>
      <c r="N404" s="144">
        <v>156922.54999999999</v>
      </c>
      <c r="O404" s="144">
        <v>9511265.7699999996</v>
      </c>
    </row>
    <row r="405" spans="1:15" s="102" customFormat="1" ht="15" customHeight="1" x14ac:dyDescent="0.25">
      <c r="A405" s="83" t="s">
        <v>17</v>
      </c>
      <c r="B405" s="94"/>
      <c r="C405" s="74" t="s">
        <v>24</v>
      </c>
      <c r="D405" s="74" t="s">
        <v>24</v>
      </c>
      <c r="E405" s="209" t="s">
        <v>816</v>
      </c>
      <c r="F405" s="223" t="s">
        <v>817</v>
      </c>
      <c r="G405" s="175">
        <f>SUM(G406:G408)</f>
        <v>0</v>
      </c>
      <c r="H405" s="136">
        <v>1672953.2599999998</v>
      </c>
      <c r="I405" s="45"/>
      <c r="J405" s="90">
        <v>0</v>
      </c>
      <c r="K405" s="67"/>
      <c r="L405" s="137">
        <v>1672953.2599999998</v>
      </c>
      <c r="M405" s="138"/>
      <c r="N405" s="139">
        <v>0</v>
      </c>
      <c r="O405" s="139">
        <v>1672953.2599999998</v>
      </c>
    </row>
    <row r="406" spans="1:15" s="102" customFormat="1" ht="15" customHeight="1" x14ac:dyDescent="0.25">
      <c r="A406" s="83"/>
      <c r="B406" s="94"/>
      <c r="C406" s="74" t="s">
        <v>24</v>
      </c>
      <c r="D406" s="74" t="s">
        <v>14</v>
      </c>
      <c r="E406" s="211" t="s">
        <v>818</v>
      </c>
      <c r="F406" s="216" t="s">
        <v>819</v>
      </c>
      <c r="G406" s="117"/>
      <c r="H406" s="121">
        <v>1585868.8299999998</v>
      </c>
      <c r="I406" s="45"/>
      <c r="J406" s="107"/>
      <c r="K406" s="67"/>
      <c r="L406" s="122">
        <v>1585868.8299999998</v>
      </c>
      <c r="M406" s="109"/>
      <c r="N406" s="123">
        <v>0</v>
      </c>
      <c r="O406" s="123">
        <v>1585868.8299999998</v>
      </c>
    </row>
    <row r="407" spans="1:15" s="102" customFormat="1" ht="15" customHeight="1" x14ac:dyDescent="0.25">
      <c r="A407" s="83"/>
      <c r="B407" s="94"/>
      <c r="C407" s="74" t="s">
        <v>24</v>
      </c>
      <c r="D407" s="74" t="s">
        <v>14</v>
      </c>
      <c r="E407" s="211" t="s">
        <v>820</v>
      </c>
      <c r="F407" s="216" t="s">
        <v>821</v>
      </c>
      <c r="G407" s="117"/>
      <c r="H407" s="121">
        <v>87084.43</v>
      </c>
      <c r="I407" s="45"/>
      <c r="J407" s="107"/>
      <c r="K407" s="67"/>
      <c r="L407" s="122">
        <v>87084.43</v>
      </c>
      <c r="M407" s="109"/>
      <c r="N407" s="123">
        <v>0</v>
      </c>
      <c r="O407" s="123">
        <v>87084.43</v>
      </c>
    </row>
    <row r="408" spans="1:15" s="102" customFormat="1" ht="15" customHeight="1" x14ac:dyDescent="0.25">
      <c r="A408" s="83"/>
      <c r="B408" s="94"/>
      <c r="C408" s="74" t="s">
        <v>24</v>
      </c>
      <c r="D408" s="74" t="s">
        <v>14</v>
      </c>
      <c r="E408" s="211" t="s">
        <v>822</v>
      </c>
      <c r="F408" s="216" t="s">
        <v>823</v>
      </c>
      <c r="G408" s="117"/>
      <c r="H408" s="121">
        <v>0</v>
      </c>
      <c r="I408" s="45"/>
      <c r="J408" s="107"/>
      <c r="K408" s="67"/>
      <c r="L408" s="122">
        <v>0</v>
      </c>
      <c r="M408" s="109"/>
      <c r="N408" s="123">
        <v>0</v>
      </c>
      <c r="O408" s="123">
        <v>0</v>
      </c>
    </row>
    <row r="409" spans="1:15" s="102" customFormat="1" ht="15" customHeight="1" x14ac:dyDescent="0.25">
      <c r="A409" s="83" t="s">
        <v>17</v>
      </c>
      <c r="B409" s="94"/>
      <c r="C409" s="74" t="s">
        <v>24</v>
      </c>
      <c r="D409" s="74" t="s">
        <v>24</v>
      </c>
      <c r="E409" s="209" t="s">
        <v>824</v>
      </c>
      <c r="F409" s="223" t="s">
        <v>825</v>
      </c>
      <c r="G409" s="175">
        <f>SUM(G410:G412)</f>
        <v>0</v>
      </c>
      <c r="H409" s="136">
        <v>7995235.0600000005</v>
      </c>
      <c r="I409" s="45"/>
      <c r="J409" s="90">
        <v>0</v>
      </c>
      <c r="K409" s="67"/>
      <c r="L409" s="137">
        <v>7995235.0600000005</v>
      </c>
      <c r="M409" s="138"/>
      <c r="N409" s="139">
        <v>156922.54999999999</v>
      </c>
      <c r="O409" s="139">
        <v>7838312.5100000007</v>
      </c>
    </row>
    <row r="410" spans="1:15" s="102" customFormat="1" ht="15" customHeight="1" x14ac:dyDescent="0.25">
      <c r="A410" s="83"/>
      <c r="B410" s="94"/>
      <c r="C410" s="74" t="s">
        <v>24</v>
      </c>
      <c r="D410" s="74" t="s">
        <v>14</v>
      </c>
      <c r="E410" s="211" t="s">
        <v>826</v>
      </c>
      <c r="F410" s="216" t="s">
        <v>827</v>
      </c>
      <c r="G410" s="117"/>
      <c r="H410" s="121">
        <v>7406064.5000000009</v>
      </c>
      <c r="I410" s="45"/>
      <c r="J410" s="107"/>
      <c r="K410" s="67"/>
      <c r="L410" s="122">
        <v>7406064.5000000009</v>
      </c>
      <c r="M410" s="109"/>
      <c r="N410" s="123">
        <v>48597.47</v>
      </c>
      <c r="O410" s="123">
        <v>7357467.0300000012</v>
      </c>
    </row>
    <row r="411" spans="1:15" s="102" customFormat="1" ht="15" customHeight="1" x14ac:dyDescent="0.25">
      <c r="A411" s="83"/>
      <c r="B411" s="94"/>
      <c r="C411" s="74" t="s">
        <v>24</v>
      </c>
      <c r="D411" s="74" t="s">
        <v>14</v>
      </c>
      <c r="E411" s="211" t="s">
        <v>828</v>
      </c>
      <c r="F411" s="216" t="s">
        <v>829</v>
      </c>
      <c r="G411" s="117"/>
      <c r="H411" s="121">
        <v>589170.56000000006</v>
      </c>
      <c r="I411" s="45"/>
      <c r="J411" s="107"/>
      <c r="K411" s="67"/>
      <c r="L411" s="122">
        <v>589170.56000000006</v>
      </c>
      <c r="M411" s="109"/>
      <c r="N411" s="123">
        <v>108325.08</v>
      </c>
      <c r="O411" s="123">
        <v>480845.48000000004</v>
      </c>
    </row>
    <row r="412" spans="1:15" s="102" customFormat="1" ht="15" customHeight="1" x14ac:dyDescent="0.25">
      <c r="A412" s="83"/>
      <c r="B412" s="94"/>
      <c r="C412" s="74" t="s">
        <v>24</v>
      </c>
      <c r="D412" s="74" t="s">
        <v>14</v>
      </c>
      <c r="E412" s="211" t="s">
        <v>830</v>
      </c>
      <c r="F412" s="216" t="s">
        <v>831</v>
      </c>
      <c r="G412" s="117"/>
      <c r="H412" s="121">
        <v>0</v>
      </c>
      <c r="I412" s="45"/>
      <c r="J412" s="107"/>
      <c r="K412" s="67"/>
      <c r="L412" s="122">
        <v>0</v>
      </c>
      <c r="M412" s="109"/>
      <c r="N412" s="123">
        <v>0</v>
      </c>
      <c r="O412" s="123">
        <v>0</v>
      </c>
    </row>
    <row r="413" spans="1:15" s="102" customFormat="1" ht="15" customHeight="1" x14ac:dyDescent="0.25">
      <c r="A413" s="83" t="s">
        <v>17</v>
      </c>
      <c r="B413" s="94"/>
      <c r="C413" s="74" t="s">
        <v>24</v>
      </c>
      <c r="D413" s="74" t="s">
        <v>24</v>
      </c>
      <c r="E413" s="207" t="s">
        <v>832</v>
      </c>
      <c r="F413" s="247" t="s">
        <v>833</v>
      </c>
      <c r="G413" s="142">
        <f>+G414+G415+G416</f>
        <v>0</v>
      </c>
      <c r="H413" s="143">
        <v>2398051.5699999998</v>
      </c>
      <c r="I413" s="45"/>
      <c r="J413" s="79">
        <v>0</v>
      </c>
      <c r="K413" s="67"/>
      <c r="L413" s="80">
        <v>2398051.5699999998</v>
      </c>
      <c r="M413" s="81"/>
      <c r="N413" s="144">
        <v>0</v>
      </c>
      <c r="O413" s="144">
        <v>2398051.5699999998</v>
      </c>
    </row>
    <row r="414" spans="1:15" s="102" customFormat="1" ht="15" customHeight="1" x14ac:dyDescent="0.25">
      <c r="A414" s="83"/>
      <c r="B414" s="94"/>
      <c r="C414" s="74" t="s">
        <v>24</v>
      </c>
      <c r="D414" s="74" t="s">
        <v>14</v>
      </c>
      <c r="E414" s="209" t="s">
        <v>834</v>
      </c>
      <c r="F414" s="223" t="s">
        <v>835</v>
      </c>
      <c r="G414" s="135"/>
      <c r="H414" s="136">
        <v>691310.95</v>
      </c>
      <c r="I414" s="45"/>
      <c r="J414" s="107"/>
      <c r="K414" s="67"/>
      <c r="L414" s="137">
        <v>691310.95</v>
      </c>
      <c r="M414" s="138"/>
      <c r="N414" s="139">
        <v>0</v>
      </c>
      <c r="O414" s="139">
        <v>691310.95</v>
      </c>
    </row>
    <row r="415" spans="1:15" s="102" customFormat="1" ht="15" customHeight="1" x14ac:dyDescent="0.25">
      <c r="A415" s="83"/>
      <c r="B415" s="94"/>
      <c r="C415" s="74" t="s">
        <v>24</v>
      </c>
      <c r="D415" s="74" t="s">
        <v>14</v>
      </c>
      <c r="E415" s="209" t="s">
        <v>836</v>
      </c>
      <c r="F415" s="223" t="s">
        <v>837</v>
      </c>
      <c r="G415" s="135"/>
      <c r="H415" s="136">
        <v>0</v>
      </c>
      <c r="I415" s="45"/>
      <c r="J415" s="107"/>
      <c r="K415" s="67"/>
      <c r="L415" s="137">
        <v>0</v>
      </c>
      <c r="M415" s="138"/>
      <c r="N415" s="139">
        <v>0</v>
      </c>
      <c r="O415" s="139">
        <v>0</v>
      </c>
    </row>
    <row r="416" spans="1:15" s="102" customFormat="1" ht="15" customHeight="1" x14ac:dyDescent="0.25">
      <c r="A416" s="83" t="s">
        <v>17</v>
      </c>
      <c r="B416" s="94"/>
      <c r="C416" s="74" t="s">
        <v>24</v>
      </c>
      <c r="D416" s="74" t="s">
        <v>24</v>
      </c>
      <c r="E416" s="209" t="s">
        <v>838</v>
      </c>
      <c r="F416" s="223" t="s">
        <v>839</v>
      </c>
      <c r="G416" s="175">
        <f>SUM(G417:G420)</f>
        <v>0</v>
      </c>
      <c r="H416" s="136">
        <v>1706740.6199999999</v>
      </c>
      <c r="I416" s="45"/>
      <c r="J416" s="90">
        <v>0</v>
      </c>
      <c r="K416" s="67"/>
      <c r="L416" s="137">
        <v>1706740.6199999999</v>
      </c>
      <c r="M416" s="138"/>
      <c r="N416" s="139">
        <v>0</v>
      </c>
      <c r="O416" s="139">
        <v>1706740.6199999999</v>
      </c>
    </row>
    <row r="417" spans="1:15" s="102" customFormat="1" ht="15" customHeight="1" x14ac:dyDescent="0.25">
      <c r="A417" s="83"/>
      <c r="B417" s="94"/>
      <c r="C417" s="74" t="s">
        <v>24</v>
      </c>
      <c r="D417" s="74" t="s">
        <v>14</v>
      </c>
      <c r="E417" s="211" t="s">
        <v>840</v>
      </c>
      <c r="F417" s="216" t="s">
        <v>841</v>
      </c>
      <c r="G417" s="117"/>
      <c r="H417" s="121">
        <v>962666.81</v>
      </c>
      <c r="I417" s="45"/>
      <c r="J417" s="107"/>
      <c r="K417" s="67"/>
      <c r="L417" s="122">
        <v>962666.81</v>
      </c>
      <c r="M417" s="109"/>
      <c r="N417" s="123">
        <v>0</v>
      </c>
      <c r="O417" s="123">
        <v>962666.81</v>
      </c>
    </row>
    <row r="418" spans="1:15" s="102" customFormat="1" ht="15" customHeight="1" x14ac:dyDescent="0.25">
      <c r="A418" s="83"/>
      <c r="B418" s="94"/>
      <c r="C418" s="74" t="s">
        <v>24</v>
      </c>
      <c r="D418" s="74" t="s">
        <v>14</v>
      </c>
      <c r="E418" s="211" t="s">
        <v>842</v>
      </c>
      <c r="F418" s="216" t="s">
        <v>843</v>
      </c>
      <c r="G418" s="117"/>
      <c r="H418" s="121">
        <v>713070.86</v>
      </c>
      <c r="I418" s="45"/>
      <c r="J418" s="107"/>
      <c r="K418" s="67"/>
      <c r="L418" s="122">
        <v>713070.86</v>
      </c>
      <c r="M418" s="109"/>
      <c r="N418" s="123">
        <v>0</v>
      </c>
      <c r="O418" s="123">
        <v>713070.86</v>
      </c>
    </row>
    <row r="419" spans="1:15" s="178" customFormat="1" ht="15" customHeight="1" x14ac:dyDescent="0.25">
      <c r="A419" s="83"/>
      <c r="B419" s="94" t="s">
        <v>13</v>
      </c>
      <c r="C419" s="74" t="s">
        <v>13</v>
      </c>
      <c r="D419" s="74" t="s">
        <v>14</v>
      </c>
      <c r="E419" s="211" t="s">
        <v>844</v>
      </c>
      <c r="F419" s="216" t="s">
        <v>845</v>
      </c>
      <c r="G419" s="117"/>
      <c r="H419" s="121">
        <v>31002.95</v>
      </c>
      <c r="I419" s="45"/>
      <c r="J419" s="152"/>
      <c r="K419" s="67"/>
      <c r="L419" s="122">
        <v>31002.95</v>
      </c>
      <c r="M419" s="109"/>
      <c r="N419" s="123">
        <v>0</v>
      </c>
      <c r="O419" s="123">
        <v>31002.95</v>
      </c>
    </row>
    <row r="420" spans="1:15" s="178" customFormat="1" ht="15" customHeight="1" x14ac:dyDescent="0.25">
      <c r="A420" s="83"/>
      <c r="B420" s="94"/>
      <c r="C420" s="74" t="s">
        <v>24</v>
      </c>
      <c r="D420" s="74" t="s">
        <v>14</v>
      </c>
      <c r="E420" s="211" t="s">
        <v>846</v>
      </c>
      <c r="F420" s="216" t="s">
        <v>847</v>
      </c>
      <c r="G420" s="117"/>
      <c r="H420" s="121">
        <v>0</v>
      </c>
      <c r="I420" s="45"/>
      <c r="J420" s="152"/>
      <c r="K420" s="67"/>
      <c r="L420" s="122">
        <v>0</v>
      </c>
      <c r="M420" s="109"/>
      <c r="N420" s="123">
        <v>0</v>
      </c>
      <c r="O420" s="123">
        <v>0</v>
      </c>
    </row>
    <row r="421" spans="1:15" s="102" customFormat="1" ht="15" customHeight="1" x14ac:dyDescent="0.25">
      <c r="A421" s="83" t="s">
        <v>17</v>
      </c>
      <c r="B421" s="94"/>
      <c r="C421" s="74" t="s">
        <v>24</v>
      </c>
      <c r="D421" s="74" t="s">
        <v>24</v>
      </c>
      <c r="E421" s="252" t="s">
        <v>848</v>
      </c>
      <c r="F421" s="253" t="s">
        <v>849</v>
      </c>
      <c r="G421" s="254"/>
      <c r="H421" s="106">
        <v>7647644.1200000001</v>
      </c>
      <c r="I421" s="45"/>
      <c r="J421" s="79"/>
      <c r="K421" s="67"/>
      <c r="L421" s="108">
        <v>7647644.1200000001</v>
      </c>
      <c r="M421" s="109"/>
      <c r="N421" s="110">
        <v>29186.93</v>
      </c>
      <c r="O421" s="110">
        <v>7618457.1900000004</v>
      </c>
    </row>
    <row r="422" spans="1:15" s="102" customFormat="1" ht="15" customHeight="1" x14ac:dyDescent="0.25">
      <c r="A422" s="83"/>
      <c r="B422" s="94"/>
      <c r="C422" s="74" t="s">
        <v>24</v>
      </c>
      <c r="D422" s="74" t="s">
        <v>14</v>
      </c>
      <c r="E422" s="207" t="s">
        <v>850</v>
      </c>
      <c r="F422" s="247" t="s">
        <v>851</v>
      </c>
      <c r="G422" s="184"/>
      <c r="H422" s="149">
        <v>463253.25</v>
      </c>
      <c r="I422" s="45"/>
      <c r="J422" s="107"/>
      <c r="K422" s="67"/>
      <c r="L422" s="150">
        <v>463253.25</v>
      </c>
      <c r="M422" s="109"/>
      <c r="N422" s="151">
        <v>0</v>
      </c>
      <c r="O422" s="151">
        <v>463253.25</v>
      </c>
    </row>
    <row r="423" spans="1:15" s="102" customFormat="1" ht="15" customHeight="1" x14ac:dyDescent="0.25">
      <c r="A423" s="83" t="s">
        <v>17</v>
      </c>
      <c r="B423" s="94"/>
      <c r="C423" s="74" t="s">
        <v>24</v>
      </c>
      <c r="D423" s="74" t="s">
        <v>24</v>
      </c>
      <c r="E423" s="207" t="s">
        <v>852</v>
      </c>
      <c r="F423" s="247" t="s">
        <v>853</v>
      </c>
      <c r="G423" s="142">
        <f>+G424</f>
        <v>0</v>
      </c>
      <c r="H423" s="143">
        <v>7184390.8700000001</v>
      </c>
      <c r="I423" s="45"/>
      <c r="J423" s="90">
        <v>0</v>
      </c>
      <c r="K423" s="67"/>
      <c r="L423" s="80">
        <v>7184390.8700000001</v>
      </c>
      <c r="M423" s="81"/>
      <c r="N423" s="144">
        <v>29186.93</v>
      </c>
      <c r="O423" s="144">
        <v>7155203.9400000004</v>
      </c>
    </row>
    <row r="424" spans="1:15" s="46" customFormat="1" ht="15" customHeight="1" x14ac:dyDescent="0.25">
      <c r="A424" s="128" t="s">
        <v>17</v>
      </c>
      <c r="B424" s="129"/>
      <c r="C424" s="74" t="s">
        <v>24</v>
      </c>
      <c r="D424" s="74" t="s">
        <v>24</v>
      </c>
      <c r="E424" s="209" t="s">
        <v>854</v>
      </c>
      <c r="F424" s="223" t="s">
        <v>855</v>
      </c>
      <c r="G424" s="175">
        <f>+G425+G426</f>
        <v>0</v>
      </c>
      <c r="H424" s="136">
        <v>2473314.84</v>
      </c>
      <c r="I424" s="45"/>
      <c r="J424" s="90">
        <v>0</v>
      </c>
      <c r="K424" s="67"/>
      <c r="L424" s="137">
        <v>2473314.84</v>
      </c>
      <c r="M424" s="138"/>
      <c r="N424" s="139">
        <v>2323.0500000000002</v>
      </c>
      <c r="O424" s="139">
        <v>2470991.79</v>
      </c>
    </row>
    <row r="425" spans="1:15" s="46" customFormat="1" ht="15" customHeight="1" x14ac:dyDescent="0.25">
      <c r="A425" s="128"/>
      <c r="B425" s="129"/>
      <c r="C425" s="74" t="s">
        <v>24</v>
      </c>
      <c r="D425" s="74" t="s">
        <v>14</v>
      </c>
      <c r="E425" s="211" t="s">
        <v>856</v>
      </c>
      <c r="F425" s="216" t="s">
        <v>857</v>
      </c>
      <c r="G425" s="117"/>
      <c r="H425" s="121">
        <v>0</v>
      </c>
      <c r="I425" s="45"/>
      <c r="J425" s="107"/>
      <c r="K425" s="67"/>
      <c r="L425" s="122">
        <v>0</v>
      </c>
      <c r="M425" s="109"/>
      <c r="N425" s="123">
        <v>2323.0500000000002</v>
      </c>
      <c r="O425" s="123">
        <v>-2323.0500000000002</v>
      </c>
    </row>
    <row r="426" spans="1:15" s="46" customFormat="1" ht="15" customHeight="1" x14ac:dyDescent="0.25">
      <c r="A426" s="128"/>
      <c r="B426" s="129"/>
      <c r="C426" s="74" t="s">
        <v>24</v>
      </c>
      <c r="D426" s="74" t="s">
        <v>14</v>
      </c>
      <c r="E426" s="211" t="s">
        <v>858</v>
      </c>
      <c r="F426" s="216" t="s">
        <v>859</v>
      </c>
      <c r="G426" s="117"/>
      <c r="H426" s="121">
        <v>2473314.84</v>
      </c>
      <c r="I426" s="45"/>
      <c r="J426" s="107"/>
      <c r="K426" s="67"/>
      <c r="L426" s="122">
        <v>2473314.84</v>
      </c>
      <c r="M426" s="109"/>
      <c r="N426" s="123">
        <v>0</v>
      </c>
      <c r="O426" s="123">
        <v>2473314.84</v>
      </c>
    </row>
    <row r="427" spans="1:15" s="46" customFormat="1" ht="15" customHeight="1" x14ac:dyDescent="0.25">
      <c r="A427" s="128"/>
      <c r="B427" s="129"/>
      <c r="C427" s="74" t="s">
        <v>24</v>
      </c>
      <c r="D427" s="74" t="s">
        <v>14</v>
      </c>
      <c r="E427" s="207" t="s">
        <v>860</v>
      </c>
      <c r="F427" s="263" t="s">
        <v>861</v>
      </c>
      <c r="G427" s="264"/>
      <c r="H427" s="145">
        <v>4711076.03</v>
      </c>
      <c r="I427" s="45"/>
      <c r="J427" s="107"/>
      <c r="K427" s="67"/>
      <c r="L427" s="146">
        <v>4711076.03</v>
      </c>
      <c r="M427" s="109"/>
      <c r="N427" s="147">
        <v>26863.88</v>
      </c>
      <c r="O427" s="147">
        <v>4684212.1500000004</v>
      </c>
    </row>
    <row r="428" spans="1:15" s="46" customFormat="1" ht="15" customHeight="1" x14ac:dyDescent="0.25">
      <c r="A428" s="128" t="s">
        <v>17</v>
      </c>
      <c r="B428" s="129"/>
      <c r="C428" s="74" t="s">
        <v>24</v>
      </c>
      <c r="D428" s="74" t="s">
        <v>24</v>
      </c>
      <c r="E428" s="207" t="s">
        <v>862</v>
      </c>
      <c r="F428" s="247" t="s">
        <v>863</v>
      </c>
      <c r="G428" s="142">
        <f>+G429+G430</f>
        <v>0</v>
      </c>
      <c r="H428" s="143">
        <v>0</v>
      </c>
      <c r="I428" s="45"/>
      <c r="J428" s="90">
        <v>0</v>
      </c>
      <c r="K428" s="67"/>
      <c r="L428" s="80">
        <v>0</v>
      </c>
      <c r="M428" s="81"/>
      <c r="N428" s="144">
        <v>0</v>
      </c>
      <c r="O428" s="144">
        <v>0</v>
      </c>
    </row>
    <row r="429" spans="1:15" s="46" customFormat="1" ht="15" customHeight="1" x14ac:dyDescent="0.25">
      <c r="A429" s="128"/>
      <c r="B429" s="129"/>
      <c r="C429" s="74" t="s">
        <v>24</v>
      </c>
      <c r="D429" s="74" t="s">
        <v>14</v>
      </c>
      <c r="E429" s="209" t="s">
        <v>864</v>
      </c>
      <c r="F429" s="223" t="s">
        <v>865</v>
      </c>
      <c r="G429" s="135"/>
      <c r="H429" s="145">
        <v>0</v>
      </c>
      <c r="I429" s="45"/>
      <c r="J429" s="107"/>
      <c r="K429" s="67"/>
      <c r="L429" s="146">
        <v>0</v>
      </c>
      <c r="M429" s="109"/>
      <c r="N429" s="147">
        <v>0</v>
      </c>
      <c r="O429" s="147">
        <v>0</v>
      </c>
    </row>
    <row r="430" spans="1:15" s="46" customFormat="1" ht="15" customHeight="1" x14ac:dyDescent="0.25">
      <c r="A430" s="128"/>
      <c r="B430" s="129"/>
      <c r="C430" s="74" t="s">
        <v>24</v>
      </c>
      <c r="D430" s="74" t="s">
        <v>14</v>
      </c>
      <c r="E430" s="209" t="s">
        <v>866</v>
      </c>
      <c r="F430" s="223" t="s">
        <v>867</v>
      </c>
      <c r="G430" s="135"/>
      <c r="H430" s="145">
        <v>0</v>
      </c>
      <c r="I430" s="45"/>
      <c r="J430" s="107"/>
      <c r="K430" s="67"/>
      <c r="L430" s="146">
        <v>0</v>
      </c>
      <c r="M430" s="109"/>
      <c r="N430" s="147">
        <v>0</v>
      </c>
      <c r="O430" s="147">
        <v>0</v>
      </c>
    </row>
    <row r="431" spans="1:15" s="46" customFormat="1" ht="15" customHeight="1" x14ac:dyDescent="0.25">
      <c r="A431" s="128" t="s">
        <v>17</v>
      </c>
      <c r="B431" s="129"/>
      <c r="C431" s="74" t="s">
        <v>24</v>
      </c>
      <c r="D431" s="74" t="s">
        <v>24</v>
      </c>
      <c r="E431" s="207" t="s">
        <v>868</v>
      </c>
      <c r="F431" s="247" t="s">
        <v>869</v>
      </c>
      <c r="G431" s="142">
        <f>+G432+G441</f>
        <v>0</v>
      </c>
      <c r="H431" s="143">
        <v>1103162.580000001</v>
      </c>
      <c r="I431" s="45"/>
      <c r="J431" s="79">
        <v>0</v>
      </c>
      <c r="K431" s="67"/>
      <c r="L431" s="80">
        <v>1103162.580000001</v>
      </c>
      <c r="M431" s="81"/>
      <c r="N431" s="144">
        <v>0</v>
      </c>
      <c r="O431" s="144">
        <v>1103162.580000001</v>
      </c>
    </row>
    <row r="432" spans="1:15" s="46" customFormat="1" ht="15" customHeight="1" x14ac:dyDescent="0.25">
      <c r="A432" s="128" t="s">
        <v>17</v>
      </c>
      <c r="B432" s="129"/>
      <c r="C432" s="74" t="s">
        <v>24</v>
      </c>
      <c r="D432" s="74" t="s">
        <v>24</v>
      </c>
      <c r="E432" s="209" t="s">
        <v>870</v>
      </c>
      <c r="F432" s="223" t="s">
        <v>871</v>
      </c>
      <c r="G432" s="175">
        <f>SUM(G433:G440)</f>
        <v>0</v>
      </c>
      <c r="H432" s="136">
        <v>1076008.8800000011</v>
      </c>
      <c r="I432" s="45"/>
      <c r="J432" s="90">
        <v>0</v>
      </c>
      <c r="K432" s="67"/>
      <c r="L432" s="137">
        <v>1076008.8800000011</v>
      </c>
      <c r="M432" s="138"/>
      <c r="N432" s="139">
        <v>0</v>
      </c>
      <c r="O432" s="139">
        <v>1076008.8800000011</v>
      </c>
    </row>
    <row r="433" spans="1:15" s="46" customFormat="1" ht="15" customHeight="1" x14ac:dyDescent="0.25">
      <c r="A433" s="128"/>
      <c r="B433" s="129"/>
      <c r="C433" s="74" t="s">
        <v>24</v>
      </c>
      <c r="D433" s="74" t="s">
        <v>14</v>
      </c>
      <c r="E433" s="211" t="s">
        <v>872</v>
      </c>
      <c r="F433" s="216" t="s">
        <v>873</v>
      </c>
      <c r="G433" s="117"/>
      <c r="H433" s="121">
        <v>-1300475.5599999987</v>
      </c>
      <c r="I433" s="45"/>
      <c r="J433" s="107"/>
      <c r="K433" s="67"/>
      <c r="L433" s="122">
        <v>-1300475.5599999987</v>
      </c>
      <c r="M433" s="109"/>
      <c r="N433" s="123">
        <v>0</v>
      </c>
      <c r="O433" s="123">
        <v>-1300475.5599999987</v>
      </c>
    </row>
    <row r="434" spans="1:15" s="46" customFormat="1" ht="15" customHeight="1" x14ac:dyDescent="0.25">
      <c r="A434" s="128"/>
      <c r="B434" s="129"/>
      <c r="C434" s="74" t="s">
        <v>24</v>
      </c>
      <c r="D434" s="74" t="s">
        <v>14</v>
      </c>
      <c r="E434" s="211" t="s">
        <v>874</v>
      </c>
      <c r="F434" s="216" t="s">
        <v>875</v>
      </c>
      <c r="G434" s="117"/>
      <c r="H434" s="121">
        <v>-265610.55</v>
      </c>
      <c r="I434" s="45"/>
      <c r="J434" s="107"/>
      <c r="K434" s="67"/>
      <c r="L434" s="122">
        <v>-265610.55</v>
      </c>
      <c r="M434" s="109"/>
      <c r="N434" s="123">
        <v>0</v>
      </c>
      <c r="O434" s="123">
        <v>-265610.55</v>
      </c>
    </row>
    <row r="435" spans="1:15" s="46" customFormat="1" ht="15" customHeight="1" x14ac:dyDescent="0.25">
      <c r="A435" s="128"/>
      <c r="B435" s="129"/>
      <c r="C435" s="74" t="s">
        <v>24</v>
      </c>
      <c r="D435" s="74" t="s">
        <v>14</v>
      </c>
      <c r="E435" s="211" t="s">
        <v>876</v>
      </c>
      <c r="F435" s="216" t="s">
        <v>877</v>
      </c>
      <c r="G435" s="117"/>
      <c r="H435" s="121">
        <v>2667217.8499999996</v>
      </c>
      <c r="I435" s="45"/>
      <c r="J435" s="107"/>
      <c r="K435" s="67"/>
      <c r="L435" s="122">
        <v>2667217.8499999996</v>
      </c>
      <c r="M435" s="109"/>
      <c r="N435" s="123">
        <v>0</v>
      </c>
      <c r="O435" s="123">
        <v>2667217.8499999996</v>
      </c>
    </row>
    <row r="436" spans="1:15" s="46" customFormat="1" ht="15" customHeight="1" x14ac:dyDescent="0.25">
      <c r="A436" s="128"/>
      <c r="B436" s="129"/>
      <c r="C436" s="74" t="s">
        <v>24</v>
      </c>
      <c r="D436" s="74" t="s">
        <v>14</v>
      </c>
      <c r="E436" s="211" t="s">
        <v>878</v>
      </c>
      <c r="F436" s="216" t="s">
        <v>879</v>
      </c>
      <c r="G436" s="117"/>
      <c r="H436" s="121">
        <v>-39815.899999999994</v>
      </c>
      <c r="I436" s="45"/>
      <c r="J436" s="107"/>
      <c r="K436" s="67"/>
      <c r="L436" s="122">
        <v>-39815.899999999994</v>
      </c>
      <c r="M436" s="109"/>
      <c r="N436" s="123">
        <v>0</v>
      </c>
      <c r="O436" s="123">
        <v>-39815.899999999994</v>
      </c>
    </row>
    <row r="437" spans="1:15" s="46" customFormat="1" ht="15" customHeight="1" x14ac:dyDescent="0.25">
      <c r="A437" s="128"/>
      <c r="B437" s="129"/>
      <c r="C437" s="74" t="s">
        <v>24</v>
      </c>
      <c r="D437" s="74" t="s">
        <v>14</v>
      </c>
      <c r="E437" s="211" t="s">
        <v>880</v>
      </c>
      <c r="F437" s="216" t="s">
        <v>881</v>
      </c>
      <c r="G437" s="117"/>
      <c r="H437" s="121">
        <v>3290.75</v>
      </c>
      <c r="I437" s="45"/>
      <c r="J437" s="107"/>
      <c r="K437" s="67"/>
      <c r="L437" s="122">
        <v>3290.75</v>
      </c>
      <c r="M437" s="109"/>
      <c r="N437" s="123">
        <v>0</v>
      </c>
      <c r="O437" s="123">
        <v>3290.75</v>
      </c>
    </row>
    <row r="438" spans="1:15" s="46" customFormat="1" ht="15" customHeight="1" x14ac:dyDescent="0.25">
      <c r="A438" s="128"/>
      <c r="B438" s="129"/>
      <c r="C438" s="74" t="s">
        <v>24</v>
      </c>
      <c r="D438" s="74" t="s">
        <v>14</v>
      </c>
      <c r="E438" s="211" t="s">
        <v>882</v>
      </c>
      <c r="F438" s="216" t="s">
        <v>883</v>
      </c>
      <c r="G438" s="117"/>
      <c r="H438" s="121">
        <v>0</v>
      </c>
      <c r="I438" s="45"/>
      <c r="J438" s="107"/>
      <c r="K438" s="67"/>
      <c r="L438" s="122">
        <v>0</v>
      </c>
      <c r="M438" s="109"/>
      <c r="N438" s="123">
        <v>0</v>
      </c>
      <c r="O438" s="123">
        <v>0</v>
      </c>
    </row>
    <row r="439" spans="1:15" s="46" customFormat="1" ht="15" customHeight="1" x14ac:dyDescent="0.25">
      <c r="A439" s="128"/>
      <c r="B439" s="129"/>
      <c r="C439" s="74" t="s">
        <v>24</v>
      </c>
      <c r="D439" s="74" t="s">
        <v>14</v>
      </c>
      <c r="E439" s="211" t="s">
        <v>884</v>
      </c>
      <c r="F439" s="216" t="s">
        <v>885</v>
      </c>
      <c r="G439" s="117"/>
      <c r="H439" s="121">
        <v>0</v>
      </c>
      <c r="I439" s="45"/>
      <c r="J439" s="107"/>
      <c r="K439" s="67"/>
      <c r="L439" s="122">
        <v>0</v>
      </c>
      <c r="M439" s="109"/>
      <c r="N439" s="123">
        <v>0</v>
      </c>
      <c r="O439" s="123">
        <v>0</v>
      </c>
    </row>
    <row r="440" spans="1:15" s="46" customFormat="1" ht="15" customHeight="1" x14ac:dyDescent="0.25">
      <c r="A440" s="128"/>
      <c r="B440" s="129"/>
      <c r="C440" s="74" t="s">
        <v>24</v>
      </c>
      <c r="D440" s="74" t="s">
        <v>14</v>
      </c>
      <c r="E440" s="211" t="s">
        <v>886</v>
      </c>
      <c r="F440" s="216" t="s">
        <v>887</v>
      </c>
      <c r="G440" s="117"/>
      <c r="H440" s="121">
        <v>11402.29</v>
      </c>
      <c r="I440" s="45"/>
      <c r="J440" s="107"/>
      <c r="K440" s="67"/>
      <c r="L440" s="122">
        <v>11402.29</v>
      </c>
      <c r="M440" s="109"/>
      <c r="N440" s="123">
        <v>0</v>
      </c>
      <c r="O440" s="123">
        <v>11402.29</v>
      </c>
    </row>
    <row r="441" spans="1:15" s="46" customFormat="1" ht="15" customHeight="1" x14ac:dyDescent="0.25">
      <c r="A441" s="128" t="s">
        <v>17</v>
      </c>
      <c r="B441" s="129"/>
      <c r="C441" s="74" t="s">
        <v>24</v>
      </c>
      <c r="D441" s="74" t="s">
        <v>24</v>
      </c>
      <c r="E441" s="209" t="s">
        <v>888</v>
      </c>
      <c r="F441" s="223" t="s">
        <v>889</v>
      </c>
      <c r="G441" s="175">
        <f>+SUM(G442:G447)</f>
        <v>0</v>
      </c>
      <c r="H441" s="136">
        <v>27153.699999999924</v>
      </c>
      <c r="I441" s="45"/>
      <c r="J441" s="90">
        <v>0</v>
      </c>
      <c r="K441" s="67"/>
      <c r="L441" s="137">
        <v>27153.699999999924</v>
      </c>
      <c r="M441" s="138"/>
      <c r="N441" s="139">
        <v>0</v>
      </c>
      <c r="O441" s="139">
        <v>27153.699999999924</v>
      </c>
    </row>
    <row r="442" spans="1:15" s="46" customFormat="1" ht="15" customHeight="1" x14ac:dyDescent="0.25">
      <c r="A442" s="128"/>
      <c r="B442" s="129"/>
      <c r="C442" s="74" t="s">
        <v>24</v>
      </c>
      <c r="D442" s="74" t="s">
        <v>14</v>
      </c>
      <c r="E442" s="211" t="s">
        <v>890</v>
      </c>
      <c r="F442" s="216" t="s">
        <v>891</v>
      </c>
      <c r="G442" s="117"/>
      <c r="H442" s="121">
        <v>614.5300000000002</v>
      </c>
      <c r="I442" s="45"/>
      <c r="J442" s="107"/>
      <c r="K442" s="67"/>
      <c r="L442" s="122">
        <v>614.5300000000002</v>
      </c>
      <c r="M442" s="109"/>
      <c r="N442" s="123">
        <v>0</v>
      </c>
      <c r="O442" s="123">
        <v>614.5300000000002</v>
      </c>
    </row>
    <row r="443" spans="1:15" s="46" customFormat="1" ht="15" customHeight="1" x14ac:dyDescent="0.25">
      <c r="A443" s="128"/>
      <c r="B443" s="129"/>
      <c r="C443" s="74" t="s">
        <v>24</v>
      </c>
      <c r="D443" s="74" t="s">
        <v>14</v>
      </c>
      <c r="E443" s="211" t="s">
        <v>892</v>
      </c>
      <c r="F443" s="216" t="s">
        <v>893</v>
      </c>
      <c r="G443" s="117"/>
      <c r="H443" s="121">
        <v>38056.629999999976</v>
      </c>
      <c r="I443" s="45"/>
      <c r="J443" s="107"/>
      <c r="K443" s="67"/>
      <c r="L443" s="122">
        <v>38056.629999999976</v>
      </c>
      <c r="M443" s="109"/>
      <c r="N443" s="123">
        <v>0</v>
      </c>
      <c r="O443" s="123">
        <v>38056.629999999976</v>
      </c>
    </row>
    <row r="444" spans="1:15" s="46" customFormat="1" ht="15" customHeight="1" x14ac:dyDescent="0.25">
      <c r="A444" s="128"/>
      <c r="B444" s="129"/>
      <c r="C444" s="74" t="s">
        <v>24</v>
      </c>
      <c r="D444" s="74" t="s">
        <v>14</v>
      </c>
      <c r="E444" s="211" t="s">
        <v>894</v>
      </c>
      <c r="F444" s="216" t="s">
        <v>895</v>
      </c>
      <c r="G444" s="117"/>
      <c r="H444" s="121">
        <v>12133.979999999996</v>
      </c>
      <c r="I444" s="45"/>
      <c r="J444" s="107"/>
      <c r="K444" s="67"/>
      <c r="L444" s="122">
        <v>12133.979999999996</v>
      </c>
      <c r="M444" s="109"/>
      <c r="N444" s="123">
        <v>0</v>
      </c>
      <c r="O444" s="123">
        <v>12133.979999999996</v>
      </c>
    </row>
    <row r="445" spans="1:15" s="46" customFormat="1" ht="15" customHeight="1" x14ac:dyDescent="0.25">
      <c r="A445" s="128"/>
      <c r="B445" s="129"/>
      <c r="C445" s="74" t="s">
        <v>24</v>
      </c>
      <c r="D445" s="74" t="s">
        <v>14</v>
      </c>
      <c r="E445" s="211" t="s">
        <v>896</v>
      </c>
      <c r="F445" s="216" t="s">
        <v>897</v>
      </c>
      <c r="G445" s="117"/>
      <c r="H445" s="121">
        <v>251905.28999999998</v>
      </c>
      <c r="I445" s="45"/>
      <c r="J445" s="107"/>
      <c r="K445" s="67"/>
      <c r="L445" s="122">
        <v>251905.28999999998</v>
      </c>
      <c r="M445" s="109"/>
      <c r="N445" s="123">
        <v>0</v>
      </c>
      <c r="O445" s="123">
        <v>251905.28999999998</v>
      </c>
    </row>
    <row r="446" spans="1:15" s="46" customFormat="1" ht="15" customHeight="1" x14ac:dyDescent="0.25">
      <c r="A446" s="128"/>
      <c r="B446" s="129"/>
      <c r="C446" s="74" t="s">
        <v>24</v>
      </c>
      <c r="D446" s="74" t="s">
        <v>14</v>
      </c>
      <c r="E446" s="211" t="s">
        <v>898</v>
      </c>
      <c r="F446" s="216" t="s">
        <v>899</v>
      </c>
      <c r="G446" s="117"/>
      <c r="H446" s="121">
        <v>-203047.88</v>
      </c>
      <c r="I446" s="45"/>
      <c r="J446" s="107"/>
      <c r="K446" s="67"/>
      <c r="L446" s="122">
        <v>-203047.88</v>
      </c>
      <c r="M446" s="109"/>
      <c r="N446" s="123">
        <v>0</v>
      </c>
      <c r="O446" s="123">
        <v>-203047.88</v>
      </c>
    </row>
    <row r="447" spans="1:15" s="46" customFormat="1" ht="15" customHeight="1" x14ac:dyDescent="0.25">
      <c r="A447" s="128"/>
      <c r="B447" s="129"/>
      <c r="C447" s="74" t="s">
        <v>24</v>
      </c>
      <c r="D447" s="74" t="s">
        <v>14</v>
      </c>
      <c r="E447" s="211" t="s">
        <v>900</v>
      </c>
      <c r="F447" s="216" t="s">
        <v>901</v>
      </c>
      <c r="G447" s="117"/>
      <c r="H447" s="121">
        <v>-72508.850000000006</v>
      </c>
      <c r="I447" s="45"/>
      <c r="J447" s="107"/>
      <c r="K447" s="67"/>
      <c r="L447" s="122">
        <v>-72508.850000000006</v>
      </c>
      <c r="M447" s="109"/>
      <c r="N447" s="123">
        <v>0</v>
      </c>
      <c r="O447" s="123">
        <v>-72508.850000000006</v>
      </c>
    </row>
    <row r="448" spans="1:15" s="46" customFormat="1" ht="15" customHeight="1" x14ac:dyDescent="0.25">
      <c r="A448" s="128" t="s">
        <v>17</v>
      </c>
      <c r="B448" s="129"/>
      <c r="C448" s="74" t="s">
        <v>24</v>
      </c>
      <c r="D448" s="74" t="s">
        <v>24</v>
      </c>
      <c r="E448" s="207" t="s">
        <v>902</v>
      </c>
      <c r="F448" s="247" t="s">
        <v>903</v>
      </c>
      <c r="G448" s="142">
        <f>+G449+G457+G458+G465</f>
        <v>0</v>
      </c>
      <c r="H448" s="143">
        <v>7374894.9000000004</v>
      </c>
      <c r="I448" s="45"/>
      <c r="J448" s="79">
        <v>0</v>
      </c>
      <c r="K448" s="67"/>
      <c r="L448" s="80">
        <v>7374894.9000000004</v>
      </c>
      <c r="M448" s="81"/>
      <c r="N448" s="144">
        <v>0</v>
      </c>
      <c r="O448" s="144">
        <v>7374894.9000000004</v>
      </c>
    </row>
    <row r="449" spans="1:15" s="46" customFormat="1" ht="15" customHeight="1" x14ac:dyDescent="0.25">
      <c r="A449" s="128" t="s">
        <v>17</v>
      </c>
      <c r="B449" s="129"/>
      <c r="C449" s="74" t="s">
        <v>24</v>
      </c>
      <c r="D449" s="74" t="s">
        <v>24</v>
      </c>
      <c r="E449" s="209" t="s">
        <v>904</v>
      </c>
      <c r="F449" s="223" t="s">
        <v>905</v>
      </c>
      <c r="G449" s="175">
        <f>SUM(G450:G456)</f>
        <v>0</v>
      </c>
      <c r="H449" s="136">
        <v>1491602.4</v>
      </c>
      <c r="I449" s="45"/>
      <c r="J449" s="90">
        <v>0</v>
      </c>
      <c r="K449" s="67"/>
      <c r="L449" s="137">
        <v>1491602.4</v>
      </c>
      <c r="M449" s="138"/>
      <c r="N449" s="139">
        <v>0</v>
      </c>
      <c r="O449" s="139">
        <v>1491602.4</v>
      </c>
    </row>
    <row r="450" spans="1:15" s="46" customFormat="1" ht="15" customHeight="1" x14ac:dyDescent="0.25">
      <c r="A450" s="128"/>
      <c r="B450" s="129"/>
      <c r="C450" s="74" t="s">
        <v>24</v>
      </c>
      <c r="D450" s="74" t="s">
        <v>14</v>
      </c>
      <c r="E450" s="211" t="s">
        <v>906</v>
      </c>
      <c r="F450" s="216" t="s">
        <v>907</v>
      </c>
      <c r="G450" s="117"/>
      <c r="H450" s="121">
        <v>30000</v>
      </c>
      <c r="I450" s="45"/>
      <c r="J450" s="107"/>
      <c r="K450" s="67"/>
      <c r="L450" s="122">
        <v>30000</v>
      </c>
      <c r="M450" s="109"/>
      <c r="N450" s="123">
        <v>0</v>
      </c>
      <c r="O450" s="123">
        <v>30000</v>
      </c>
    </row>
    <row r="451" spans="1:15" s="46" customFormat="1" ht="15" customHeight="1" x14ac:dyDescent="0.25">
      <c r="A451" s="128"/>
      <c r="B451" s="129"/>
      <c r="C451" s="74" t="s">
        <v>24</v>
      </c>
      <c r="D451" s="74" t="s">
        <v>14</v>
      </c>
      <c r="E451" s="211" t="s">
        <v>908</v>
      </c>
      <c r="F451" s="216" t="s">
        <v>909</v>
      </c>
      <c r="G451" s="117"/>
      <c r="H451" s="121">
        <v>827931.65</v>
      </c>
      <c r="I451" s="45"/>
      <c r="J451" s="107"/>
      <c r="K451" s="67"/>
      <c r="L451" s="122">
        <v>827931.65</v>
      </c>
      <c r="M451" s="109"/>
      <c r="N451" s="123">
        <v>0</v>
      </c>
      <c r="O451" s="123">
        <v>827931.65</v>
      </c>
    </row>
    <row r="452" spans="1:15" s="46" customFormat="1" ht="15" customHeight="1" x14ac:dyDescent="0.25">
      <c r="A452" s="128"/>
      <c r="B452" s="129"/>
      <c r="C452" s="74" t="s">
        <v>24</v>
      </c>
      <c r="D452" s="74" t="s">
        <v>14</v>
      </c>
      <c r="E452" s="211" t="s">
        <v>910</v>
      </c>
      <c r="F452" s="216" t="s">
        <v>911</v>
      </c>
      <c r="G452" s="117"/>
      <c r="H452" s="121">
        <v>20000</v>
      </c>
      <c r="I452" s="45"/>
      <c r="J452" s="107"/>
      <c r="K452" s="67"/>
      <c r="L452" s="122">
        <v>20000</v>
      </c>
      <c r="M452" s="109"/>
      <c r="N452" s="123">
        <v>0</v>
      </c>
      <c r="O452" s="123">
        <v>20000</v>
      </c>
    </row>
    <row r="453" spans="1:15" s="46" customFormat="1" ht="15" customHeight="1" x14ac:dyDescent="0.25">
      <c r="A453" s="128"/>
      <c r="B453" s="129"/>
      <c r="C453" s="74" t="s">
        <v>24</v>
      </c>
      <c r="D453" s="74" t="s">
        <v>14</v>
      </c>
      <c r="E453" s="211" t="s">
        <v>912</v>
      </c>
      <c r="F453" s="216" t="s">
        <v>913</v>
      </c>
      <c r="G453" s="117"/>
      <c r="H453" s="121">
        <v>557000</v>
      </c>
      <c r="I453" s="45"/>
      <c r="J453" s="107"/>
      <c r="K453" s="67"/>
      <c r="L453" s="122">
        <v>557000</v>
      </c>
      <c r="M453" s="109"/>
      <c r="N453" s="123">
        <v>0</v>
      </c>
      <c r="O453" s="123">
        <v>557000</v>
      </c>
    </row>
    <row r="454" spans="1:15" s="46" customFormat="1" ht="15" customHeight="1" x14ac:dyDescent="0.25">
      <c r="A454" s="128"/>
      <c r="B454" s="129"/>
      <c r="C454" s="74" t="s">
        <v>24</v>
      </c>
      <c r="D454" s="74" t="s">
        <v>14</v>
      </c>
      <c r="E454" s="211" t="s">
        <v>914</v>
      </c>
      <c r="F454" s="216" t="s">
        <v>915</v>
      </c>
      <c r="G454" s="117"/>
      <c r="H454" s="121">
        <v>0</v>
      </c>
      <c r="I454" s="45"/>
      <c r="J454" s="107"/>
      <c r="K454" s="67"/>
      <c r="L454" s="122">
        <v>0</v>
      </c>
      <c r="M454" s="109"/>
      <c r="N454" s="123">
        <v>0</v>
      </c>
      <c r="O454" s="123">
        <v>0</v>
      </c>
    </row>
    <row r="455" spans="1:15" s="46" customFormat="1" ht="15" customHeight="1" x14ac:dyDescent="0.25">
      <c r="A455" s="128"/>
      <c r="B455" s="129"/>
      <c r="C455" s="74" t="s">
        <v>24</v>
      </c>
      <c r="D455" s="74" t="s">
        <v>14</v>
      </c>
      <c r="E455" s="211" t="s">
        <v>916</v>
      </c>
      <c r="F455" s="216" t="s">
        <v>917</v>
      </c>
      <c r="G455" s="117"/>
      <c r="H455" s="121">
        <v>6000</v>
      </c>
      <c r="I455" s="45"/>
      <c r="J455" s="107"/>
      <c r="K455" s="67"/>
      <c r="L455" s="122">
        <v>6000</v>
      </c>
      <c r="M455" s="109"/>
      <c r="N455" s="123">
        <v>0</v>
      </c>
      <c r="O455" s="123">
        <v>6000</v>
      </c>
    </row>
    <row r="456" spans="1:15" s="45" customFormat="1" ht="15" customHeight="1" x14ac:dyDescent="0.25">
      <c r="A456" s="128"/>
      <c r="B456" s="129"/>
      <c r="C456" s="74" t="s">
        <v>24</v>
      </c>
      <c r="D456" s="74" t="s">
        <v>14</v>
      </c>
      <c r="E456" s="211" t="s">
        <v>918</v>
      </c>
      <c r="F456" s="216" t="s">
        <v>919</v>
      </c>
      <c r="G456" s="117"/>
      <c r="H456" s="121">
        <v>50670.75</v>
      </c>
      <c r="J456" s="152"/>
      <c r="K456" s="67"/>
      <c r="L456" s="122">
        <v>50670.75</v>
      </c>
      <c r="M456" s="109"/>
      <c r="N456" s="123">
        <v>0</v>
      </c>
      <c r="O456" s="123">
        <v>50670.75</v>
      </c>
    </row>
    <row r="457" spans="1:15" s="46" customFormat="1" ht="15" customHeight="1" x14ac:dyDescent="0.25">
      <c r="A457" s="128"/>
      <c r="B457" s="129"/>
      <c r="C457" s="74" t="s">
        <v>24</v>
      </c>
      <c r="D457" s="74" t="s">
        <v>14</v>
      </c>
      <c r="E457" s="209" t="s">
        <v>920</v>
      </c>
      <c r="F457" s="223" t="s">
        <v>921</v>
      </c>
      <c r="G457" s="135"/>
      <c r="H457" s="145">
        <v>0</v>
      </c>
      <c r="I457" s="45"/>
      <c r="J457" s="107"/>
      <c r="K457" s="67"/>
      <c r="L457" s="146">
        <v>0</v>
      </c>
      <c r="M457" s="109"/>
      <c r="N457" s="147">
        <v>0</v>
      </c>
      <c r="O457" s="147">
        <v>0</v>
      </c>
    </row>
    <row r="458" spans="1:15" s="46" customFormat="1" ht="15" customHeight="1" x14ac:dyDescent="0.25">
      <c r="A458" s="128" t="s">
        <v>17</v>
      </c>
      <c r="B458" s="129"/>
      <c r="C458" s="74" t="s">
        <v>24</v>
      </c>
      <c r="D458" s="74" t="s">
        <v>24</v>
      </c>
      <c r="E458" s="209" t="s">
        <v>922</v>
      </c>
      <c r="F458" s="223" t="s">
        <v>923</v>
      </c>
      <c r="G458" s="175">
        <f>SUM(G459:G464)</f>
        <v>0</v>
      </c>
      <c r="H458" s="136">
        <v>0</v>
      </c>
      <c r="I458" s="45"/>
      <c r="J458" s="90">
        <v>0</v>
      </c>
      <c r="K458" s="67"/>
      <c r="L458" s="137">
        <v>0</v>
      </c>
      <c r="M458" s="138"/>
      <c r="N458" s="139">
        <v>0</v>
      </c>
      <c r="O458" s="139">
        <v>0</v>
      </c>
    </row>
    <row r="459" spans="1:15" s="46" customFormat="1" ht="15" customHeight="1" x14ac:dyDescent="0.25">
      <c r="A459" s="128"/>
      <c r="B459" s="129"/>
      <c r="C459" s="74" t="s">
        <v>24</v>
      </c>
      <c r="D459" s="74" t="s">
        <v>14</v>
      </c>
      <c r="E459" s="211" t="s">
        <v>924</v>
      </c>
      <c r="F459" s="216" t="s">
        <v>925</v>
      </c>
      <c r="G459" s="117"/>
      <c r="H459" s="121">
        <v>0</v>
      </c>
      <c r="I459" s="45"/>
      <c r="J459" s="107"/>
      <c r="K459" s="67"/>
      <c r="L459" s="122">
        <v>0</v>
      </c>
      <c r="M459" s="109"/>
      <c r="N459" s="123">
        <v>0</v>
      </c>
      <c r="O459" s="123">
        <v>0</v>
      </c>
    </row>
    <row r="460" spans="1:15" s="46" customFormat="1" ht="15" customHeight="1" x14ac:dyDescent="0.25">
      <c r="A460" s="128"/>
      <c r="B460" s="129"/>
      <c r="C460" s="74" t="s">
        <v>24</v>
      </c>
      <c r="D460" s="74" t="s">
        <v>14</v>
      </c>
      <c r="E460" s="211" t="s">
        <v>926</v>
      </c>
      <c r="F460" s="216" t="s">
        <v>927</v>
      </c>
      <c r="G460" s="117"/>
      <c r="H460" s="121">
        <v>0</v>
      </c>
      <c r="I460" s="45"/>
      <c r="J460" s="107"/>
      <c r="K460" s="67"/>
      <c r="L460" s="122">
        <v>0</v>
      </c>
      <c r="M460" s="109"/>
      <c r="N460" s="123">
        <v>0</v>
      </c>
      <c r="O460" s="123">
        <v>0</v>
      </c>
    </row>
    <row r="461" spans="1:15" s="46" customFormat="1" ht="15" customHeight="1" x14ac:dyDescent="0.25">
      <c r="A461" s="128"/>
      <c r="B461" s="129"/>
      <c r="C461" s="74" t="s">
        <v>24</v>
      </c>
      <c r="D461" s="74" t="s">
        <v>14</v>
      </c>
      <c r="E461" s="211" t="s">
        <v>928</v>
      </c>
      <c r="F461" s="216" t="s">
        <v>929</v>
      </c>
      <c r="G461" s="117"/>
      <c r="H461" s="121">
        <v>0</v>
      </c>
      <c r="I461" s="45"/>
      <c r="J461" s="107"/>
      <c r="K461" s="67"/>
      <c r="L461" s="122">
        <v>0</v>
      </c>
      <c r="M461" s="109"/>
      <c r="N461" s="123">
        <v>0</v>
      </c>
      <c r="O461" s="123">
        <v>0</v>
      </c>
    </row>
    <row r="462" spans="1:15" s="46" customFormat="1" ht="15" customHeight="1" x14ac:dyDescent="0.25">
      <c r="A462" s="128"/>
      <c r="B462" s="129"/>
      <c r="C462" s="74" t="s">
        <v>24</v>
      </c>
      <c r="D462" s="74" t="s">
        <v>14</v>
      </c>
      <c r="E462" s="211" t="s">
        <v>930</v>
      </c>
      <c r="F462" s="216" t="s">
        <v>931</v>
      </c>
      <c r="G462" s="117"/>
      <c r="H462" s="121">
        <v>0</v>
      </c>
      <c r="I462" s="45"/>
      <c r="J462" s="107"/>
      <c r="K462" s="67"/>
      <c r="L462" s="122">
        <v>0</v>
      </c>
      <c r="M462" s="109"/>
      <c r="N462" s="123">
        <v>0</v>
      </c>
      <c r="O462" s="123">
        <v>0</v>
      </c>
    </row>
    <row r="463" spans="1:15" s="46" customFormat="1" ht="15" customHeight="1" x14ac:dyDescent="0.25">
      <c r="A463" s="128"/>
      <c r="B463" s="129"/>
      <c r="C463" s="74" t="s">
        <v>24</v>
      </c>
      <c r="D463" s="74" t="s">
        <v>14</v>
      </c>
      <c r="E463" s="211" t="s">
        <v>932</v>
      </c>
      <c r="F463" s="216" t="s">
        <v>933</v>
      </c>
      <c r="G463" s="117"/>
      <c r="H463" s="121">
        <v>0</v>
      </c>
      <c r="I463" s="45"/>
      <c r="J463" s="107"/>
      <c r="K463" s="67"/>
      <c r="L463" s="122">
        <v>0</v>
      </c>
      <c r="M463" s="109"/>
      <c r="N463" s="123">
        <v>0</v>
      </c>
      <c r="O463" s="123">
        <v>0</v>
      </c>
    </row>
    <row r="464" spans="1:15" s="45" customFormat="1" ht="15" customHeight="1" x14ac:dyDescent="0.25">
      <c r="A464" s="128"/>
      <c r="B464" s="129"/>
      <c r="C464" s="74" t="s">
        <v>24</v>
      </c>
      <c r="D464" s="74" t="s">
        <v>14</v>
      </c>
      <c r="E464" s="211" t="s">
        <v>934</v>
      </c>
      <c r="F464" s="216" t="s">
        <v>935</v>
      </c>
      <c r="G464" s="117"/>
      <c r="H464" s="121">
        <v>0</v>
      </c>
      <c r="J464" s="152"/>
      <c r="K464" s="67"/>
      <c r="L464" s="122">
        <v>0</v>
      </c>
      <c r="M464" s="109"/>
      <c r="N464" s="123">
        <v>0</v>
      </c>
      <c r="O464" s="123">
        <v>0</v>
      </c>
    </row>
    <row r="465" spans="1:15" s="46" customFormat="1" ht="15" customHeight="1" x14ac:dyDescent="0.25">
      <c r="A465" s="128" t="s">
        <v>17</v>
      </c>
      <c r="B465" s="129"/>
      <c r="C465" s="74" t="s">
        <v>24</v>
      </c>
      <c r="D465" s="74" t="s">
        <v>24</v>
      </c>
      <c r="E465" s="209" t="s">
        <v>936</v>
      </c>
      <c r="F465" s="223" t="s">
        <v>937</v>
      </c>
      <c r="G465" s="175">
        <f>SUM(G466:G475)</f>
        <v>0</v>
      </c>
      <c r="H465" s="136">
        <v>5883292.5</v>
      </c>
      <c r="I465" s="45"/>
      <c r="J465" s="90">
        <v>0</v>
      </c>
      <c r="K465" s="67"/>
      <c r="L465" s="137">
        <v>5883292.5</v>
      </c>
      <c r="M465" s="138"/>
      <c r="N465" s="139">
        <v>0</v>
      </c>
      <c r="O465" s="139">
        <v>5883292.5</v>
      </c>
    </row>
    <row r="466" spans="1:15" s="46" customFormat="1" ht="15" customHeight="1" x14ac:dyDescent="0.25">
      <c r="A466" s="128"/>
      <c r="B466" s="129"/>
      <c r="C466" s="74" t="s">
        <v>24</v>
      </c>
      <c r="D466" s="74" t="s">
        <v>14</v>
      </c>
      <c r="E466" s="211" t="s">
        <v>938</v>
      </c>
      <c r="F466" s="216" t="s">
        <v>939</v>
      </c>
      <c r="G466" s="117"/>
      <c r="H466" s="121">
        <v>1396695</v>
      </c>
      <c r="I466" s="45"/>
      <c r="J466" s="107"/>
      <c r="K466" s="67"/>
      <c r="L466" s="122">
        <v>1396695</v>
      </c>
      <c r="M466" s="109"/>
      <c r="N466" s="123">
        <v>0</v>
      </c>
      <c r="O466" s="123">
        <v>1396695</v>
      </c>
    </row>
    <row r="467" spans="1:15" s="46" customFormat="1" ht="15" customHeight="1" x14ac:dyDescent="0.25">
      <c r="A467" s="128"/>
      <c r="B467" s="129"/>
      <c r="C467" s="74" t="s">
        <v>24</v>
      </c>
      <c r="D467" s="74" t="s">
        <v>14</v>
      </c>
      <c r="E467" s="211" t="s">
        <v>940</v>
      </c>
      <c r="F467" s="216" t="s">
        <v>941</v>
      </c>
      <c r="G467" s="117"/>
      <c r="H467" s="121">
        <v>163507.5</v>
      </c>
      <c r="I467" s="45"/>
      <c r="J467" s="107"/>
      <c r="K467" s="67"/>
      <c r="L467" s="122">
        <v>163507.5</v>
      </c>
      <c r="M467" s="109"/>
      <c r="N467" s="123">
        <v>0</v>
      </c>
      <c r="O467" s="123">
        <v>163507.5</v>
      </c>
    </row>
    <row r="468" spans="1:15" s="46" customFormat="1" ht="15" customHeight="1" x14ac:dyDescent="0.25">
      <c r="A468" s="128"/>
      <c r="B468" s="129"/>
      <c r="C468" s="74" t="s">
        <v>24</v>
      </c>
      <c r="D468" s="74" t="s">
        <v>14</v>
      </c>
      <c r="E468" s="211" t="s">
        <v>942</v>
      </c>
      <c r="F468" s="216" t="s">
        <v>943</v>
      </c>
      <c r="G468" s="117"/>
      <c r="H468" s="121">
        <v>1678957.5</v>
      </c>
      <c r="I468" s="45"/>
      <c r="J468" s="107"/>
      <c r="K468" s="67"/>
      <c r="L468" s="122">
        <v>1678957.5</v>
      </c>
      <c r="M468" s="109"/>
      <c r="N468" s="123">
        <v>0</v>
      </c>
      <c r="O468" s="123">
        <v>1678957.5</v>
      </c>
    </row>
    <row r="469" spans="1:15" s="46" customFormat="1" ht="15" customHeight="1" x14ac:dyDescent="0.25">
      <c r="A469" s="128"/>
      <c r="B469" s="129"/>
      <c r="C469" s="74" t="s">
        <v>24</v>
      </c>
      <c r="D469" s="74" t="s">
        <v>14</v>
      </c>
      <c r="E469" s="211" t="s">
        <v>944</v>
      </c>
      <c r="F469" s="216" t="s">
        <v>945</v>
      </c>
      <c r="G469" s="117"/>
      <c r="H469" s="121">
        <v>241545</v>
      </c>
      <c r="I469" s="45"/>
      <c r="J469" s="107"/>
      <c r="K469" s="67"/>
      <c r="L469" s="122">
        <v>241545</v>
      </c>
      <c r="M469" s="109"/>
      <c r="N469" s="123">
        <v>0</v>
      </c>
      <c r="O469" s="123">
        <v>241545</v>
      </c>
    </row>
    <row r="470" spans="1:15" s="46" customFormat="1" ht="15" customHeight="1" x14ac:dyDescent="0.25">
      <c r="A470" s="128"/>
      <c r="B470" s="129"/>
      <c r="C470" s="74" t="s">
        <v>24</v>
      </c>
      <c r="D470" s="74" t="s">
        <v>14</v>
      </c>
      <c r="E470" s="211" t="s">
        <v>946</v>
      </c>
      <c r="F470" s="216" t="s">
        <v>947</v>
      </c>
      <c r="G470" s="117"/>
      <c r="H470" s="121">
        <v>2402587.5</v>
      </c>
      <c r="I470" s="45"/>
      <c r="J470" s="107"/>
      <c r="K470" s="67"/>
      <c r="L470" s="122">
        <v>2402587.5</v>
      </c>
      <c r="M470" s="109"/>
      <c r="N470" s="123">
        <v>0</v>
      </c>
      <c r="O470" s="123">
        <v>2402587.5</v>
      </c>
    </row>
    <row r="471" spans="1:15" s="46" customFormat="1" ht="15" customHeight="1" x14ac:dyDescent="0.25">
      <c r="A471" s="128"/>
      <c r="B471" s="129"/>
      <c r="C471" s="74" t="s">
        <v>24</v>
      </c>
      <c r="D471" s="74" t="s">
        <v>14</v>
      </c>
      <c r="E471" s="211" t="s">
        <v>948</v>
      </c>
      <c r="F471" s="216" t="s">
        <v>949</v>
      </c>
      <c r="G471" s="117"/>
      <c r="H471" s="121">
        <v>0</v>
      </c>
      <c r="I471" s="45"/>
      <c r="J471" s="107"/>
      <c r="K471" s="67"/>
      <c r="L471" s="122">
        <v>0</v>
      </c>
      <c r="M471" s="109"/>
      <c r="N471" s="123">
        <v>0</v>
      </c>
      <c r="O471" s="123">
        <v>0</v>
      </c>
    </row>
    <row r="472" spans="1:15" s="46" customFormat="1" ht="15" customHeight="1" x14ac:dyDescent="0.25">
      <c r="A472" s="128"/>
      <c r="B472" s="129"/>
      <c r="C472" s="74" t="s">
        <v>24</v>
      </c>
      <c r="D472" s="74" t="s">
        <v>14</v>
      </c>
      <c r="E472" s="211" t="s">
        <v>950</v>
      </c>
      <c r="F472" s="216" t="s">
        <v>951</v>
      </c>
      <c r="G472" s="117"/>
      <c r="H472" s="121">
        <v>0</v>
      </c>
      <c r="I472" s="45"/>
      <c r="J472" s="107"/>
      <c r="K472" s="67"/>
      <c r="L472" s="122">
        <v>0</v>
      </c>
      <c r="M472" s="109"/>
      <c r="N472" s="123">
        <v>0</v>
      </c>
      <c r="O472" s="123">
        <v>0</v>
      </c>
    </row>
    <row r="473" spans="1:15" s="46" customFormat="1" ht="15" customHeight="1" x14ac:dyDescent="0.25">
      <c r="A473" s="128"/>
      <c r="B473" s="129"/>
      <c r="C473" s="74" t="s">
        <v>24</v>
      </c>
      <c r="D473" s="74" t="s">
        <v>14</v>
      </c>
      <c r="E473" s="211" t="s">
        <v>952</v>
      </c>
      <c r="F473" s="216" t="s">
        <v>953</v>
      </c>
      <c r="G473" s="117"/>
      <c r="H473" s="121">
        <v>0</v>
      </c>
      <c r="I473" s="45"/>
      <c r="J473" s="107"/>
      <c r="K473" s="67"/>
      <c r="L473" s="122">
        <v>0</v>
      </c>
      <c r="M473" s="109"/>
      <c r="N473" s="123">
        <v>0</v>
      </c>
      <c r="O473" s="123">
        <v>0</v>
      </c>
    </row>
    <row r="474" spans="1:15" s="46" customFormat="1" ht="15" customHeight="1" x14ac:dyDescent="0.25">
      <c r="A474" s="128"/>
      <c r="B474" s="129"/>
      <c r="C474" s="74" t="s">
        <v>24</v>
      </c>
      <c r="D474" s="74" t="s">
        <v>14</v>
      </c>
      <c r="E474" s="211" t="s">
        <v>954</v>
      </c>
      <c r="F474" s="216" t="s">
        <v>955</v>
      </c>
      <c r="G474" s="117"/>
      <c r="H474" s="121">
        <v>0</v>
      </c>
      <c r="I474" s="45"/>
      <c r="J474" s="107"/>
      <c r="K474" s="67"/>
      <c r="L474" s="122">
        <v>0</v>
      </c>
      <c r="M474" s="109"/>
      <c r="N474" s="123">
        <v>0</v>
      </c>
      <c r="O474" s="123">
        <v>0</v>
      </c>
    </row>
    <row r="475" spans="1:15" s="46" customFormat="1" ht="15" customHeight="1" x14ac:dyDescent="0.25">
      <c r="A475" s="128"/>
      <c r="B475" s="129"/>
      <c r="C475" s="74" t="s">
        <v>24</v>
      </c>
      <c r="D475" s="74" t="s">
        <v>14</v>
      </c>
      <c r="E475" s="211" t="s">
        <v>956</v>
      </c>
      <c r="F475" s="216" t="s">
        <v>957</v>
      </c>
      <c r="G475" s="117"/>
      <c r="H475" s="121">
        <v>0</v>
      </c>
      <c r="I475" s="45"/>
      <c r="J475" s="242">
        <v>0</v>
      </c>
      <c r="K475" s="67"/>
      <c r="L475" s="122">
        <v>0</v>
      </c>
      <c r="M475" s="109"/>
      <c r="N475" s="123">
        <v>0</v>
      </c>
      <c r="O475" s="123">
        <v>0</v>
      </c>
    </row>
    <row r="476" spans="1:15" s="102" customFormat="1" ht="20.100000000000001" customHeight="1" thickBot="1" x14ac:dyDescent="0.3">
      <c r="A476" s="83" t="s">
        <v>17</v>
      </c>
      <c r="B476" s="94"/>
      <c r="C476" s="74" t="s">
        <v>24</v>
      </c>
      <c r="D476" s="74" t="s">
        <v>24</v>
      </c>
      <c r="E476" s="185" t="s">
        <v>958</v>
      </c>
      <c r="F476" s="265" t="s">
        <v>959</v>
      </c>
      <c r="G476" s="187">
        <v>0</v>
      </c>
      <c r="H476" s="188">
        <v>569933665.23000002</v>
      </c>
      <c r="I476" s="45"/>
      <c r="J476" s="79">
        <v>2742089.3000000003</v>
      </c>
      <c r="K476" s="67"/>
      <c r="L476" s="189">
        <v>567191575.93000007</v>
      </c>
      <c r="M476" s="190"/>
      <c r="N476" s="191">
        <v>35312882.519999996</v>
      </c>
      <c r="O476" s="191">
        <v>531878693.41000009</v>
      </c>
    </row>
    <row r="477" spans="1:15" s="201" customFormat="1" ht="20.100000000000001" customHeight="1" thickBot="1" x14ac:dyDescent="0.3">
      <c r="A477" s="266"/>
      <c r="B477" s="267"/>
      <c r="C477" s="74" t="s">
        <v>24</v>
      </c>
      <c r="D477" s="74" t="s">
        <v>24</v>
      </c>
      <c r="E477" s="268"/>
      <c r="F477" s="269"/>
      <c r="G477" s="270"/>
      <c r="H477" s="271"/>
      <c r="I477" s="197"/>
      <c r="J477" s="198"/>
      <c r="K477" s="199"/>
      <c r="L477" s="200">
        <v>0</v>
      </c>
      <c r="M477" s="196"/>
      <c r="N477" s="271"/>
      <c r="O477" s="271">
        <v>0</v>
      </c>
    </row>
    <row r="478" spans="1:15" s="102" customFormat="1" ht="15" customHeight="1" x14ac:dyDescent="0.25">
      <c r="A478" s="83"/>
      <c r="B478" s="94"/>
      <c r="C478" s="74" t="s">
        <v>24</v>
      </c>
      <c r="D478" s="74" t="s">
        <v>24</v>
      </c>
      <c r="E478" s="202"/>
      <c r="F478" s="272" t="s">
        <v>960</v>
      </c>
      <c r="G478" s="204"/>
      <c r="H478" s="205"/>
      <c r="I478" s="45"/>
      <c r="J478" s="273"/>
      <c r="K478" s="67"/>
      <c r="L478" s="108">
        <v>0</v>
      </c>
      <c r="M478" s="109"/>
      <c r="N478" s="206"/>
      <c r="O478" s="206">
        <v>0</v>
      </c>
    </row>
    <row r="479" spans="1:15" s="102" customFormat="1" ht="15" customHeight="1" x14ac:dyDescent="0.25">
      <c r="A479" s="83" t="s">
        <v>17</v>
      </c>
      <c r="B479" s="94"/>
      <c r="C479" s="74" t="s">
        <v>24</v>
      </c>
      <c r="D479" s="74" t="s">
        <v>24</v>
      </c>
      <c r="E479" s="274" t="s">
        <v>961</v>
      </c>
      <c r="F479" s="247" t="s">
        <v>962</v>
      </c>
      <c r="G479" s="275">
        <f>SUM(G480:G482)</f>
        <v>0</v>
      </c>
      <c r="H479" s="276">
        <v>42.1</v>
      </c>
      <c r="I479" s="45"/>
      <c r="J479" s="90">
        <v>0</v>
      </c>
      <c r="K479" s="67"/>
      <c r="L479" s="277">
        <v>42.1</v>
      </c>
      <c r="M479" s="138"/>
      <c r="N479" s="278">
        <v>0</v>
      </c>
      <c r="O479" s="278">
        <v>42.1</v>
      </c>
    </row>
    <row r="480" spans="1:15" s="102" customFormat="1" ht="15" customHeight="1" x14ac:dyDescent="0.25">
      <c r="A480" s="83"/>
      <c r="B480" s="94"/>
      <c r="C480" s="74" t="s">
        <v>24</v>
      </c>
      <c r="D480" s="74" t="s">
        <v>14</v>
      </c>
      <c r="E480" s="209" t="s">
        <v>963</v>
      </c>
      <c r="F480" s="279" t="s">
        <v>964</v>
      </c>
      <c r="G480" s="180"/>
      <c r="H480" s="280">
        <v>0.1</v>
      </c>
      <c r="I480" s="45"/>
      <c r="J480" s="107"/>
      <c r="K480" s="67"/>
      <c r="L480" s="281">
        <v>0.1</v>
      </c>
      <c r="M480" s="81"/>
      <c r="N480" s="282">
        <v>0</v>
      </c>
      <c r="O480" s="282">
        <v>0.1</v>
      </c>
    </row>
    <row r="481" spans="1:15" s="102" customFormat="1" ht="15" customHeight="1" x14ac:dyDescent="0.25">
      <c r="A481" s="83"/>
      <c r="B481" s="94"/>
      <c r="C481" s="74" t="s">
        <v>24</v>
      </c>
      <c r="D481" s="74" t="s">
        <v>14</v>
      </c>
      <c r="E481" s="209" t="s">
        <v>965</v>
      </c>
      <c r="F481" s="279" t="s">
        <v>966</v>
      </c>
      <c r="G481" s="180"/>
      <c r="H481" s="280">
        <v>42</v>
      </c>
      <c r="I481" s="45"/>
      <c r="J481" s="107"/>
      <c r="K481" s="67"/>
      <c r="L481" s="281">
        <v>42</v>
      </c>
      <c r="M481" s="81"/>
      <c r="N481" s="282">
        <v>0</v>
      </c>
      <c r="O481" s="282">
        <v>42</v>
      </c>
    </row>
    <row r="482" spans="1:15" s="102" customFormat="1" ht="15" customHeight="1" x14ac:dyDescent="0.25">
      <c r="A482" s="83"/>
      <c r="B482" s="94"/>
      <c r="C482" s="74" t="s">
        <v>24</v>
      </c>
      <c r="D482" s="74" t="s">
        <v>14</v>
      </c>
      <c r="E482" s="209" t="s">
        <v>967</v>
      </c>
      <c r="F482" s="279" t="s">
        <v>968</v>
      </c>
      <c r="G482" s="180"/>
      <c r="H482" s="280">
        <v>0</v>
      </c>
      <c r="I482" s="45"/>
      <c r="J482" s="107"/>
      <c r="K482" s="67"/>
      <c r="L482" s="281">
        <v>0</v>
      </c>
      <c r="M482" s="81"/>
      <c r="N482" s="282">
        <v>0</v>
      </c>
      <c r="O482" s="282">
        <v>0</v>
      </c>
    </row>
    <row r="483" spans="1:15" s="102" customFormat="1" ht="15" customHeight="1" x14ac:dyDescent="0.25">
      <c r="A483" s="83" t="s">
        <v>17</v>
      </c>
      <c r="B483" s="94"/>
      <c r="C483" s="74" t="s">
        <v>24</v>
      </c>
      <c r="D483" s="74" t="s">
        <v>24</v>
      </c>
      <c r="E483" s="274" t="s">
        <v>969</v>
      </c>
      <c r="F483" s="247" t="s">
        <v>970</v>
      </c>
      <c r="G483" s="142">
        <f>SUM(G484:G488)</f>
        <v>0</v>
      </c>
      <c r="H483" s="143">
        <v>0</v>
      </c>
      <c r="I483" s="45"/>
      <c r="J483" s="90">
        <v>0</v>
      </c>
      <c r="K483" s="67"/>
      <c r="L483" s="80">
        <v>0</v>
      </c>
      <c r="M483" s="81"/>
      <c r="N483" s="144">
        <v>0</v>
      </c>
      <c r="O483" s="144">
        <v>0</v>
      </c>
    </row>
    <row r="484" spans="1:15" s="102" customFormat="1" ht="15" customHeight="1" x14ac:dyDescent="0.25">
      <c r="A484" s="83"/>
      <c r="B484" s="94"/>
      <c r="C484" s="74" t="s">
        <v>24</v>
      </c>
      <c r="D484" s="74" t="s">
        <v>14</v>
      </c>
      <c r="E484" s="209" t="s">
        <v>971</v>
      </c>
      <c r="F484" s="279" t="s">
        <v>972</v>
      </c>
      <c r="G484" s="180"/>
      <c r="H484" s="181">
        <v>0</v>
      </c>
      <c r="I484" s="45"/>
      <c r="J484" s="107"/>
      <c r="K484" s="67"/>
      <c r="L484" s="182">
        <v>0</v>
      </c>
      <c r="M484" s="109"/>
      <c r="N484" s="183">
        <v>0</v>
      </c>
      <c r="O484" s="183">
        <v>0</v>
      </c>
    </row>
    <row r="485" spans="1:15" s="102" customFormat="1" ht="15" customHeight="1" x14ac:dyDescent="0.25">
      <c r="A485" s="83"/>
      <c r="B485" s="94"/>
      <c r="C485" s="74" t="s">
        <v>24</v>
      </c>
      <c r="D485" s="74" t="s">
        <v>14</v>
      </c>
      <c r="E485" s="209" t="s">
        <v>973</v>
      </c>
      <c r="F485" s="279" t="s">
        <v>974</v>
      </c>
      <c r="G485" s="180"/>
      <c r="H485" s="181">
        <v>0</v>
      </c>
      <c r="I485" s="45"/>
      <c r="J485" s="107"/>
      <c r="K485" s="67"/>
      <c r="L485" s="182">
        <v>0</v>
      </c>
      <c r="M485" s="109"/>
      <c r="N485" s="183">
        <v>0</v>
      </c>
      <c r="O485" s="183">
        <v>0</v>
      </c>
    </row>
    <row r="486" spans="1:15" s="102" customFormat="1" ht="15" customHeight="1" x14ac:dyDescent="0.25">
      <c r="A486" s="83"/>
      <c r="B486" s="94"/>
      <c r="C486" s="74" t="s">
        <v>24</v>
      </c>
      <c r="D486" s="74" t="s">
        <v>14</v>
      </c>
      <c r="E486" s="209" t="s">
        <v>975</v>
      </c>
      <c r="F486" s="279" t="s">
        <v>976</v>
      </c>
      <c r="G486" s="180"/>
      <c r="H486" s="181">
        <v>0</v>
      </c>
      <c r="I486" s="45"/>
      <c r="J486" s="107"/>
      <c r="K486" s="67"/>
      <c r="L486" s="182">
        <v>0</v>
      </c>
      <c r="M486" s="109"/>
      <c r="N486" s="183">
        <v>0</v>
      </c>
      <c r="O486" s="183">
        <v>0</v>
      </c>
    </row>
    <row r="487" spans="1:15" s="102" customFormat="1" ht="15" customHeight="1" x14ac:dyDescent="0.25">
      <c r="A487" s="83"/>
      <c r="B487" s="94"/>
      <c r="C487" s="74" t="s">
        <v>24</v>
      </c>
      <c r="D487" s="74" t="s">
        <v>14</v>
      </c>
      <c r="E487" s="209" t="s">
        <v>977</v>
      </c>
      <c r="F487" s="279" t="s">
        <v>978</v>
      </c>
      <c r="G487" s="180"/>
      <c r="H487" s="181">
        <v>0</v>
      </c>
      <c r="I487" s="45"/>
      <c r="J487" s="107"/>
      <c r="K487" s="67"/>
      <c r="L487" s="182">
        <v>0</v>
      </c>
      <c r="M487" s="109"/>
      <c r="N487" s="183">
        <v>0</v>
      </c>
      <c r="O487" s="183">
        <v>0</v>
      </c>
    </row>
    <row r="488" spans="1:15" s="102" customFormat="1" ht="15" customHeight="1" x14ac:dyDescent="0.25">
      <c r="A488" s="83"/>
      <c r="B488" s="94"/>
      <c r="C488" s="74" t="s">
        <v>24</v>
      </c>
      <c r="D488" s="74" t="s">
        <v>14</v>
      </c>
      <c r="E488" s="209" t="s">
        <v>979</v>
      </c>
      <c r="F488" s="279" t="s">
        <v>980</v>
      </c>
      <c r="G488" s="180"/>
      <c r="H488" s="181">
        <v>0</v>
      </c>
      <c r="I488" s="45"/>
      <c r="J488" s="107"/>
      <c r="K488" s="67"/>
      <c r="L488" s="182">
        <v>0</v>
      </c>
      <c r="M488" s="109"/>
      <c r="N488" s="183">
        <v>0</v>
      </c>
      <c r="O488" s="183">
        <v>0</v>
      </c>
    </row>
    <row r="489" spans="1:15" s="102" customFormat="1" ht="15" customHeight="1" x14ac:dyDescent="0.25">
      <c r="A489" s="83" t="s">
        <v>17</v>
      </c>
      <c r="B489" s="94"/>
      <c r="C489" s="74" t="s">
        <v>24</v>
      </c>
      <c r="D489" s="74" t="s">
        <v>24</v>
      </c>
      <c r="E489" s="274" t="s">
        <v>981</v>
      </c>
      <c r="F489" s="247" t="s">
        <v>982</v>
      </c>
      <c r="G489" s="142">
        <f>SUM(G490:G492)</f>
        <v>0</v>
      </c>
      <c r="H489" s="143">
        <v>58828.6</v>
      </c>
      <c r="I489" s="45"/>
      <c r="J489" s="90">
        <v>0</v>
      </c>
      <c r="K489" s="67"/>
      <c r="L489" s="80">
        <v>58828.6</v>
      </c>
      <c r="M489" s="81"/>
      <c r="N489" s="144">
        <v>0</v>
      </c>
      <c r="O489" s="144">
        <v>58828.6</v>
      </c>
    </row>
    <row r="490" spans="1:15" s="102" customFormat="1" ht="15" customHeight="1" x14ac:dyDescent="0.25">
      <c r="A490" s="83"/>
      <c r="B490" s="94"/>
      <c r="C490" s="74" t="s">
        <v>24</v>
      </c>
      <c r="D490" s="74" t="s">
        <v>14</v>
      </c>
      <c r="E490" s="209" t="s">
        <v>983</v>
      </c>
      <c r="F490" s="279" t="s">
        <v>984</v>
      </c>
      <c r="G490" s="180"/>
      <c r="H490" s="181">
        <v>0</v>
      </c>
      <c r="I490" s="45"/>
      <c r="J490" s="107"/>
      <c r="K490" s="67"/>
      <c r="L490" s="182">
        <v>0</v>
      </c>
      <c r="M490" s="109"/>
      <c r="N490" s="183">
        <v>0</v>
      </c>
      <c r="O490" s="183">
        <v>0</v>
      </c>
    </row>
    <row r="491" spans="1:15" s="102" customFormat="1" ht="15" customHeight="1" x14ac:dyDescent="0.25">
      <c r="A491" s="83"/>
      <c r="B491" s="94"/>
      <c r="C491" s="74" t="s">
        <v>24</v>
      </c>
      <c r="D491" s="74" t="s">
        <v>14</v>
      </c>
      <c r="E491" s="209" t="s">
        <v>985</v>
      </c>
      <c r="F491" s="279" t="s">
        <v>986</v>
      </c>
      <c r="G491" s="180"/>
      <c r="H491" s="181">
        <v>0</v>
      </c>
      <c r="I491" s="45"/>
      <c r="J491" s="107"/>
      <c r="K491" s="67"/>
      <c r="L491" s="182">
        <v>0</v>
      </c>
      <c r="M491" s="109"/>
      <c r="N491" s="183">
        <v>0</v>
      </c>
      <c r="O491" s="183">
        <v>0</v>
      </c>
    </row>
    <row r="492" spans="1:15" s="102" customFormat="1" ht="15" customHeight="1" x14ac:dyDescent="0.25">
      <c r="A492" s="83"/>
      <c r="B492" s="94"/>
      <c r="C492" s="74" t="s">
        <v>24</v>
      </c>
      <c r="D492" s="74" t="s">
        <v>14</v>
      </c>
      <c r="E492" s="209" t="s">
        <v>987</v>
      </c>
      <c r="F492" s="279" t="s">
        <v>988</v>
      </c>
      <c r="G492" s="180"/>
      <c r="H492" s="181">
        <v>58828.6</v>
      </c>
      <c r="I492" s="45"/>
      <c r="J492" s="107"/>
      <c r="K492" s="67"/>
      <c r="L492" s="182">
        <v>58828.6</v>
      </c>
      <c r="M492" s="109"/>
      <c r="N492" s="183">
        <v>0</v>
      </c>
      <c r="O492" s="183">
        <v>58828.6</v>
      </c>
    </row>
    <row r="493" spans="1:15" s="102" customFormat="1" ht="15" customHeight="1" x14ac:dyDescent="0.25">
      <c r="A493" s="83" t="s">
        <v>17</v>
      </c>
      <c r="B493" s="94"/>
      <c r="C493" s="74" t="s">
        <v>24</v>
      </c>
      <c r="D493" s="74" t="s">
        <v>24</v>
      </c>
      <c r="E493" s="274" t="s">
        <v>989</v>
      </c>
      <c r="F493" s="247" t="s">
        <v>990</v>
      </c>
      <c r="G493" s="142">
        <f>SUM(G494:G495)</f>
        <v>0</v>
      </c>
      <c r="H493" s="143">
        <v>0</v>
      </c>
      <c r="I493" s="45"/>
      <c r="J493" s="90">
        <v>0</v>
      </c>
      <c r="K493" s="67"/>
      <c r="L493" s="80">
        <v>0</v>
      </c>
      <c r="M493" s="81"/>
      <c r="N493" s="144">
        <v>0</v>
      </c>
      <c r="O493" s="144">
        <v>0</v>
      </c>
    </row>
    <row r="494" spans="1:15" s="102" customFormat="1" ht="15" customHeight="1" x14ac:dyDescent="0.25">
      <c r="A494" s="83"/>
      <c r="B494" s="94"/>
      <c r="C494" s="74" t="s">
        <v>24</v>
      </c>
      <c r="D494" s="74" t="s">
        <v>14</v>
      </c>
      <c r="E494" s="209" t="s">
        <v>991</v>
      </c>
      <c r="F494" s="279" t="s">
        <v>992</v>
      </c>
      <c r="G494" s="180"/>
      <c r="H494" s="181">
        <v>0</v>
      </c>
      <c r="I494" s="45"/>
      <c r="J494" s="107"/>
      <c r="K494" s="67"/>
      <c r="L494" s="182">
        <v>0</v>
      </c>
      <c r="M494" s="109"/>
      <c r="N494" s="183">
        <v>0</v>
      </c>
      <c r="O494" s="183">
        <v>0</v>
      </c>
    </row>
    <row r="495" spans="1:15" s="102" customFormat="1" ht="15" customHeight="1" x14ac:dyDescent="0.25">
      <c r="A495" s="83"/>
      <c r="B495" s="94"/>
      <c r="C495" s="74" t="s">
        <v>24</v>
      </c>
      <c r="D495" s="74" t="s">
        <v>14</v>
      </c>
      <c r="E495" s="209" t="s">
        <v>993</v>
      </c>
      <c r="F495" s="279" t="s">
        <v>994</v>
      </c>
      <c r="G495" s="180"/>
      <c r="H495" s="181">
        <v>0</v>
      </c>
      <c r="I495" s="45"/>
      <c r="J495" s="107"/>
      <c r="K495" s="67"/>
      <c r="L495" s="182">
        <v>0</v>
      </c>
      <c r="M495" s="109"/>
      <c r="N495" s="183">
        <v>0</v>
      </c>
      <c r="O495" s="183">
        <v>0</v>
      </c>
    </row>
    <row r="496" spans="1:15" s="102" customFormat="1" ht="20.100000000000001" customHeight="1" thickBot="1" x14ac:dyDescent="0.3">
      <c r="A496" s="83" t="s">
        <v>17</v>
      </c>
      <c r="B496" s="94"/>
      <c r="C496" s="74" t="s">
        <v>24</v>
      </c>
      <c r="D496" s="74" t="s">
        <v>24</v>
      </c>
      <c r="E496" s="185" t="s">
        <v>995</v>
      </c>
      <c r="F496" s="265" t="s">
        <v>996</v>
      </c>
      <c r="G496" s="283">
        <f>+G479+G483-G489-G493</f>
        <v>0</v>
      </c>
      <c r="H496" s="188">
        <v>-58786.5</v>
      </c>
      <c r="I496" s="45"/>
      <c r="J496" s="79">
        <v>0</v>
      </c>
      <c r="K496" s="67"/>
      <c r="L496" s="189">
        <v>-58786.5</v>
      </c>
      <c r="M496" s="190"/>
      <c r="N496" s="191">
        <v>0</v>
      </c>
      <c r="O496" s="191">
        <v>-58786.5</v>
      </c>
    </row>
    <row r="497" spans="1:15" s="102" customFormat="1" ht="20.100000000000001" customHeight="1" thickBot="1" x14ac:dyDescent="0.3">
      <c r="A497" s="83"/>
      <c r="B497" s="94"/>
      <c r="C497" s="74" t="s">
        <v>24</v>
      </c>
      <c r="D497" s="74" t="s">
        <v>24</v>
      </c>
      <c r="E497" s="268"/>
      <c r="F497" s="269"/>
      <c r="G497" s="270"/>
      <c r="H497" s="271"/>
      <c r="I497" s="45"/>
      <c r="J497" s="90"/>
      <c r="K497" s="67"/>
      <c r="L497" s="200">
        <v>0</v>
      </c>
      <c r="M497" s="196"/>
      <c r="N497" s="271"/>
      <c r="O497" s="271">
        <v>0</v>
      </c>
    </row>
    <row r="498" spans="1:15" s="102" customFormat="1" ht="15" customHeight="1" x14ac:dyDescent="0.25">
      <c r="A498" s="83"/>
      <c r="B498" s="94"/>
      <c r="C498" s="74" t="s">
        <v>24</v>
      </c>
      <c r="D498" s="74" t="s">
        <v>24</v>
      </c>
      <c r="E498" s="202"/>
      <c r="F498" s="272" t="s">
        <v>997</v>
      </c>
      <c r="G498" s="204"/>
      <c r="H498" s="205">
        <v>0</v>
      </c>
      <c r="I498" s="45"/>
      <c r="J498" s="107"/>
      <c r="K498" s="67"/>
      <c r="L498" s="108">
        <v>0</v>
      </c>
      <c r="M498" s="109"/>
      <c r="N498" s="206">
        <v>0</v>
      </c>
      <c r="O498" s="206">
        <v>0</v>
      </c>
    </row>
    <row r="499" spans="1:15" s="102" customFormat="1" ht="15" customHeight="1" x14ac:dyDescent="0.25">
      <c r="A499" s="83"/>
      <c r="B499" s="94"/>
      <c r="C499" s="74" t="s">
        <v>24</v>
      </c>
      <c r="D499" s="74" t="s">
        <v>14</v>
      </c>
      <c r="E499" s="274" t="s">
        <v>998</v>
      </c>
      <c r="F499" s="284" t="s">
        <v>999</v>
      </c>
      <c r="G499" s="285"/>
      <c r="H499" s="181">
        <v>0</v>
      </c>
      <c r="I499" s="45"/>
      <c r="J499" s="107"/>
      <c r="K499" s="67"/>
      <c r="L499" s="182">
        <v>0</v>
      </c>
      <c r="M499" s="109"/>
      <c r="N499" s="183">
        <v>0</v>
      </c>
      <c r="O499" s="183">
        <v>0</v>
      </c>
    </row>
    <row r="500" spans="1:15" s="102" customFormat="1" ht="15" customHeight="1" x14ac:dyDescent="0.25">
      <c r="A500" s="83"/>
      <c r="B500" s="94"/>
      <c r="C500" s="74" t="s">
        <v>24</v>
      </c>
      <c r="D500" s="74" t="s">
        <v>14</v>
      </c>
      <c r="E500" s="274" t="s">
        <v>1000</v>
      </c>
      <c r="F500" s="284" t="s">
        <v>1001</v>
      </c>
      <c r="G500" s="285"/>
      <c r="H500" s="181">
        <v>0</v>
      </c>
      <c r="I500" s="45"/>
      <c r="J500" s="107"/>
      <c r="K500" s="67"/>
      <c r="L500" s="182">
        <v>0</v>
      </c>
      <c r="M500" s="109"/>
      <c r="N500" s="183">
        <v>0</v>
      </c>
      <c r="O500" s="183">
        <v>0</v>
      </c>
    </row>
    <row r="501" spans="1:15" s="102" customFormat="1" ht="20.100000000000001" customHeight="1" thickBot="1" x14ac:dyDescent="0.3">
      <c r="A501" s="83" t="s">
        <v>17</v>
      </c>
      <c r="B501" s="94"/>
      <c r="C501" s="74" t="s">
        <v>24</v>
      </c>
      <c r="D501" s="74" t="s">
        <v>24</v>
      </c>
      <c r="E501" s="185" t="s">
        <v>1002</v>
      </c>
      <c r="F501" s="265" t="s">
        <v>1003</v>
      </c>
      <c r="G501" s="187">
        <v>0</v>
      </c>
      <c r="H501" s="188">
        <v>0</v>
      </c>
      <c r="I501" s="45"/>
      <c r="J501" s="79">
        <v>0</v>
      </c>
      <c r="K501" s="67"/>
      <c r="L501" s="189">
        <v>0</v>
      </c>
      <c r="M501" s="190"/>
      <c r="N501" s="191">
        <v>0</v>
      </c>
      <c r="O501" s="191">
        <v>0</v>
      </c>
    </row>
    <row r="502" spans="1:15" s="102" customFormat="1" ht="20.100000000000001" customHeight="1" thickBot="1" x14ac:dyDescent="0.3">
      <c r="A502" s="83"/>
      <c r="B502" s="286"/>
      <c r="C502" s="74" t="s">
        <v>24</v>
      </c>
      <c r="D502" s="74" t="s">
        <v>24</v>
      </c>
      <c r="E502" s="193"/>
      <c r="F502" s="194"/>
      <c r="G502" s="195"/>
      <c r="H502" s="196"/>
      <c r="I502" s="45"/>
      <c r="J502" s="90"/>
      <c r="K502" s="67"/>
      <c r="L502" s="200">
        <v>0</v>
      </c>
      <c r="M502" s="196"/>
      <c r="N502" s="196"/>
      <c r="O502" s="196">
        <v>0</v>
      </c>
    </row>
    <row r="503" spans="1:15" s="102" customFormat="1" ht="15" customHeight="1" x14ac:dyDescent="0.25">
      <c r="A503" s="83"/>
      <c r="B503" s="94"/>
      <c r="C503" s="74" t="s">
        <v>24</v>
      </c>
      <c r="D503" s="74" t="s">
        <v>24</v>
      </c>
      <c r="E503" s="202"/>
      <c r="F503" s="272" t="s">
        <v>1004</v>
      </c>
      <c r="G503" s="287"/>
      <c r="H503" s="205">
        <v>0</v>
      </c>
      <c r="I503" s="45"/>
      <c r="J503" s="107"/>
      <c r="K503" s="67"/>
      <c r="L503" s="108">
        <v>0</v>
      </c>
      <c r="M503" s="109"/>
      <c r="N503" s="206">
        <v>0</v>
      </c>
      <c r="O503" s="206">
        <v>0</v>
      </c>
    </row>
    <row r="504" spans="1:15" s="102" customFormat="1" ht="15" customHeight="1" x14ac:dyDescent="0.25">
      <c r="A504" s="83" t="s">
        <v>17</v>
      </c>
      <c r="B504" s="94"/>
      <c r="C504" s="74" t="s">
        <v>24</v>
      </c>
      <c r="D504" s="74" t="s">
        <v>24</v>
      </c>
      <c r="E504" s="207" t="s">
        <v>1005</v>
      </c>
      <c r="F504" s="247" t="s">
        <v>1006</v>
      </c>
      <c r="G504" s="142">
        <f>+G505+G506</f>
        <v>0</v>
      </c>
      <c r="H504" s="143">
        <v>1159707.26</v>
      </c>
      <c r="I504" s="45"/>
      <c r="J504" s="90">
        <v>0</v>
      </c>
      <c r="K504" s="67"/>
      <c r="L504" s="80">
        <v>1159707.26</v>
      </c>
      <c r="M504" s="81"/>
      <c r="N504" s="144">
        <v>0</v>
      </c>
      <c r="O504" s="144">
        <v>1159707.26</v>
      </c>
    </row>
    <row r="505" spans="1:15" s="102" customFormat="1" ht="15" customHeight="1" x14ac:dyDescent="0.25">
      <c r="A505" s="83"/>
      <c r="B505" s="94"/>
      <c r="C505" s="74" t="s">
        <v>24</v>
      </c>
      <c r="D505" s="74" t="s">
        <v>14</v>
      </c>
      <c r="E505" s="209" t="s">
        <v>1007</v>
      </c>
      <c r="F505" s="223" t="s">
        <v>1008</v>
      </c>
      <c r="G505" s="135"/>
      <c r="H505" s="145">
        <v>0</v>
      </c>
      <c r="I505" s="45"/>
      <c r="J505" s="107"/>
      <c r="K505" s="67"/>
      <c r="L505" s="146">
        <v>0</v>
      </c>
      <c r="M505" s="109"/>
      <c r="N505" s="147">
        <v>0</v>
      </c>
      <c r="O505" s="147">
        <v>0</v>
      </c>
    </row>
    <row r="506" spans="1:15" s="102" customFormat="1" ht="15" customHeight="1" x14ac:dyDescent="0.25">
      <c r="A506" s="83" t="s">
        <v>17</v>
      </c>
      <c r="B506" s="94"/>
      <c r="C506" s="74" t="s">
        <v>24</v>
      </c>
      <c r="D506" s="74" t="s">
        <v>24</v>
      </c>
      <c r="E506" s="209" t="s">
        <v>1009</v>
      </c>
      <c r="F506" s="223" t="s">
        <v>1010</v>
      </c>
      <c r="G506" s="175">
        <f>+G507+G508+G519+G529</f>
        <v>0</v>
      </c>
      <c r="H506" s="136">
        <v>1159707.26</v>
      </c>
      <c r="I506" s="45"/>
      <c r="J506" s="90">
        <v>0</v>
      </c>
      <c r="K506" s="67"/>
      <c r="L506" s="137">
        <v>1159707.26</v>
      </c>
      <c r="M506" s="138"/>
      <c r="N506" s="139">
        <v>0</v>
      </c>
      <c r="O506" s="139">
        <v>1159707.26</v>
      </c>
    </row>
    <row r="507" spans="1:15" s="102" customFormat="1" ht="15" customHeight="1" x14ac:dyDescent="0.25">
      <c r="A507" s="83"/>
      <c r="B507" s="94"/>
      <c r="C507" s="74" t="s">
        <v>24</v>
      </c>
      <c r="D507" s="74" t="s">
        <v>14</v>
      </c>
      <c r="E507" s="211" t="s">
        <v>1011</v>
      </c>
      <c r="F507" s="216" t="s">
        <v>1012</v>
      </c>
      <c r="G507" s="97"/>
      <c r="H507" s="98">
        <v>0</v>
      </c>
      <c r="I507" s="45"/>
      <c r="J507" s="107"/>
      <c r="K507" s="67"/>
      <c r="L507" s="99">
        <v>0</v>
      </c>
      <c r="M507" s="100"/>
      <c r="N507" s="101">
        <v>0</v>
      </c>
      <c r="O507" s="101">
        <v>0</v>
      </c>
    </row>
    <row r="508" spans="1:15" s="102" customFormat="1" ht="15" customHeight="1" x14ac:dyDescent="0.25">
      <c r="A508" s="83" t="s">
        <v>17</v>
      </c>
      <c r="B508" s="94"/>
      <c r="C508" s="74" t="s">
        <v>24</v>
      </c>
      <c r="D508" s="74" t="s">
        <v>24</v>
      </c>
      <c r="E508" s="211" t="s">
        <v>1013</v>
      </c>
      <c r="F508" s="216" t="s">
        <v>1014</v>
      </c>
      <c r="G508" s="97">
        <f>G509+G510+G511</f>
        <v>0</v>
      </c>
      <c r="H508" s="98">
        <v>1159323.76</v>
      </c>
      <c r="I508" s="45"/>
      <c r="J508" s="90">
        <v>0</v>
      </c>
      <c r="K508" s="67"/>
      <c r="L508" s="99">
        <v>1159323.76</v>
      </c>
      <c r="M508" s="100"/>
      <c r="N508" s="101">
        <v>0</v>
      </c>
      <c r="O508" s="101">
        <v>1159323.76</v>
      </c>
    </row>
    <row r="509" spans="1:15" s="46" customFormat="1" ht="15" customHeight="1" x14ac:dyDescent="0.25">
      <c r="A509" s="128"/>
      <c r="B509" s="129"/>
      <c r="C509" s="74" t="s">
        <v>24</v>
      </c>
      <c r="D509" s="74" t="s">
        <v>14</v>
      </c>
      <c r="E509" s="211" t="s">
        <v>1015</v>
      </c>
      <c r="F509" s="222" t="s">
        <v>1016</v>
      </c>
      <c r="G509" s="169"/>
      <c r="H509" s="106">
        <v>0</v>
      </c>
      <c r="I509" s="45"/>
      <c r="J509" s="107"/>
      <c r="K509" s="67"/>
      <c r="L509" s="108">
        <v>0</v>
      </c>
      <c r="M509" s="109"/>
      <c r="N509" s="110">
        <v>0</v>
      </c>
      <c r="O509" s="110">
        <v>0</v>
      </c>
    </row>
    <row r="510" spans="1:15" s="46" customFormat="1" ht="15" customHeight="1" x14ac:dyDescent="0.25">
      <c r="A510" s="128"/>
      <c r="B510" s="129" t="s">
        <v>13</v>
      </c>
      <c r="C510" s="74" t="s">
        <v>13</v>
      </c>
      <c r="D510" s="74" t="s">
        <v>14</v>
      </c>
      <c r="E510" s="211" t="s">
        <v>1017</v>
      </c>
      <c r="F510" s="222" t="s">
        <v>1018</v>
      </c>
      <c r="G510" s="169"/>
      <c r="H510" s="106">
        <v>59727.58</v>
      </c>
      <c r="I510" s="45"/>
      <c r="J510" s="107"/>
      <c r="K510" s="67"/>
      <c r="L510" s="108">
        <v>59727.58</v>
      </c>
      <c r="M510" s="109"/>
      <c r="N510" s="110">
        <v>0</v>
      </c>
      <c r="O510" s="110">
        <v>59727.58</v>
      </c>
    </row>
    <row r="511" spans="1:15" s="46" customFormat="1" ht="15" customHeight="1" x14ac:dyDescent="0.25">
      <c r="A511" s="128" t="s">
        <v>17</v>
      </c>
      <c r="B511" s="129"/>
      <c r="C511" s="74" t="s">
        <v>24</v>
      </c>
      <c r="D511" s="74" t="s">
        <v>24</v>
      </c>
      <c r="E511" s="211" t="s">
        <v>1019</v>
      </c>
      <c r="F511" s="222" t="s">
        <v>1020</v>
      </c>
      <c r="G511" s="246">
        <f>SUM(G512:G518)</f>
        <v>0</v>
      </c>
      <c r="H511" s="243">
        <v>1099596.18</v>
      </c>
      <c r="I511" s="45"/>
      <c r="J511" s="90">
        <v>0</v>
      </c>
      <c r="K511" s="67"/>
      <c r="L511" s="116">
        <v>1099596.18</v>
      </c>
      <c r="M511" s="100"/>
      <c r="N511" s="244">
        <v>0</v>
      </c>
      <c r="O511" s="244">
        <v>1099596.18</v>
      </c>
    </row>
    <row r="512" spans="1:15" s="46" customFormat="1" ht="15" customHeight="1" x14ac:dyDescent="0.25">
      <c r="A512" s="128"/>
      <c r="B512" s="129" t="s">
        <v>145</v>
      </c>
      <c r="C512" s="74" t="s">
        <v>145</v>
      </c>
      <c r="D512" s="74" t="s">
        <v>14</v>
      </c>
      <c r="E512" s="212" t="s">
        <v>1021</v>
      </c>
      <c r="F512" s="231" t="s">
        <v>1022</v>
      </c>
      <c r="G512" s="105"/>
      <c r="H512" s="106">
        <v>0</v>
      </c>
      <c r="I512" s="45"/>
      <c r="J512" s="107"/>
      <c r="K512" s="67"/>
      <c r="L512" s="108">
        <v>0</v>
      </c>
      <c r="M512" s="109"/>
      <c r="N512" s="110">
        <v>0</v>
      </c>
      <c r="O512" s="110">
        <v>0</v>
      </c>
    </row>
    <row r="513" spans="1:15" s="46" customFormat="1" ht="15" customHeight="1" x14ac:dyDescent="0.25">
      <c r="A513" s="128"/>
      <c r="B513" s="129"/>
      <c r="C513" s="74" t="s">
        <v>24</v>
      </c>
      <c r="D513" s="74" t="s">
        <v>14</v>
      </c>
      <c r="E513" s="212" t="s">
        <v>1023</v>
      </c>
      <c r="F513" s="231" t="s">
        <v>1024</v>
      </c>
      <c r="G513" s="105"/>
      <c r="H513" s="106">
        <v>0</v>
      </c>
      <c r="I513" s="45"/>
      <c r="J513" s="107"/>
      <c r="K513" s="67"/>
      <c r="L513" s="108">
        <v>0</v>
      </c>
      <c r="M513" s="109"/>
      <c r="N513" s="110">
        <v>0</v>
      </c>
      <c r="O513" s="110">
        <v>0</v>
      </c>
    </row>
    <row r="514" spans="1:15" s="46" customFormat="1" ht="15" customHeight="1" x14ac:dyDescent="0.25">
      <c r="A514" s="128"/>
      <c r="B514" s="129"/>
      <c r="C514" s="74" t="s">
        <v>24</v>
      </c>
      <c r="D514" s="74" t="s">
        <v>14</v>
      </c>
      <c r="E514" s="212" t="s">
        <v>1025</v>
      </c>
      <c r="F514" s="231" t="s">
        <v>1026</v>
      </c>
      <c r="G514" s="105"/>
      <c r="H514" s="106">
        <v>6044.3</v>
      </c>
      <c r="I514" s="45"/>
      <c r="J514" s="107"/>
      <c r="K514" s="67"/>
      <c r="L514" s="108">
        <v>6044.3</v>
      </c>
      <c r="M514" s="109"/>
      <c r="N514" s="110">
        <v>0</v>
      </c>
      <c r="O514" s="110">
        <v>6044.3</v>
      </c>
    </row>
    <row r="515" spans="1:15" s="46" customFormat="1" ht="15" customHeight="1" x14ac:dyDescent="0.25">
      <c r="A515" s="128"/>
      <c r="B515" s="129"/>
      <c r="C515" s="74" t="s">
        <v>24</v>
      </c>
      <c r="D515" s="74" t="s">
        <v>14</v>
      </c>
      <c r="E515" s="212" t="s">
        <v>1027</v>
      </c>
      <c r="F515" s="231" t="s">
        <v>1028</v>
      </c>
      <c r="G515" s="105"/>
      <c r="H515" s="106">
        <v>0</v>
      </c>
      <c r="I515" s="45"/>
      <c r="J515" s="107"/>
      <c r="K515" s="67"/>
      <c r="L515" s="108">
        <v>0</v>
      </c>
      <c r="M515" s="109"/>
      <c r="N515" s="110">
        <v>0</v>
      </c>
      <c r="O515" s="110">
        <v>0</v>
      </c>
    </row>
    <row r="516" spans="1:15" s="46" customFormat="1" ht="15" customHeight="1" x14ac:dyDescent="0.25">
      <c r="A516" s="128"/>
      <c r="B516" s="129"/>
      <c r="C516" s="74" t="s">
        <v>24</v>
      </c>
      <c r="D516" s="74" t="s">
        <v>14</v>
      </c>
      <c r="E516" s="212" t="s">
        <v>1029</v>
      </c>
      <c r="F516" s="231" t="s">
        <v>1030</v>
      </c>
      <c r="G516" s="105"/>
      <c r="H516" s="106">
        <v>83367.149999999994</v>
      </c>
      <c r="I516" s="45"/>
      <c r="J516" s="107"/>
      <c r="K516" s="67"/>
      <c r="L516" s="108">
        <v>83367.149999999994</v>
      </c>
      <c r="M516" s="109"/>
      <c r="N516" s="110">
        <v>0</v>
      </c>
      <c r="O516" s="110">
        <v>83367.149999999994</v>
      </c>
    </row>
    <row r="517" spans="1:15" s="46" customFormat="1" ht="15" customHeight="1" x14ac:dyDescent="0.25">
      <c r="A517" s="128"/>
      <c r="B517" s="129"/>
      <c r="C517" s="74" t="s">
        <v>24</v>
      </c>
      <c r="D517" s="74" t="s">
        <v>14</v>
      </c>
      <c r="E517" s="212" t="s">
        <v>1031</v>
      </c>
      <c r="F517" s="231" t="s">
        <v>1032</v>
      </c>
      <c r="G517" s="105"/>
      <c r="H517" s="106">
        <v>900479.18</v>
      </c>
      <c r="I517" s="45"/>
      <c r="J517" s="242"/>
      <c r="K517" s="67"/>
      <c r="L517" s="108">
        <v>900479.18</v>
      </c>
      <c r="M517" s="109"/>
      <c r="N517" s="110">
        <v>0</v>
      </c>
      <c r="O517" s="110">
        <v>900479.18</v>
      </c>
    </row>
    <row r="518" spans="1:15" s="46" customFormat="1" ht="15" customHeight="1" x14ac:dyDescent="0.25">
      <c r="A518" s="128"/>
      <c r="B518" s="129"/>
      <c r="C518" s="74" t="s">
        <v>24</v>
      </c>
      <c r="D518" s="74" t="s">
        <v>14</v>
      </c>
      <c r="E518" s="212" t="s">
        <v>1033</v>
      </c>
      <c r="F518" s="231" t="s">
        <v>1034</v>
      </c>
      <c r="G518" s="105"/>
      <c r="H518" s="106">
        <v>109705.55</v>
      </c>
      <c r="I518" s="45"/>
      <c r="J518" s="46">
        <v>0</v>
      </c>
      <c r="K518" s="67"/>
      <c r="L518" s="108">
        <v>109705.55</v>
      </c>
      <c r="M518" s="109"/>
      <c r="N518" s="110">
        <v>0</v>
      </c>
      <c r="O518" s="110">
        <v>109705.55</v>
      </c>
    </row>
    <row r="519" spans="1:15" s="46" customFormat="1" ht="15" customHeight="1" x14ac:dyDescent="0.25">
      <c r="A519" s="128" t="s">
        <v>17</v>
      </c>
      <c r="B519" s="129"/>
      <c r="C519" s="74" t="s">
        <v>24</v>
      </c>
      <c r="D519" s="74" t="s">
        <v>24</v>
      </c>
      <c r="E519" s="211" t="s">
        <v>1035</v>
      </c>
      <c r="F519" s="216" t="s">
        <v>1036</v>
      </c>
      <c r="G519" s="97">
        <f>+G520+G521</f>
        <v>0</v>
      </c>
      <c r="H519" s="121">
        <v>331.4</v>
      </c>
      <c r="I519" s="45"/>
      <c r="J519" s="90">
        <v>0</v>
      </c>
      <c r="K519" s="67"/>
      <c r="L519" s="122">
        <v>331.4</v>
      </c>
      <c r="M519" s="109"/>
      <c r="N519" s="123">
        <v>0</v>
      </c>
      <c r="O519" s="123">
        <v>331.4</v>
      </c>
    </row>
    <row r="520" spans="1:15" s="102" customFormat="1" ht="15" customHeight="1" x14ac:dyDescent="0.25">
      <c r="A520" s="83"/>
      <c r="B520" s="94" t="s">
        <v>13</v>
      </c>
      <c r="C520" s="74" t="s">
        <v>13</v>
      </c>
      <c r="D520" s="74" t="s">
        <v>14</v>
      </c>
      <c r="E520" s="211" t="s">
        <v>1037</v>
      </c>
      <c r="F520" s="222" t="s">
        <v>1038</v>
      </c>
      <c r="G520" s="169"/>
      <c r="H520" s="106">
        <v>0</v>
      </c>
      <c r="I520" s="45"/>
      <c r="J520" s="107"/>
      <c r="K520" s="67"/>
      <c r="L520" s="108">
        <v>0</v>
      </c>
      <c r="M520" s="109"/>
      <c r="N520" s="110">
        <v>0</v>
      </c>
      <c r="O520" s="110">
        <v>0</v>
      </c>
    </row>
    <row r="521" spans="1:15" s="102" customFormat="1" ht="15" customHeight="1" x14ac:dyDescent="0.25">
      <c r="A521" s="83" t="s">
        <v>17</v>
      </c>
      <c r="B521" s="94"/>
      <c r="C521" s="74" t="s">
        <v>24</v>
      </c>
      <c r="D521" s="74" t="s">
        <v>24</v>
      </c>
      <c r="E521" s="211" t="s">
        <v>1039</v>
      </c>
      <c r="F521" s="222" t="s">
        <v>1040</v>
      </c>
      <c r="G521" s="246">
        <f>SUM(G522:G528)</f>
        <v>0</v>
      </c>
      <c r="H521" s="243">
        <v>331.4</v>
      </c>
      <c r="I521" s="45"/>
      <c r="J521" s="90">
        <v>0</v>
      </c>
      <c r="K521" s="67"/>
      <c r="L521" s="116">
        <v>331.4</v>
      </c>
      <c r="M521" s="100"/>
      <c r="N521" s="244">
        <v>0</v>
      </c>
      <c r="O521" s="244">
        <v>331.4</v>
      </c>
    </row>
    <row r="522" spans="1:15" s="102" customFormat="1" ht="15" customHeight="1" x14ac:dyDescent="0.25">
      <c r="A522" s="83"/>
      <c r="B522" s="94" t="s">
        <v>145</v>
      </c>
      <c r="C522" s="74" t="s">
        <v>145</v>
      </c>
      <c r="D522" s="74" t="s">
        <v>14</v>
      </c>
      <c r="E522" s="212" t="s">
        <v>1041</v>
      </c>
      <c r="F522" s="231" t="s">
        <v>1042</v>
      </c>
      <c r="G522" s="105"/>
      <c r="H522" s="106">
        <v>0</v>
      </c>
      <c r="I522" s="45"/>
      <c r="J522" s="107"/>
      <c r="K522" s="67"/>
      <c r="L522" s="108">
        <v>0</v>
      </c>
      <c r="M522" s="109"/>
      <c r="N522" s="110">
        <v>0</v>
      </c>
      <c r="O522" s="110">
        <v>0</v>
      </c>
    </row>
    <row r="523" spans="1:15" s="102" customFormat="1" ht="15" customHeight="1" x14ac:dyDescent="0.25">
      <c r="A523" s="83"/>
      <c r="B523" s="94"/>
      <c r="C523" s="74" t="s">
        <v>24</v>
      </c>
      <c r="D523" s="74" t="s">
        <v>14</v>
      </c>
      <c r="E523" s="212" t="s">
        <v>1043</v>
      </c>
      <c r="F523" s="231" t="s">
        <v>1044</v>
      </c>
      <c r="G523" s="105"/>
      <c r="H523" s="106">
        <v>0</v>
      </c>
      <c r="I523" s="45"/>
      <c r="J523" s="107"/>
      <c r="K523" s="67"/>
      <c r="L523" s="108">
        <v>0</v>
      </c>
      <c r="M523" s="109"/>
      <c r="N523" s="110">
        <v>0</v>
      </c>
      <c r="O523" s="110">
        <v>0</v>
      </c>
    </row>
    <row r="524" spans="1:15" s="102" customFormat="1" ht="15" customHeight="1" x14ac:dyDescent="0.25">
      <c r="A524" s="83"/>
      <c r="B524" s="94"/>
      <c r="C524" s="74" t="s">
        <v>24</v>
      </c>
      <c r="D524" s="74" t="s">
        <v>14</v>
      </c>
      <c r="E524" s="212" t="s">
        <v>1045</v>
      </c>
      <c r="F524" s="231" t="s">
        <v>1046</v>
      </c>
      <c r="G524" s="105"/>
      <c r="H524" s="106">
        <v>0</v>
      </c>
      <c r="I524" s="45"/>
      <c r="J524" s="107"/>
      <c r="K524" s="67"/>
      <c r="L524" s="108">
        <v>0</v>
      </c>
      <c r="M524" s="109"/>
      <c r="N524" s="110">
        <v>0</v>
      </c>
      <c r="O524" s="110">
        <v>0</v>
      </c>
    </row>
    <row r="525" spans="1:15" s="102" customFormat="1" ht="15" customHeight="1" x14ac:dyDescent="0.25">
      <c r="A525" s="83"/>
      <c r="B525" s="94"/>
      <c r="C525" s="74" t="s">
        <v>24</v>
      </c>
      <c r="D525" s="74" t="s">
        <v>14</v>
      </c>
      <c r="E525" s="212" t="s">
        <v>1047</v>
      </c>
      <c r="F525" s="231" t="s">
        <v>1048</v>
      </c>
      <c r="G525" s="105"/>
      <c r="H525" s="106">
        <v>0</v>
      </c>
      <c r="I525" s="45"/>
      <c r="J525" s="107"/>
      <c r="K525" s="67"/>
      <c r="L525" s="108">
        <v>0</v>
      </c>
      <c r="M525" s="109"/>
      <c r="N525" s="110">
        <v>0</v>
      </c>
      <c r="O525" s="110">
        <v>0</v>
      </c>
    </row>
    <row r="526" spans="1:15" s="102" customFormat="1" ht="15" customHeight="1" x14ac:dyDescent="0.25">
      <c r="A526" s="83"/>
      <c r="B526" s="94"/>
      <c r="C526" s="74" t="s">
        <v>24</v>
      </c>
      <c r="D526" s="74" t="s">
        <v>14</v>
      </c>
      <c r="E526" s="212" t="s">
        <v>1049</v>
      </c>
      <c r="F526" s="231" t="s">
        <v>1050</v>
      </c>
      <c r="G526" s="105"/>
      <c r="H526" s="106">
        <v>0</v>
      </c>
      <c r="I526" s="45"/>
      <c r="J526" s="107"/>
      <c r="K526" s="67"/>
      <c r="L526" s="108">
        <v>0</v>
      </c>
      <c r="M526" s="109"/>
      <c r="N526" s="110">
        <v>0</v>
      </c>
      <c r="O526" s="110">
        <v>0</v>
      </c>
    </row>
    <row r="527" spans="1:15" s="102" customFormat="1" ht="15" customHeight="1" x14ac:dyDescent="0.25">
      <c r="A527" s="83"/>
      <c r="B527" s="94"/>
      <c r="C527" s="74" t="s">
        <v>24</v>
      </c>
      <c r="D527" s="74" t="s">
        <v>14</v>
      </c>
      <c r="E527" s="212" t="s">
        <v>1051</v>
      </c>
      <c r="F527" s="231" t="s">
        <v>1052</v>
      </c>
      <c r="G527" s="105"/>
      <c r="H527" s="106">
        <v>154</v>
      </c>
      <c r="I527" s="45"/>
      <c r="J527" s="107"/>
      <c r="K527" s="67"/>
      <c r="L527" s="108">
        <v>154</v>
      </c>
      <c r="M527" s="109"/>
      <c r="N527" s="110">
        <v>0</v>
      </c>
      <c r="O527" s="110">
        <v>154</v>
      </c>
    </row>
    <row r="528" spans="1:15" s="102" customFormat="1" ht="15" customHeight="1" x14ac:dyDescent="0.25">
      <c r="A528" s="83"/>
      <c r="B528" s="94"/>
      <c r="C528" s="74" t="s">
        <v>24</v>
      </c>
      <c r="D528" s="74" t="s">
        <v>14</v>
      </c>
      <c r="E528" s="212" t="s">
        <v>1053</v>
      </c>
      <c r="F528" s="231" t="s">
        <v>1054</v>
      </c>
      <c r="G528" s="105"/>
      <c r="H528" s="106">
        <v>177.4</v>
      </c>
      <c r="I528" s="45"/>
      <c r="J528" s="107"/>
      <c r="K528" s="67"/>
      <c r="L528" s="108">
        <v>177.4</v>
      </c>
      <c r="M528" s="109"/>
      <c r="N528" s="110">
        <v>0</v>
      </c>
      <c r="O528" s="110">
        <v>177.4</v>
      </c>
    </row>
    <row r="529" spans="1:15" s="102" customFormat="1" ht="15" customHeight="1" x14ac:dyDescent="0.25">
      <c r="A529" s="83"/>
      <c r="B529" s="94"/>
      <c r="C529" s="74" t="s">
        <v>24</v>
      </c>
      <c r="D529" s="74" t="s">
        <v>14</v>
      </c>
      <c r="E529" s="211" t="s">
        <v>1055</v>
      </c>
      <c r="F529" s="216" t="s">
        <v>1056</v>
      </c>
      <c r="G529" s="117"/>
      <c r="H529" s="121">
        <v>52.1</v>
      </c>
      <c r="I529" s="45"/>
      <c r="J529" s="107"/>
      <c r="K529" s="67"/>
      <c r="L529" s="122">
        <v>52.1</v>
      </c>
      <c r="M529" s="109"/>
      <c r="N529" s="123">
        <v>0</v>
      </c>
      <c r="O529" s="123">
        <v>52.1</v>
      </c>
    </row>
    <row r="530" spans="1:15" s="102" customFormat="1" ht="15" customHeight="1" x14ac:dyDescent="0.25">
      <c r="A530" s="83" t="s">
        <v>17</v>
      </c>
      <c r="B530" s="94"/>
      <c r="C530" s="74" t="s">
        <v>24</v>
      </c>
      <c r="D530" s="74" t="s">
        <v>24</v>
      </c>
      <c r="E530" s="207" t="s">
        <v>1057</v>
      </c>
      <c r="F530" s="247" t="s">
        <v>1058</v>
      </c>
      <c r="G530" s="142">
        <v>0</v>
      </c>
      <c r="H530" s="143">
        <v>2465274.7200000002</v>
      </c>
      <c r="I530" s="45"/>
      <c r="J530" s="90">
        <v>0</v>
      </c>
      <c r="K530" s="67"/>
      <c r="L530" s="80">
        <v>2465274.7200000002</v>
      </c>
      <c r="M530" s="81"/>
      <c r="N530" s="144">
        <v>149432.62</v>
      </c>
      <c r="O530" s="144">
        <v>2315842.1</v>
      </c>
    </row>
    <row r="531" spans="1:15" s="102" customFormat="1" ht="15" customHeight="1" x14ac:dyDescent="0.25">
      <c r="A531" s="83"/>
      <c r="B531" s="94"/>
      <c r="C531" s="74" t="s">
        <v>24</v>
      </c>
      <c r="D531" s="74" t="s">
        <v>14</v>
      </c>
      <c r="E531" s="209" t="s">
        <v>1059</v>
      </c>
      <c r="F531" s="223" t="s">
        <v>1060</v>
      </c>
      <c r="G531" s="135"/>
      <c r="H531" s="145">
        <v>0</v>
      </c>
      <c r="I531" s="45"/>
      <c r="J531" s="107"/>
      <c r="K531" s="67"/>
      <c r="L531" s="146">
        <v>0</v>
      </c>
      <c r="M531" s="109"/>
      <c r="N531" s="147">
        <v>0</v>
      </c>
      <c r="O531" s="147">
        <v>0</v>
      </c>
    </row>
    <row r="532" spans="1:15" s="102" customFormat="1" ht="15" customHeight="1" x14ac:dyDescent="0.25">
      <c r="A532" s="83" t="s">
        <v>17</v>
      </c>
      <c r="B532" s="94"/>
      <c r="C532" s="74" t="s">
        <v>24</v>
      </c>
      <c r="D532" s="74" t="s">
        <v>24</v>
      </c>
      <c r="E532" s="209" t="s">
        <v>1061</v>
      </c>
      <c r="F532" s="223" t="s">
        <v>1062</v>
      </c>
      <c r="G532" s="175">
        <v>0</v>
      </c>
      <c r="H532" s="136">
        <v>2465274.7200000002</v>
      </c>
      <c r="I532" s="45"/>
      <c r="J532" s="90">
        <v>0</v>
      </c>
      <c r="K532" s="67"/>
      <c r="L532" s="137">
        <v>2465274.7200000002</v>
      </c>
      <c r="M532" s="138"/>
      <c r="N532" s="139">
        <v>149432.62</v>
      </c>
      <c r="O532" s="139">
        <v>2315842.1</v>
      </c>
    </row>
    <row r="533" spans="1:15" s="102" customFormat="1" ht="15" customHeight="1" x14ac:dyDescent="0.25">
      <c r="A533" s="83"/>
      <c r="B533" s="94"/>
      <c r="C533" s="74" t="s">
        <v>24</v>
      </c>
      <c r="D533" s="74" t="s">
        <v>14</v>
      </c>
      <c r="E533" s="211" t="s">
        <v>1063</v>
      </c>
      <c r="F533" s="216" t="s">
        <v>1064</v>
      </c>
      <c r="G533" s="97"/>
      <c r="H533" s="98">
        <v>6998.54</v>
      </c>
      <c r="I533" s="45"/>
      <c r="J533" s="107"/>
      <c r="K533" s="67"/>
      <c r="L533" s="99">
        <v>6998.54</v>
      </c>
      <c r="M533" s="100"/>
      <c r="N533" s="101">
        <v>0</v>
      </c>
      <c r="O533" s="101">
        <v>6998.54</v>
      </c>
    </row>
    <row r="534" spans="1:15" s="102" customFormat="1" ht="15" customHeight="1" x14ac:dyDescent="0.25">
      <c r="A534" s="83"/>
      <c r="B534" s="94"/>
      <c r="C534" s="74" t="s">
        <v>24</v>
      </c>
      <c r="D534" s="74" t="s">
        <v>14</v>
      </c>
      <c r="E534" s="211" t="s">
        <v>1065</v>
      </c>
      <c r="F534" s="216" t="s">
        <v>1066</v>
      </c>
      <c r="G534" s="97"/>
      <c r="H534" s="98">
        <v>0</v>
      </c>
      <c r="I534" s="45"/>
      <c r="J534" s="107"/>
      <c r="K534" s="67"/>
      <c r="L534" s="99">
        <v>0</v>
      </c>
      <c r="M534" s="100"/>
      <c r="N534" s="101">
        <v>0</v>
      </c>
      <c r="O534" s="101">
        <v>0</v>
      </c>
    </row>
    <row r="535" spans="1:15" s="102" customFormat="1" ht="15" customHeight="1" x14ac:dyDescent="0.25">
      <c r="A535" s="83" t="s">
        <v>17</v>
      </c>
      <c r="B535" s="94"/>
      <c r="C535" s="74" t="s">
        <v>24</v>
      </c>
      <c r="D535" s="74" t="s">
        <v>24</v>
      </c>
      <c r="E535" s="211" t="s">
        <v>1067</v>
      </c>
      <c r="F535" s="216" t="s">
        <v>1068</v>
      </c>
      <c r="G535" s="97" t="e">
        <f>SUMIF('[1]Raccordo CE'!$C:$C,$E535,'[1]Raccordo CE'!$K:$K)</f>
        <v>#VALUE!</v>
      </c>
      <c r="H535" s="98">
        <v>2458004.64</v>
      </c>
      <c r="I535" s="45"/>
      <c r="J535" s="90">
        <v>0</v>
      </c>
      <c r="K535" s="67"/>
      <c r="L535" s="99">
        <v>2458004.64</v>
      </c>
      <c r="M535" s="100"/>
      <c r="N535" s="101">
        <v>149432.62</v>
      </c>
      <c r="O535" s="101">
        <v>2308572.02</v>
      </c>
    </row>
    <row r="536" spans="1:15" s="102" customFormat="1" ht="15" customHeight="1" x14ac:dyDescent="0.25">
      <c r="A536" s="83" t="s">
        <v>17</v>
      </c>
      <c r="B536" s="94" t="s">
        <v>13</v>
      </c>
      <c r="C536" s="74" t="s">
        <v>13</v>
      </c>
      <c r="D536" s="74" t="s">
        <v>24</v>
      </c>
      <c r="E536" s="211" t="s">
        <v>1069</v>
      </c>
      <c r="F536" s="222" t="s">
        <v>1070</v>
      </c>
      <c r="G536" s="169"/>
      <c r="H536" s="106">
        <v>0</v>
      </c>
      <c r="I536" s="45"/>
      <c r="J536" s="90">
        <v>0</v>
      </c>
      <c r="K536" s="67"/>
      <c r="L536" s="108">
        <v>0</v>
      </c>
      <c r="M536" s="109"/>
      <c r="N536" s="110">
        <v>0</v>
      </c>
      <c r="O536" s="110">
        <v>0</v>
      </c>
    </row>
    <row r="537" spans="1:15" s="102" customFormat="1" ht="15" customHeight="1" x14ac:dyDescent="0.25">
      <c r="A537" s="83"/>
      <c r="B537" s="94" t="s">
        <v>13</v>
      </c>
      <c r="C537" s="74" t="s">
        <v>13</v>
      </c>
      <c r="D537" s="74" t="s">
        <v>14</v>
      </c>
      <c r="E537" s="212" t="s">
        <v>1071</v>
      </c>
      <c r="F537" s="231" t="s">
        <v>1072</v>
      </c>
      <c r="G537" s="105"/>
      <c r="H537" s="106">
        <v>0</v>
      </c>
      <c r="I537" s="45"/>
      <c r="J537" s="107"/>
      <c r="K537" s="67"/>
      <c r="L537" s="108">
        <v>0</v>
      </c>
      <c r="M537" s="109"/>
      <c r="N537" s="110">
        <v>0</v>
      </c>
      <c r="O537" s="110">
        <v>0</v>
      </c>
    </row>
    <row r="538" spans="1:15" s="102" customFormat="1" ht="15" customHeight="1" x14ac:dyDescent="0.25">
      <c r="A538" s="83"/>
      <c r="B538" s="94" t="s">
        <v>13</v>
      </c>
      <c r="C538" s="74" t="s">
        <v>13</v>
      </c>
      <c r="D538" s="74" t="s">
        <v>14</v>
      </c>
      <c r="E538" s="212" t="s">
        <v>1073</v>
      </c>
      <c r="F538" s="231" t="s">
        <v>1074</v>
      </c>
      <c r="G538" s="105"/>
      <c r="H538" s="106">
        <v>0</v>
      </c>
      <c r="I538" s="45"/>
      <c r="J538" s="107"/>
      <c r="K538" s="67"/>
      <c r="L538" s="108">
        <v>0</v>
      </c>
      <c r="M538" s="109"/>
      <c r="N538" s="110">
        <v>0</v>
      </c>
      <c r="O538" s="110">
        <v>0</v>
      </c>
    </row>
    <row r="539" spans="1:15" s="102" customFormat="1" ht="15" customHeight="1" x14ac:dyDescent="0.25">
      <c r="A539" s="83" t="s">
        <v>17</v>
      </c>
      <c r="B539" s="94"/>
      <c r="C539" s="74" t="s">
        <v>24</v>
      </c>
      <c r="D539" s="74" t="s">
        <v>24</v>
      </c>
      <c r="E539" s="211" t="s">
        <v>1075</v>
      </c>
      <c r="F539" s="222" t="s">
        <v>1076</v>
      </c>
      <c r="G539" s="169">
        <v>0</v>
      </c>
      <c r="H539" s="243">
        <v>2458004.64</v>
      </c>
      <c r="I539" s="45"/>
      <c r="J539" s="90">
        <v>0</v>
      </c>
      <c r="K539" s="67"/>
      <c r="L539" s="116">
        <v>2458004.64</v>
      </c>
      <c r="M539" s="100"/>
      <c r="N539" s="244">
        <v>149432.62</v>
      </c>
      <c r="O539" s="244">
        <v>2308572.02</v>
      </c>
    </row>
    <row r="540" spans="1:15" s="102" customFormat="1" ht="15" customHeight="1" x14ac:dyDescent="0.25">
      <c r="A540" s="83"/>
      <c r="B540" s="94" t="s">
        <v>145</v>
      </c>
      <c r="C540" s="74" t="s">
        <v>145</v>
      </c>
      <c r="D540" s="74" t="s">
        <v>14</v>
      </c>
      <c r="E540" s="212" t="s">
        <v>1077</v>
      </c>
      <c r="F540" s="231" t="s">
        <v>1078</v>
      </c>
      <c r="G540" s="105"/>
      <c r="H540" s="106">
        <v>0</v>
      </c>
      <c r="I540" s="45"/>
      <c r="J540" s="107"/>
      <c r="K540" s="67"/>
      <c r="L540" s="108">
        <v>0</v>
      </c>
      <c r="M540" s="109"/>
      <c r="N540" s="110">
        <v>0</v>
      </c>
      <c r="O540" s="110">
        <v>0</v>
      </c>
    </row>
    <row r="541" spans="1:15" s="102" customFormat="1" ht="15" customHeight="1" x14ac:dyDescent="0.25">
      <c r="A541" s="83" t="s">
        <v>17</v>
      </c>
      <c r="B541" s="94"/>
      <c r="C541" s="74" t="s">
        <v>24</v>
      </c>
      <c r="D541" s="74" t="s">
        <v>24</v>
      </c>
      <c r="E541" s="212" t="s">
        <v>1079</v>
      </c>
      <c r="F541" s="231" t="s">
        <v>1080</v>
      </c>
      <c r="G541" s="105">
        <v>0</v>
      </c>
      <c r="H541" s="106">
        <v>497667.20999999996</v>
      </c>
      <c r="I541" s="45"/>
      <c r="J541" s="90">
        <v>0</v>
      </c>
      <c r="K541" s="67"/>
      <c r="L541" s="108">
        <v>497667.20999999996</v>
      </c>
      <c r="M541" s="109"/>
      <c r="N541" s="110">
        <v>0</v>
      </c>
      <c r="O541" s="110">
        <v>497667.20999999996</v>
      </c>
    </row>
    <row r="542" spans="1:15" s="102" customFormat="1" ht="15" customHeight="1" x14ac:dyDescent="0.25">
      <c r="A542" s="83"/>
      <c r="B542" s="94"/>
      <c r="C542" s="74" t="s">
        <v>24</v>
      </c>
      <c r="D542" s="74" t="s">
        <v>14</v>
      </c>
      <c r="E542" s="211" t="s">
        <v>1081</v>
      </c>
      <c r="F542" s="222" t="s">
        <v>1082</v>
      </c>
      <c r="G542" s="169"/>
      <c r="H542" s="106">
        <v>337965.17</v>
      </c>
      <c r="I542" s="45"/>
      <c r="J542" s="107"/>
      <c r="K542" s="67"/>
      <c r="L542" s="108">
        <v>337965.17</v>
      </c>
      <c r="M542" s="109"/>
      <c r="N542" s="110">
        <v>0</v>
      </c>
      <c r="O542" s="110">
        <v>337965.17</v>
      </c>
    </row>
    <row r="543" spans="1:15" s="102" customFormat="1" ht="15" customHeight="1" x14ac:dyDescent="0.25">
      <c r="A543" s="83"/>
      <c r="B543" s="94"/>
      <c r="C543" s="74" t="s">
        <v>24</v>
      </c>
      <c r="D543" s="74" t="s">
        <v>14</v>
      </c>
      <c r="E543" s="211" t="s">
        <v>1083</v>
      </c>
      <c r="F543" s="222" t="s">
        <v>1084</v>
      </c>
      <c r="G543" s="169"/>
      <c r="H543" s="106">
        <v>1500.5</v>
      </c>
      <c r="I543" s="45"/>
      <c r="J543" s="107"/>
      <c r="K543" s="67"/>
      <c r="L543" s="108">
        <v>1500.5</v>
      </c>
      <c r="M543" s="109"/>
      <c r="N543" s="110">
        <v>0</v>
      </c>
      <c r="O543" s="110">
        <v>1500.5</v>
      </c>
    </row>
    <row r="544" spans="1:15" s="102" customFormat="1" ht="15" customHeight="1" x14ac:dyDescent="0.25">
      <c r="A544" s="83"/>
      <c r="B544" s="94"/>
      <c r="C544" s="74" t="s">
        <v>24</v>
      </c>
      <c r="D544" s="74" t="s">
        <v>14</v>
      </c>
      <c r="E544" s="211" t="s">
        <v>1085</v>
      </c>
      <c r="F544" s="222" t="s">
        <v>1086</v>
      </c>
      <c r="G544" s="169"/>
      <c r="H544" s="106">
        <v>158201.54</v>
      </c>
      <c r="I544" s="45"/>
      <c r="J544" s="107"/>
      <c r="K544" s="67"/>
      <c r="L544" s="108">
        <v>158201.54</v>
      </c>
      <c r="M544" s="109"/>
      <c r="N544" s="110">
        <v>0</v>
      </c>
      <c r="O544" s="110">
        <v>158201.54</v>
      </c>
    </row>
    <row r="545" spans="1:15" s="102" customFormat="1" ht="15" customHeight="1" x14ac:dyDescent="0.25">
      <c r="A545" s="83"/>
      <c r="B545" s="94"/>
      <c r="C545" s="74" t="s">
        <v>24</v>
      </c>
      <c r="D545" s="74" t="s">
        <v>14</v>
      </c>
      <c r="E545" s="212" t="s">
        <v>1087</v>
      </c>
      <c r="F545" s="231" t="s">
        <v>1088</v>
      </c>
      <c r="G545" s="105"/>
      <c r="H545" s="106">
        <v>0</v>
      </c>
      <c r="I545" s="45"/>
      <c r="J545" s="107"/>
      <c r="K545" s="67"/>
      <c r="L545" s="108">
        <v>0</v>
      </c>
      <c r="M545" s="109"/>
      <c r="N545" s="110">
        <v>0</v>
      </c>
      <c r="O545" s="110">
        <v>0</v>
      </c>
    </row>
    <row r="546" spans="1:15" s="102" customFormat="1" ht="15" customHeight="1" x14ac:dyDescent="0.25">
      <c r="A546" s="83"/>
      <c r="B546" s="94"/>
      <c r="C546" s="74" t="s">
        <v>24</v>
      </c>
      <c r="D546" s="74" t="s">
        <v>14</v>
      </c>
      <c r="E546" s="212" t="s">
        <v>1089</v>
      </c>
      <c r="F546" s="231" t="s">
        <v>1090</v>
      </c>
      <c r="G546" s="105"/>
      <c r="H546" s="106">
        <v>0</v>
      </c>
      <c r="I546" s="45"/>
      <c r="J546" s="107"/>
      <c r="K546" s="67"/>
      <c r="L546" s="108">
        <v>0</v>
      </c>
      <c r="M546" s="109"/>
      <c r="N546" s="110">
        <v>0</v>
      </c>
      <c r="O546" s="110">
        <v>0</v>
      </c>
    </row>
    <row r="547" spans="1:15" s="102" customFormat="1" ht="15" customHeight="1" x14ac:dyDescent="0.25">
      <c r="A547" s="83"/>
      <c r="B547" s="94"/>
      <c r="C547" s="74" t="s">
        <v>24</v>
      </c>
      <c r="D547" s="74" t="s">
        <v>14</v>
      </c>
      <c r="E547" s="212" t="s">
        <v>1091</v>
      </c>
      <c r="F547" s="231" t="s">
        <v>1092</v>
      </c>
      <c r="G547" s="105"/>
      <c r="H547" s="106">
        <v>31741.01</v>
      </c>
      <c r="I547" s="45"/>
      <c r="J547" s="107"/>
      <c r="K547" s="67"/>
      <c r="L547" s="108">
        <v>31741.01</v>
      </c>
      <c r="M547" s="109"/>
      <c r="N547" s="110">
        <v>0</v>
      </c>
      <c r="O547" s="110">
        <v>31741.01</v>
      </c>
    </row>
    <row r="548" spans="1:15" s="102" customFormat="1" ht="15" customHeight="1" x14ac:dyDescent="0.25">
      <c r="A548" s="83"/>
      <c r="B548" s="94"/>
      <c r="C548" s="74" t="s">
        <v>24</v>
      </c>
      <c r="D548" s="74" t="s">
        <v>14</v>
      </c>
      <c r="E548" s="212" t="s">
        <v>1093</v>
      </c>
      <c r="F548" s="231" t="s">
        <v>1094</v>
      </c>
      <c r="G548" s="105"/>
      <c r="H548" s="106">
        <v>1927122.61</v>
      </c>
      <c r="I548" s="45"/>
      <c r="J548" s="107"/>
      <c r="K548" s="67"/>
      <c r="L548" s="108">
        <v>1927122.61</v>
      </c>
      <c r="M548" s="109"/>
      <c r="N548" s="110">
        <v>149432.62</v>
      </c>
      <c r="O548" s="110">
        <v>1777689.9900000002</v>
      </c>
    </row>
    <row r="549" spans="1:15" s="102" customFormat="1" ht="15" customHeight="1" x14ac:dyDescent="0.25">
      <c r="A549" s="83"/>
      <c r="B549" s="94"/>
      <c r="C549" s="74" t="s">
        <v>24</v>
      </c>
      <c r="D549" s="74" t="s">
        <v>14</v>
      </c>
      <c r="E549" s="212" t="s">
        <v>1095</v>
      </c>
      <c r="F549" s="231" t="s">
        <v>1096</v>
      </c>
      <c r="G549" s="105"/>
      <c r="H549" s="106">
        <v>1473.81</v>
      </c>
      <c r="I549" s="45"/>
      <c r="J549" s="107"/>
      <c r="K549" s="67"/>
      <c r="L549" s="108">
        <v>1473.81</v>
      </c>
      <c r="M549" s="109"/>
      <c r="N549" s="110">
        <v>0</v>
      </c>
      <c r="O549" s="110">
        <v>1473.81</v>
      </c>
    </row>
    <row r="550" spans="1:15" s="102" customFormat="1" ht="15" customHeight="1" x14ac:dyDescent="0.25">
      <c r="A550" s="83" t="s">
        <v>17</v>
      </c>
      <c r="B550" s="94"/>
      <c r="C550" s="74" t="s">
        <v>24</v>
      </c>
      <c r="D550" s="74" t="s">
        <v>24</v>
      </c>
      <c r="E550" s="211" t="s">
        <v>1097</v>
      </c>
      <c r="F550" s="216" t="s">
        <v>1098</v>
      </c>
      <c r="G550" s="97">
        <f>+G551+G552+G553</f>
        <v>0</v>
      </c>
      <c r="H550" s="98">
        <v>180.4</v>
      </c>
      <c r="I550" s="45"/>
      <c r="J550" s="90">
        <v>0</v>
      </c>
      <c r="K550" s="67"/>
      <c r="L550" s="99">
        <v>180.4</v>
      </c>
      <c r="M550" s="100"/>
      <c r="N550" s="101">
        <v>0</v>
      </c>
      <c r="O550" s="101">
        <v>180.4</v>
      </c>
    </row>
    <row r="551" spans="1:15" s="46" customFormat="1" ht="15" customHeight="1" x14ac:dyDescent="0.25">
      <c r="A551" s="128"/>
      <c r="B551" s="129"/>
      <c r="C551" s="74" t="s">
        <v>24</v>
      </c>
      <c r="D551" s="74" t="s">
        <v>14</v>
      </c>
      <c r="E551" s="211" t="s">
        <v>1099</v>
      </c>
      <c r="F551" s="222" t="s">
        <v>1100</v>
      </c>
      <c r="G551" s="169"/>
      <c r="H551" s="106">
        <v>0</v>
      </c>
      <c r="I551" s="45"/>
      <c r="J551" s="107"/>
      <c r="K551" s="67"/>
      <c r="L551" s="108">
        <v>0</v>
      </c>
      <c r="M551" s="109"/>
      <c r="N551" s="110">
        <v>0</v>
      </c>
      <c r="O551" s="110">
        <v>0</v>
      </c>
    </row>
    <row r="552" spans="1:15" s="46" customFormat="1" ht="15" customHeight="1" x14ac:dyDescent="0.25">
      <c r="A552" s="128"/>
      <c r="B552" s="129" t="s">
        <v>13</v>
      </c>
      <c r="C552" s="74" t="s">
        <v>13</v>
      </c>
      <c r="D552" s="74" t="s">
        <v>14</v>
      </c>
      <c r="E552" s="211" t="s">
        <v>1101</v>
      </c>
      <c r="F552" s="222" t="s">
        <v>1102</v>
      </c>
      <c r="G552" s="169"/>
      <c r="H552" s="106">
        <v>0</v>
      </c>
      <c r="I552" s="45"/>
      <c r="J552" s="107"/>
      <c r="K552" s="67"/>
      <c r="L552" s="108">
        <v>0</v>
      </c>
      <c r="M552" s="109"/>
      <c r="N552" s="110">
        <v>0</v>
      </c>
      <c r="O552" s="110">
        <v>0</v>
      </c>
    </row>
    <row r="553" spans="1:15" s="46" customFormat="1" ht="15" customHeight="1" x14ac:dyDescent="0.25">
      <c r="A553" s="128" t="s">
        <v>17</v>
      </c>
      <c r="B553" s="129"/>
      <c r="C553" s="74" t="s">
        <v>24</v>
      </c>
      <c r="D553" s="74" t="s">
        <v>24</v>
      </c>
      <c r="E553" s="211" t="s">
        <v>1103</v>
      </c>
      <c r="F553" s="222" t="s">
        <v>1104</v>
      </c>
      <c r="G553" s="246">
        <f>SUM(G554:G560)</f>
        <v>0</v>
      </c>
      <c r="H553" s="243">
        <v>180.4</v>
      </c>
      <c r="I553" s="45"/>
      <c r="J553" s="90">
        <v>0</v>
      </c>
      <c r="K553" s="67"/>
      <c r="L553" s="116">
        <v>180.4</v>
      </c>
      <c r="M553" s="100"/>
      <c r="N553" s="244">
        <v>0</v>
      </c>
      <c r="O553" s="244">
        <v>180.4</v>
      </c>
    </row>
    <row r="554" spans="1:15" s="46" customFormat="1" ht="15" customHeight="1" x14ac:dyDescent="0.25">
      <c r="A554" s="128"/>
      <c r="B554" s="129" t="s">
        <v>145</v>
      </c>
      <c r="C554" s="74" t="s">
        <v>145</v>
      </c>
      <c r="D554" s="74" t="s">
        <v>14</v>
      </c>
      <c r="E554" s="212" t="s">
        <v>1105</v>
      </c>
      <c r="F554" s="231" t="s">
        <v>1106</v>
      </c>
      <c r="G554" s="105"/>
      <c r="H554" s="106">
        <v>0</v>
      </c>
      <c r="I554" s="45"/>
      <c r="J554" s="107"/>
      <c r="K554" s="67"/>
      <c r="L554" s="108">
        <v>0</v>
      </c>
      <c r="M554" s="109"/>
      <c r="N554" s="110">
        <v>0</v>
      </c>
      <c r="O554" s="110">
        <v>0</v>
      </c>
    </row>
    <row r="555" spans="1:15" s="46" customFormat="1" ht="15" customHeight="1" x14ac:dyDescent="0.25">
      <c r="A555" s="128"/>
      <c r="B555" s="129"/>
      <c r="C555" s="74" t="s">
        <v>24</v>
      </c>
      <c r="D555" s="74" t="s">
        <v>14</v>
      </c>
      <c r="E555" s="212" t="s">
        <v>1107</v>
      </c>
      <c r="F555" s="231" t="s">
        <v>1108</v>
      </c>
      <c r="G555" s="105"/>
      <c r="H555" s="106">
        <v>0</v>
      </c>
      <c r="I555" s="45"/>
      <c r="J555" s="107"/>
      <c r="K555" s="67"/>
      <c r="L555" s="108">
        <v>0</v>
      </c>
      <c r="M555" s="109"/>
      <c r="N555" s="110">
        <v>0</v>
      </c>
      <c r="O555" s="110">
        <v>0</v>
      </c>
    </row>
    <row r="556" spans="1:15" s="46" customFormat="1" ht="15" customHeight="1" x14ac:dyDescent="0.25">
      <c r="A556" s="128"/>
      <c r="B556" s="129"/>
      <c r="C556" s="74" t="s">
        <v>24</v>
      </c>
      <c r="D556" s="74" t="s">
        <v>14</v>
      </c>
      <c r="E556" s="212" t="s">
        <v>1109</v>
      </c>
      <c r="F556" s="231" t="s">
        <v>1110</v>
      </c>
      <c r="G556" s="105"/>
      <c r="H556" s="106">
        <v>0</v>
      </c>
      <c r="I556" s="45"/>
      <c r="J556" s="107"/>
      <c r="K556" s="67"/>
      <c r="L556" s="108">
        <v>0</v>
      </c>
      <c r="M556" s="109"/>
      <c r="N556" s="110">
        <v>0</v>
      </c>
      <c r="O556" s="110">
        <v>0</v>
      </c>
    </row>
    <row r="557" spans="1:15" s="46" customFormat="1" ht="15" customHeight="1" x14ac:dyDescent="0.25">
      <c r="A557" s="128"/>
      <c r="B557" s="129"/>
      <c r="C557" s="74" t="s">
        <v>24</v>
      </c>
      <c r="D557" s="74" t="s">
        <v>14</v>
      </c>
      <c r="E557" s="212" t="s">
        <v>1111</v>
      </c>
      <c r="F557" s="231" t="s">
        <v>1112</v>
      </c>
      <c r="G557" s="105"/>
      <c r="H557" s="106">
        <v>0</v>
      </c>
      <c r="I557" s="45"/>
      <c r="J557" s="107"/>
      <c r="K557" s="67"/>
      <c r="L557" s="108">
        <v>0</v>
      </c>
      <c r="M557" s="109"/>
      <c r="N557" s="110">
        <v>0</v>
      </c>
      <c r="O557" s="110">
        <v>0</v>
      </c>
    </row>
    <row r="558" spans="1:15" s="46" customFormat="1" ht="15" customHeight="1" x14ac:dyDescent="0.25">
      <c r="A558" s="128"/>
      <c r="B558" s="129"/>
      <c r="C558" s="74" t="s">
        <v>24</v>
      </c>
      <c r="D558" s="74" t="s">
        <v>14</v>
      </c>
      <c r="E558" s="212" t="s">
        <v>1113</v>
      </c>
      <c r="F558" s="231" t="s">
        <v>1114</v>
      </c>
      <c r="G558" s="105"/>
      <c r="H558" s="106">
        <v>0</v>
      </c>
      <c r="I558" s="45"/>
      <c r="J558" s="107"/>
      <c r="K558" s="67"/>
      <c r="L558" s="108">
        <v>0</v>
      </c>
      <c r="M558" s="109"/>
      <c r="N558" s="110">
        <v>0</v>
      </c>
      <c r="O558" s="110">
        <v>0</v>
      </c>
    </row>
    <row r="559" spans="1:15" s="46" customFormat="1" ht="15" customHeight="1" x14ac:dyDescent="0.25">
      <c r="A559" s="128"/>
      <c r="B559" s="129"/>
      <c r="C559" s="74" t="s">
        <v>24</v>
      </c>
      <c r="D559" s="74" t="s">
        <v>14</v>
      </c>
      <c r="E559" s="212" t="s">
        <v>1115</v>
      </c>
      <c r="F559" s="231" t="s">
        <v>1116</v>
      </c>
      <c r="G559" s="105"/>
      <c r="H559" s="106">
        <v>0</v>
      </c>
      <c r="I559" s="45"/>
      <c r="J559" s="107"/>
      <c r="K559" s="67"/>
      <c r="L559" s="108">
        <v>0</v>
      </c>
      <c r="M559" s="109"/>
      <c r="N559" s="110">
        <v>0</v>
      </c>
      <c r="O559" s="110">
        <v>0</v>
      </c>
    </row>
    <row r="560" spans="1:15" s="46" customFormat="1" ht="15" customHeight="1" x14ac:dyDescent="0.25">
      <c r="A560" s="128"/>
      <c r="B560" s="129"/>
      <c r="C560" s="74" t="s">
        <v>24</v>
      </c>
      <c r="D560" s="74" t="s">
        <v>14</v>
      </c>
      <c r="E560" s="212" t="s">
        <v>1117</v>
      </c>
      <c r="F560" s="231" t="s">
        <v>1118</v>
      </c>
      <c r="G560" s="105"/>
      <c r="H560" s="106">
        <v>180.4</v>
      </c>
      <c r="I560" s="45"/>
      <c r="J560" s="107"/>
      <c r="K560" s="67"/>
      <c r="L560" s="108">
        <v>180.4</v>
      </c>
      <c r="M560" s="109"/>
      <c r="N560" s="110">
        <v>0</v>
      </c>
      <c r="O560" s="110">
        <v>180.4</v>
      </c>
    </row>
    <row r="561" spans="1:15" s="102" customFormat="1" ht="15" customHeight="1" x14ac:dyDescent="0.25">
      <c r="A561" s="83"/>
      <c r="B561" s="94"/>
      <c r="C561" s="74" t="s">
        <v>24</v>
      </c>
      <c r="D561" s="74" t="s">
        <v>14</v>
      </c>
      <c r="E561" s="211" t="s">
        <v>1119</v>
      </c>
      <c r="F561" s="216" t="s">
        <v>1120</v>
      </c>
      <c r="G561" s="288"/>
      <c r="H561" s="121">
        <v>91.14</v>
      </c>
      <c r="I561" s="45"/>
      <c r="J561" s="107"/>
      <c r="K561" s="289"/>
      <c r="L561" s="122">
        <v>91.14</v>
      </c>
      <c r="M561" s="109"/>
      <c r="N561" s="123">
        <v>0</v>
      </c>
      <c r="O561" s="123">
        <v>91.14</v>
      </c>
    </row>
    <row r="562" spans="1:15" s="102" customFormat="1" ht="20.100000000000001" customHeight="1" thickBot="1" x14ac:dyDescent="0.3">
      <c r="A562" s="83" t="s">
        <v>17</v>
      </c>
      <c r="B562" s="94"/>
      <c r="C562" s="74" t="s">
        <v>24</v>
      </c>
      <c r="D562" s="74" t="s">
        <v>24</v>
      </c>
      <c r="E562" s="185" t="s">
        <v>1121</v>
      </c>
      <c r="F562" s="265" t="s">
        <v>1122</v>
      </c>
      <c r="G562" s="187">
        <v>0</v>
      </c>
      <c r="H562" s="188">
        <v>-1305567.4600000002</v>
      </c>
      <c r="I562" s="45"/>
      <c r="J562" s="79">
        <v>0</v>
      </c>
      <c r="K562" s="289"/>
      <c r="L562" s="189">
        <v>-1305567.4600000002</v>
      </c>
      <c r="M562" s="190"/>
      <c r="N562" s="191">
        <v>-149432.62</v>
      </c>
      <c r="O562" s="191">
        <v>-1156134.8400000003</v>
      </c>
    </row>
    <row r="563" spans="1:15" s="201" customFormat="1" ht="20.100000000000001" customHeight="1" x14ac:dyDescent="0.25">
      <c r="A563" s="266"/>
      <c r="B563" s="267"/>
      <c r="C563" s="74" t="s">
        <v>24</v>
      </c>
      <c r="D563" s="74" t="s">
        <v>24</v>
      </c>
      <c r="E563" s="290"/>
      <c r="F563" s="291"/>
      <c r="G563" s="291"/>
      <c r="H563" s="196"/>
      <c r="I563" s="197"/>
      <c r="J563" s="198"/>
      <c r="K563" s="292"/>
      <c r="L563" s="200">
        <v>0</v>
      </c>
      <c r="M563" s="196"/>
      <c r="N563" s="196"/>
      <c r="O563" s="196">
        <v>0</v>
      </c>
    </row>
    <row r="564" spans="1:15" s="102" customFormat="1" ht="20.100000000000001" customHeight="1" x14ac:dyDescent="0.25">
      <c r="A564" s="83" t="s">
        <v>17</v>
      </c>
      <c r="B564" s="94"/>
      <c r="C564" s="74" t="s">
        <v>24</v>
      </c>
      <c r="D564" s="74" t="s">
        <v>24</v>
      </c>
      <c r="E564" s="293" t="s">
        <v>1123</v>
      </c>
      <c r="F564" s="294" t="s">
        <v>1124</v>
      </c>
      <c r="G564" s="295">
        <v>0</v>
      </c>
      <c r="H564" s="296">
        <v>-44710253.540000044</v>
      </c>
      <c r="I564" s="45"/>
      <c r="J564" s="79">
        <v>0</v>
      </c>
      <c r="K564" s="289"/>
      <c r="L564" s="189">
        <v>-44710253.540000044</v>
      </c>
      <c r="M564" s="297"/>
      <c r="N564" s="298">
        <v>-35873587.209999993</v>
      </c>
      <c r="O564" s="298">
        <v>-8836666.3300000504</v>
      </c>
    </row>
    <row r="565" spans="1:15" s="201" customFormat="1" ht="20.100000000000001" customHeight="1" thickBot="1" x14ac:dyDescent="0.3">
      <c r="A565" s="266"/>
      <c r="B565" s="267"/>
      <c r="C565" s="74" t="s">
        <v>24</v>
      </c>
      <c r="D565" s="74" t="s">
        <v>24</v>
      </c>
      <c r="E565" s="193"/>
      <c r="F565" s="194"/>
      <c r="G565" s="194"/>
      <c r="H565" s="196"/>
      <c r="I565" s="197"/>
      <c r="J565" s="198"/>
      <c r="K565" s="292"/>
      <c r="L565" s="200">
        <v>0</v>
      </c>
      <c r="M565" s="196"/>
      <c r="N565" s="196"/>
      <c r="O565" s="196">
        <v>0</v>
      </c>
    </row>
    <row r="566" spans="1:15" s="46" customFormat="1" ht="15" customHeight="1" x14ac:dyDescent="0.25">
      <c r="A566" s="128"/>
      <c r="B566" s="129"/>
      <c r="C566" s="74" t="s">
        <v>24</v>
      </c>
      <c r="D566" s="74" t="s">
        <v>24</v>
      </c>
      <c r="E566" s="202"/>
      <c r="F566" s="272" t="s">
        <v>1125</v>
      </c>
      <c r="G566" s="204"/>
      <c r="H566" s="205">
        <v>0</v>
      </c>
      <c r="I566" s="45"/>
      <c r="J566" s="107"/>
      <c r="K566" s="299"/>
      <c r="L566" s="108">
        <v>0</v>
      </c>
      <c r="M566" s="109"/>
      <c r="N566" s="206">
        <v>0</v>
      </c>
      <c r="O566" s="206">
        <v>0</v>
      </c>
    </row>
    <row r="567" spans="1:15" s="102" customFormat="1" ht="15" customHeight="1" x14ac:dyDescent="0.25">
      <c r="A567" s="83" t="s">
        <v>17</v>
      </c>
      <c r="B567" s="94"/>
      <c r="C567" s="74" t="s">
        <v>24</v>
      </c>
      <c r="D567" s="74" t="s">
        <v>24</v>
      </c>
      <c r="E567" s="274" t="s">
        <v>1126</v>
      </c>
      <c r="F567" s="247" t="s">
        <v>1127</v>
      </c>
      <c r="G567" s="184">
        <v>0</v>
      </c>
      <c r="H567" s="143">
        <v>12017415.439999999</v>
      </c>
      <c r="I567" s="45"/>
      <c r="J567" s="79">
        <v>0</v>
      </c>
      <c r="K567" s="289"/>
      <c r="L567" s="80">
        <v>12017415.439999999</v>
      </c>
      <c r="M567" s="81"/>
      <c r="N567" s="144">
        <v>1750007.75</v>
      </c>
      <c r="O567" s="144">
        <v>10267407.689999999</v>
      </c>
    </row>
    <row r="568" spans="1:15" s="102" customFormat="1" ht="15" customHeight="1" x14ac:dyDescent="0.25">
      <c r="A568" s="83"/>
      <c r="B568" s="94"/>
      <c r="C568" s="74" t="s">
        <v>24</v>
      </c>
      <c r="D568" s="74" t="s">
        <v>14</v>
      </c>
      <c r="E568" s="209" t="s">
        <v>1128</v>
      </c>
      <c r="F568" s="279" t="s">
        <v>1129</v>
      </c>
      <c r="G568" s="180"/>
      <c r="H568" s="181">
        <v>10457917.800000001</v>
      </c>
      <c r="I568" s="45"/>
      <c r="J568" s="79"/>
      <c r="K568" s="299"/>
      <c r="L568" s="182">
        <v>10457917.800000001</v>
      </c>
      <c r="M568" s="109"/>
      <c r="N568" s="183">
        <v>1646233.84</v>
      </c>
      <c r="O568" s="183">
        <v>8811683.9600000009</v>
      </c>
    </row>
    <row r="569" spans="1:15" s="102" customFormat="1" ht="15" customHeight="1" x14ac:dyDescent="0.25">
      <c r="A569" s="83"/>
      <c r="B569" s="94"/>
      <c r="C569" s="74" t="s">
        <v>24</v>
      </c>
      <c r="D569" s="74" t="s">
        <v>14</v>
      </c>
      <c r="E569" s="209" t="s">
        <v>1130</v>
      </c>
      <c r="F569" s="279" t="s">
        <v>1131</v>
      </c>
      <c r="G569" s="180"/>
      <c r="H569" s="181">
        <v>704206.12</v>
      </c>
      <c r="I569" s="45"/>
      <c r="J569" s="79"/>
      <c r="K569" s="289"/>
      <c r="L569" s="182">
        <v>704206.12</v>
      </c>
      <c r="M569" s="109"/>
      <c r="N569" s="183">
        <v>103773.91</v>
      </c>
      <c r="O569" s="183">
        <v>600432.21</v>
      </c>
    </row>
    <row r="570" spans="1:15" s="102" customFormat="1" ht="15" customHeight="1" x14ac:dyDescent="0.25">
      <c r="A570" s="83"/>
      <c r="B570" s="94"/>
      <c r="C570" s="74" t="s">
        <v>24</v>
      </c>
      <c r="D570" s="74" t="s">
        <v>14</v>
      </c>
      <c r="E570" s="209" t="s">
        <v>1132</v>
      </c>
      <c r="F570" s="279" t="s">
        <v>1133</v>
      </c>
      <c r="G570" s="180"/>
      <c r="H570" s="181">
        <v>847123.48</v>
      </c>
      <c r="I570" s="45"/>
      <c r="J570" s="79"/>
      <c r="K570" s="299"/>
      <c r="L570" s="182">
        <v>847123.48</v>
      </c>
      <c r="M570" s="109"/>
      <c r="N570" s="183">
        <v>0</v>
      </c>
      <c r="O570" s="183">
        <v>847123.48</v>
      </c>
    </row>
    <row r="571" spans="1:15" s="102" customFormat="1" ht="15" customHeight="1" x14ac:dyDescent="0.25">
      <c r="A571" s="83"/>
      <c r="B571" s="94"/>
      <c r="C571" s="74" t="s">
        <v>24</v>
      </c>
      <c r="D571" s="74" t="s">
        <v>14</v>
      </c>
      <c r="E571" s="209" t="s">
        <v>1134</v>
      </c>
      <c r="F571" s="279" t="s">
        <v>1135</v>
      </c>
      <c r="G571" s="180"/>
      <c r="H571" s="181">
        <v>8168.04</v>
      </c>
      <c r="I571" s="45"/>
      <c r="J571" s="79"/>
      <c r="K571" s="299"/>
      <c r="L571" s="182">
        <v>8168.04</v>
      </c>
      <c r="M571" s="109"/>
      <c r="N571" s="183">
        <v>0</v>
      </c>
      <c r="O571" s="183">
        <v>8168.04</v>
      </c>
    </row>
    <row r="572" spans="1:15" s="102" customFormat="1" ht="15" customHeight="1" x14ac:dyDescent="0.25">
      <c r="A572" s="83" t="s">
        <v>17</v>
      </c>
      <c r="B572" s="94"/>
      <c r="C572" s="74" t="s">
        <v>24</v>
      </c>
      <c r="D572" s="74" t="s">
        <v>24</v>
      </c>
      <c r="E572" s="274" t="s">
        <v>1136</v>
      </c>
      <c r="F572" s="247" t="s">
        <v>1137</v>
      </c>
      <c r="G572" s="184">
        <v>0</v>
      </c>
      <c r="H572" s="149">
        <v>259165.41999999998</v>
      </c>
      <c r="I572" s="45"/>
      <c r="J572" s="79">
        <v>0</v>
      </c>
      <c r="K572" s="299"/>
      <c r="L572" s="150">
        <v>259165.41999999998</v>
      </c>
      <c r="M572" s="109"/>
      <c r="N572" s="151">
        <v>0</v>
      </c>
      <c r="O572" s="151">
        <v>259165.41999999998</v>
      </c>
    </row>
    <row r="573" spans="1:15" s="102" customFormat="1" ht="15" customHeight="1" x14ac:dyDescent="0.25">
      <c r="A573" s="83"/>
      <c r="B573" s="94"/>
      <c r="C573" s="74" t="s">
        <v>24</v>
      </c>
      <c r="D573" s="74" t="s">
        <v>14</v>
      </c>
      <c r="E573" s="209" t="s">
        <v>1138</v>
      </c>
      <c r="F573" s="279" t="s">
        <v>1139</v>
      </c>
      <c r="G573" s="180"/>
      <c r="H573" s="181">
        <v>199053.11</v>
      </c>
      <c r="I573" s="45"/>
      <c r="J573" s="79"/>
      <c r="K573" s="289"/>
      <c r="L573" s="182">
        <v>199053.11</v>
      </c>
      <c r="M573" s="109"/>
      <c r="N573" s="183">
        <v>0</v>
      </c>
      <c r="O573" s="183">
        <v>199053.11</v>
      </c>
    </row>
    <row r="574" spans="1:15" s="102" customFormat="1" ht="15" customHeight="1" x14ac:dyDescent="0.25">
      <c r="A574" s="83"/>
      <c r="B574" s="94"/>
      <c r="C574" s="74" t="s">
        <v>24</v>
      </c>
      <c r="D574" s="74" t="s">
        <v>14</v>
      </c>
      <c r="E574" s="209" t="s">
        <v>1140</v>
      </c>
      <c r="F574" s="279" t="s">
        <v>1141</v>
      </c>
      <c r="G574" s="180"/>
      <c r="H574" s="181">
        <v>60112.31</v>
      </c>
      <c r="I574" s="45"/>
      <c r="J574" s="79"/>
      <c r="K574" s="299"/>
      <c r="L574" s="182">
        <v>60112.31</v>
      </c>
      <c r="M574" s="109"/>
      <c r="N574" s="183">
        <v>0</v>
      </c>
      <c r="O574" s="183">
        <v>60112.31</v>
      </c>
    </row>
    <row r="575" spans="1:15" s="46" customFormat="1" ht="15" customHeight="1" x14ac:dyDescent="0.25">
      <c r="A575" s="128"/>
      <c r="B575" s="129"/>
      <c r="C575" s="74" t="s">
        <v>24</v>
      </c>
      <c r="D575" s="74" t="s">
        <v>14</v>
      </c>
      <c r="E575" s="274" t="s">
        <v>1142</v>
      </c>
      <c r="F575" s="247" t="s">
        <v>1143</v>
      </c>
      <c r="G575" s="184"/>
      <c r="H575" s="149">
        <v>0</v>
      </c>
      <c r="I575" s="45"/>
      <c r="J575" s="79"/>
      <c r="K575" s="289"/>
      <c r="L575" s="150">
        <v>0</v>
      </c>
      <c r="M575" s="109"/>
      <c r="N575" s="151">
        <v>0</v>
      </c>
      <c r="O575" s="151">
        <v>0</v>
      </c>
    </row>
    <row r="576" spans="1:15" s="46" customFormat="1" ht="20.100000000000001" customHeight="1" thickBot="1" x14ac:dyDescent="0.3">
      <c r="A576" s="128" t="s">
        <v>17</v>
      </c>
      <c r="B576" s="129"/>
      <c r="C576" s="74" t="s">
        <v>24</v>
      </c>
      <c r="D576" s="74" t="s">
        <v>24</v>
      </c>
      <c r="E576" s="185" t="s">
        <v>1144</v>
      </c>
      <c r="F576" s="265" t="s">
        <v>1145</v>
      </c>
      <c r="G576" s="187">
        <v>0</v>
      </c>
      <c r="H576" s="300">
        <v>12276580.859999999</v>
      </c>
      <c r="I576" s="45"/>
      <c r="J576" s="79">
        <v>0</v>
      </c>
      <c r="K576" s="301"/>
      <c r="L576" s="302">
        <v>12276580.859999999</v>
      </c>
      <c r="M576" s="303"/>
      <c r="N576" s="304">
        <v>1750007.75</v>
      </c>
      <c r="O576" s="304">
        <v>10526573.109999999</v>
      </c>
    </row>
    <row r="577" spans="1:25" s="46" customFormat="1" ht="20.100000000000001" customHeight="1" thickBot="1" x14ac:dyDescent="0.3">
      <c r="A577" s="305"/>
      <c r="B577" s="306"/>
      <c r="C577" s="74" t="s">
        <v>24</v>
      </c>
      <c r="D577" s="74" t="s">
        <v>24</v>
      </c>
      <c r="E577" s="290"/>
      <c r="F577" s="291"/>
      <c r="G577" s="270"/>
      <c r="H577" s="307"/>
      <c r="I577" s="45"/>
      <c r="J577" s="90"/>
      <c r="K577" s="301"/>
      <c r="L577" s="308"/>
      <c r="M577" s="307"/>
      <c r="N577" s="307"/>
      <c r="O577" s="307">
        <v>0</v>
      </c>
    </row>
    <row r="578" spans="1:25" s="46" customFormat="1" ht="20.100000000000001" customHeight="1" thickBot="1" x14ac:dyDescent="0.3">
      <c r="A578" s="309" t="s">
        <v>17</v>
      </c>
      <c r="B578" s="310"/>
      <c r="C578" s="74" t="s">
        <v>24</v>
      </c>
      <c r="D578" s="74" t="s">
        <v>24</v>
      </c>
      <c r="E578" s="47" t="s">
        <v>1146</v>
      </c>
      <c r="F578" s="311" t="s">
        <v>1147</v>
      </c>
      <c r="G578" s="312">
        <v>0</v>
      </c>
      <c r="H578" s="313">
        <v>-56986834.400000043</v>
      </c>
      <c r="I578" s="45"/>
      <c r="J578" s="314">
        <v>0</v>
      </c>
      <c r="K578" s="301"/>
      <c r="L578" s="302">
        <v>-56986834.400000043</v>
      </c>
      <c r="M578" s="307"/>
      <c r="N578" s="315">
        <v>-37623594.959999993</v>
      </c>
      <c r="O578" s="315">
        <v>-19363239.44000005</v>
      </c>
    </row>
    <row r="579" spans="1:25" s="325" customFormat="1" x14ac:dyDescent="0.25">
      <c r="A579" s="316"/>
      <c r="B579" s="316"/>
      <c r="C579" s="316"/>
      <c r="D579" s="316"/>
      <c r="E579" s="317"/>
      <c r="F579" s="318"/>
      <c r="G579" s="319"/>
      <c r="H579" s="320"/>
      <c r="I579" s="316"/>
      <c r="J579" s="321"/>
      <c r="K579" s="301"/>
      <c r="L579" s="10"/>
      <c r="M579" s="322"/>
      <c r="N579" s="316"/>
      <c r="O579" s="316"/>
      <c r="P579" s="316"/>
      <c r="Q579" s="316"/>
      <c r="R579" s="316"/>
      <c r="S579" s="316"/>
      <c r="T579" s="316"/>
      <c r="U579" s="316"/>
      <c r="V579" s="316"/>
      <c r="W579" s="316"/>
      <c r="X579" s="324"/>
    </row>
    <row r="580" spans="1:25" s="325" customFormat="1" ht="15.75" x14ac:dyDescent="0.25">
      <c r="A580" s="316"/>
      <c r="B580" s="316"/>
      <c r="C580" s="316"/>
      <c r="D580" s="316"/>
      <c r="E580" s="326" t="s">
        <v>1148</v>
      </c>
      <c r="F580" s="318"/>
      <c r="G580" s="319"/>
      <c r="H580" s="320"/>
      <c r="I580" s="316"/>
      <c r="J580" s="316"/>
      <c r="K580" s="301"/>
      <c r="L580" s="10"/>
      <c r="M580" s="322"/>
      <c r="N580" s="316"/>
      <c r="O580" s="316"/>
      <c r="P580" s="316"/>
      <c r="Q580" s="316"/>
      <c r="R580" s="316"/>
      <c r="S580" s="316"/>
      <c r="T580" s="316"/>
      <c r="U580" s="316"/>
      <c r="V580" s="316"/>
      <c r="W580" s="316"/>
      <c r="X580" s="324"/>
    </row>
    <row r="581" spans="1:25" s="325" customFormat="1" x14ac:dyDescent="0.25">
      <c r="A581" s="327"/>
      <c r="B581" s="327"/>
      <c r="C581" s="327"/>
      <c r="D581" s="327"/>
      <c r="E581" s="3"/>
      <c r="F581" s="318"/>
      <c r="G581" s="319"/>
      <c r="H581" s="320"/>
      <c r="I581" s="316"/>
      <c r="J581" s="316"/>
      <c r="K581" s="301"/>
      <c r="L581" s="328"/>
      <c r="M581" s="329"/>
      <c r="N581" s="323"/>
      <c r="O581" s="316"/>
      <c r="P581" s="316"/>
      <c r="Q581" s="316"/>
      <c r="R581" s="316"/>
      <c r="S581" s="316"/>
      <c r="T581" s="316"/>
      <c r="U581" s="316"/>
      <c r="V581" s="316"/>
      <c r="W581" s="316"/>
      <c r="X581" s="324"/>
    </row>
    <row r="582" spans="1:25" s="325" customFormat="1" x14ac:dyDescent="0.25">
      <c r="A582" s="327"/>
      <c r="B582" s="327"/>
      <c r="C582" s="327"/>
      <c r="D582" s="327"/>
      <c r="E582" s="3"/>
      <c r="F582" s="3"/>
      <c r="G582" s="330"/>
      <c r="H582" s="331"/>
      <c r="I582" s="332"/>
      <c r="J582" s="332"/>
      <c r="K582" s="301"/>
      <c r="L582" s="10"/>
      <c r="M582" s="322"/>
      <c r="N582" s="332"/>
      <c r="O582" s="332"/>
      <c r="P582" s="332"/>
      <c r="Q582" s="332"/>
      <c r="R582" s="332"/>
      <c r="S582" s="332"/>
      <c r="T582" s="332"/>
      <c r="U582" s="332"/>
      <c r="V582" s="332"/>
      <c r="W582" s="332"/>
      <c r="X582" s="333"/>
    </row>
    <row r="583" spans="1:25" s="325" customFormat="1" ht="15" customHeight="1" x14ac:dyDescent="0.25">
      <c r="A583" s="327"/>
      <c r="B583" s="327"/>
      <c r="C583" s="327"/>
      <c r="D583" s="327"/>
      <c r="E583" s="334" t="s">
        <v>1149</v>
      </c>
      <c r="F583" s="335"/>
      <c r="G583" s="336"/>
      <c r="H583" s="337"/>
      <c r="I583" s="338"/>
      <c r="J583" s="338"/>
      <c r="K583" s="339"/>
      <c r="L583" s="340"/>
      <c r="M583" s="341"/>
      <c r="N583" s="338"/>
      <c r="Q583" s="12"/>
      <c r="R583" s="12"/>
      <c r="S583" s="12"/>
      <c r="T583" s="12"/>
      <c r="U583" s="12"/>
      <c r="V583" s="12"/>
      <c r="W583" s="12"/>
      <c r="X583" s="11"/>
    </row>
    <row r="584" spans="1:25" s="325" customFormat="1" ht="17.25" x14ac:dyDescent="0.25">
      <c r="A584" s="316"/>
      <c r="B584" s="316"/>
      <c r="C584" s="316"/>
      <c r="D584" s="316"/>
      <c r="E584" s="342" t="s">
        <v>1150</v>
      </c>
      <c r="F584" s="343"/>
      <c r="G584" s="344"/>
      <c r="H584" s="345"/>
      <c r="I584" s="346"/>
      <c r="J584" s="346"/>
      <c r="K584" s="339"/>
      <c r="L584" s="347"/>
      <c r="M584" s="348"/>
      <c r="N584" s="346"/>
      <c r="O584" s="332"/>
      <c r="Q584" s="332"/>
      <c r="R584" s="332"/>
      <c r="S584" s="332"/>
      <c r="T584" s="332"/>
      <c r="U584" s="332"/>
      <c r="V584" s="332"/>
      <c r="W584" s="332"/>
      <c r="X584" s="333"/>
    </row>
    <row r="585" spans="1:25" s="325" customFormat="1" ht="17.25" x14ac:dyDescent="0.25">
      <c r="A585" s="316"/>
      <c r="B585" s="316"/>
      <c r="C585" s="316"/>
      <c r="D585" s="316"/>
      <c r="E585" s="342" t="s">
        <v>1151</v>
      </c>
      <c r="F585" s="349"/>
      <c r="G585" s="336"/>
      <c r="H585" s="337"/>
      <c r="I585" s="350"/>
      <c r="J585" s="351" t="s">
        <v>1152</v>
      </c>
      <c r="K585" s="351"/>
      <c r="L585" s="351"/>
      <c r="M585" s="348"/>
      <c r="N585" s="350"/>
      <c r="Q585" s="12"/>
      <c r="R585" s="12"/>
      <c r="S585" s="12"/>
      <c r="T585" s="12"/>
      <c r="U585" s="12"/>
      <c r="V585" s="12"/>
      <c r="W585" s="12"/>
      <c r="X585" s="11"/>
    </row>
    <row r="586" spans="1:25" s="325" customFormat="1" ht="17.25" x14ac:dyDescent="0.25">
      <c r="A586" s="316"/>
      <c r="B586" s="316"/>
      <c r="C586" s="316"/>
      <c r="D586" s="316"/>
      <c r="E586" s="343"/>
      <c r="F586" s="352"/>
      <c r="G586" s="352"/>
      <c r="H586" s="352"/>
      <c r="I586" s="338"/>
      <c r="J586" s="346"/>
      <c r="K586" s="352"/>
      <c r="L586" s="353" t="s">
        <v>1153</v>
      </c>
      <c r="M586" s="354"/>
      <c r="N586" s="338"/>
      <c r="O586" s="12"/>
      <c r="P586" s="332"/>
      <c r="Q586" s="332"/>
      <c r="R586" s="332"/>
      <c r="S586" s="332"/>
      <c r="T586" s="332"/>
      <c r="U586" s="332"/>
      <c r="V586" s="332"/>
      <c r="W586" s="332"/>
      <c r="X586" s="333"/>
    </row>
    <row r="587" spans="1:25" s="325" customFormat="1" ht="17.25" x14ac:dyDescent="0.25">
      <c r="A587" s="316"/>
      <c r="B587" s="316"/>
      <c r="C587" s="316"/>
      <c r="D587" s="316"/>
      <c r="E587" s="343"/>
      <c r="F587" s="352"/>
      <c r="G587" s="352"/>
      <c r="H587" s="352"/>
      <c r="I587" s="346"/>
      <c r="J587" s="338"/>
      <c r="K587" s="338"/>
      <c r="L587" s="338" t="s">
        <v>1151</v>
      </c>
      <c r="M587" s="348"/>
      <c r="N587" s="346"/>
      <c r="O587" s="332"/>
      <c r="P587" s="332"/>
      <c r="Q587" s="332"/>
      <c r="R587" s="332"/>
      <c r="S587" s="332"/>
      <c r="T587" s="332"/>
      <c r="U587" s="332"/>
      <c r="V587" s="332"/>
      <c r="W587" s="332"/>
      <c r="X587" s="333"/>
    </row>
    <row r="588" spans="1:25" s="325" customFormat="1" ht="17.25" x14ac:dyDescent="0.25">
      <c r="A588" s="316"/>
      <c r="B588" s="316"/>
      <c r="C588" s="316"/>
      <c r="D588" s="316"/>
      <c r="E588" s="343"/>
      <c r="F588" s="352"/>
      <c r="G588" s="352"/>
      <c r="H588" s="352"/>
      <c r="I588" s="338"/>
      <c r="J588" s="338"/>
      <c r="K588" s="355"/>
      <c r="L588" s="338"/>
      <c r="M588" s="354"/>
      <c r="N588" s="338"/>
      <c r="O588" s="12"/>
      <c r="P588" s="332"/>
      <c r="Q588" s="332"/>
      <c r="R588" s="332"/>
      <c r="S588" s="332"/>
      <c r="T588" s="332"/>
      <c r="U588" s="332"/>
      <c r="V588" s="332"/>
      <c r="W588" s="332"/>
      <c r="X588" s="333"/>
    </row>
    <row r="589" spans="1:25" s="325" customFormat="1" ht="17.25" x14ac:dyDescent="0.25">
      <c r="A589" s="316"/>
      <c r="B589" s="316"/>
      <c r="C589" s="316"/>
      <c r="D589" s="316"/>
      <c r="E589" s="343"/>
      <c r="F589" s="338"/>
      <c r="G589" s="338"/>
      <c r="H589" s="338"/>
      <c r="I589" s="338"/>
      <c r="J589" s="338"/>
      <c r="K589" s="355"/>
      <c r="L589" s="338"/>
      <c r="M589" s="354"/>
      <c r="N589" s="338"/>
      <c r="O589" s="12"/>
      <c r="P589" s="332"/>
      <c r="Q589" s="332"/>
      <c r="R589" s="332"/>
      <c r="S589" s="332"/>
      <c r="T589" s="332"/>
      <c r="U589" s="332"/>
      <c r="V589" s="332"/>
      <c r="W589" s="332"/>
      <c r="X589" s="333"/>
    </row>
    <row r="590" spans="1:25" s="325" customFormat="1" ht="17.25" x14ac:dyDescent="0.25">
      <c r="A590" s="12"/>
      <c r="B590" s="12"/>
      <c r="C590" s="12"/>
      <c r="D590" s="12"/>
      <c r="E590" s="343"/>
      <c r="F590" s="352"/>
      <c r="G590" s="336"/>
      <c r="H590" s="337"/>
      <c r="I590" s="338"/>
      <c r="J590" s="351" t="s">
        <v>1154</v>
      </c>
      <c r="K590" s="351"/>
      <c r="L590" s="351"/>
      <c r="M590" s="348"/>
      <c r="N590" s="338"/>
      <c r="P590" s="12"/>
      <c r="Q590" s="12"/>
      <c r="R590" s="12"/>
      <c r="S590" s="12"/>
      <c r="T590" s="12"/>
      <c r="U590" s="12"/>
      <c r="V590" s="12"/>
      <c r="W590" s="12"/>
      <c r="X590" s="11"/>
    </row>
    <row r="591" spans="1:25" s="325" customFormat="1" ht="17.25" x14ac:dyDescent="0.25">
      <c r="A591" s="12"/>
      <c r="B591" s="12"/>
      <c r="C591" s="12"/>
      <c r="D591" s="12"/>
      <c r="E591" s="343"/>
      <c r="F591" s="352"/>
      <c r="G591" s="352"/>
      <c r="H591" s="352"/>
      <c r="I591" s="346"/>
      <c r="J591" s="352"/>
      <c r="K591" s="336"/>
      <c r="L591" s="356" t="s">
        <v>1155</v>
      </c>
      <c r="M591" s="348"/>
      <c r="N591" s="346"/>
      <c r="O591" s="332"/>
      <c r="P591" s="332"/>
      <c r="Q591" s="332"/>
      <c r="R591" s="332"/>
      <c r="S591" s="332"/>
      <c r="T591" s="332"/>
      <c r="U591" s="332"/>
      <c r="V591" s="332"/>
      <c r="W591" s="332"/>
      <c r="X591" s="333"/>
    </row>
    <row r="592" spans="1:25" ht="17.25" x14ac:dyDescent="0.25">
      <c r="A592" s="12"/>
      <c r="B592" s="12"/>
      <c r="C592" s="12"/>
      <c r="D592" s="12"/>
      <c r="E592" s="343"/>
      <c r="F592" s="343"/>
      <c r="G592" s="344"/>
      <c r="H592" s="357"/>
      <c r="I592" s="338"/>
      <c r="J592" s="338"/>
      <c r="K592" s="338"/>
      <c r="L592" s="338" t="s">
        <v>1156</v>
      </c>
      <c r="M592" s="348"/>
      <c r="N592" s="338"/>
      <c r="O592" s="1"/>
      <c r="P592" s="12"/>
      <c r="Q592" s="12"/>
      <c r="R592" s="12"/>
      <c r="S592" s="12"/>
      <c r="T592" s="12"/>
      <c r="U592" s="12"/>
      <c r="V592" s="12"/>
      <c r="W592" s="12"/>
      <c r="Y592" s="1"/>
    </row>
    <row r="1252" spans="9:9" x14ac:dyDescent="0.25">
      <c r="I1252" s="10">
        <f>I1251-I1250</f>
        <v>0</v>
      </c>
    </row>
  </sheetData>
  <autoFilter ref="C7:N578"/>
  <mergeCells count="2">
    <mergeCell ref="J585:L585"/>
    <mergeCell ref="J590:L590"/>
  </mergeCells>
  <printOptions horizontalCentered="1"/>
  <pageMargins left="0.25" right="0.25" top="0.75" bottom="0.75" header="0.3" footer="0.3"/>
  <pageSetup paperSize="9" scale="41" fitToHeight="0" orientation="portrait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</vt:lpstr>
      <vt:lpstr>' Nuovo Modello CE'!Area_stampa</vt:lpstr>
      <vt:lpstr>' Nuovo Modello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2021-12-17T10:49:49Z</dcterms:created>
  <dcterms:modified xsi:type="dcterms:W3CDTF">2021-12-17T10:52:31Z</dcterms:modified>
</cp:coreProperties>
</file>