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1565"/>
  </bookViews>
  <sheets>
    <sheet name="Conto Economico_NE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'Conto Economico_NEW'!$A$1:$H$129</definedName>
    <definedName name="a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_xlnm.Print_Area" localSheetId="0">'Conto Economico_NEW'!$A$1:$F$114</definedName>
    <definedName name="AZI" localSheetId="0">#REF!</definedName>
    <definedName name="AZI">#REF!</definedName>
    <definedName name="AZIENDABA2" localSheetId="0">[1]CEesteso!#REF!</definedName>
    <definedName name="AZIENDABA2">[2]CEesteso!#REF!</definedName>
    <definedName name="AZIENDABA3" localSheetId="0">[1]CEesteso!#REF!</definedName>
    <definedName name="AZIENDABA3">[2]CEesteso!#REF!</definedName>
    <definedName name="AZIENDABA4" localSheetId="0">[1]CEesteso!#REF!</definedName>
    <definedName name="AZIENDABA4">[2]CEesteso!#REF!</definedName>
    <definedName name="AZIENDABA5" localSheetId="0">[1]CEesteso!#REF!</definedName>
    <definedName name="AZIENDABA5">[2]CEesteso!#REF!</definedName>
    <definedName name="AZIENDABR1" localSheetId="0">[1]CEesteso!#REF!</definedName>
    <definedName name="AZIENDABR1">[2]CEesteso!#REF!</definedName>
    <definedName name="AZIENDAFG1" localSheetId="0">[1]CEesteso!#REF!</definedName>
    <definedName name="AZIENDAFG1">[2]CEesteso!#REF!</definedName>
    <definedName name="AZIENDAFG2" localSheetId="0">[1]CEesteso!#REF!</definedName>
    <definedName name="AZIENDAFG2">[2]CEesteso!#REF!</definedName>
    <definedName name="AZIENDAFG3" localSheetId="0">[1]CEesteso!#REF!</definedName>
    <definedName name="AZIENDAFG3">[2]CEesteso!#REF!</definedName>
    <definedName name="AZIENDALE1" localSheetId="0">[1]CEesteso!#REF!</definedName>
    <definedName name="AZIENDALE1">[2]CEesteso!#REF!</definedName>
    <definedName name="AZIENDALE2" localSheetId="0">[1]CEesteso!#REF!</definedName>
    <definedName name="AZIENDALE2">[2]CEesteso!#REF!</definedName>
    <definedName name="AZIENDAOR" localSheetId="0">[1]CEesteso!#REF!</definedName>
    <definedName name="AZIENDAOR">[2]CEesteso!#REF!</definedName>
    <definedName name="AZIENDAPO" localSheetId="0">[1]CEesteso!#REF!</definedName>
    <definedName name="AZIENDAPO">[2]CEesteso!#REF!</definedName>
    <definedName name="AZIENDATA1" localSheetId="0">[1]CEesteso!#REF!</definedName>
    <definedName name="AZIENDATA1">[2]CEesteso!#REF!</definedName>
    <definedName name="Aziende" localSheetId="0">[3]attivo!#REF!</definedName>
    <definedName name="Aziende">[4]attivo!#REF!</definedName>
    <definedName name="bari1" localSheetId="0">#REF!</definedName>
    <definedName name="bari1">#REF!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rtclin" localSheetId="0">[5]Ricavi!#REF!</definedName>
    <definedName name="Cartclin">[6]Ricavi!#REF!</definedName>
    <definedName name="CATEGORIA">[7]TABELLE!$A$1:$B$7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'[8]tabella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icebilancio">[8]tabella!$A:$B</definedName>
    <definedName name="CODICI" localSheetId="0">'[9]IMPUT PER CE'!$A:$B</definedName>
    <definedName name="CODICI">'[10]IMPUT PER CE'!$A:$B</definedName>
    <definedName name="codifica" localSheetId="0">#REF!</definedName>
    <definedName name="codifica">#REF!</definedName>
    <definedName name="codminsal">[8]Foglio1!$A:$B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[8]database!$B:$B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[11]DETT!$D$131,[11]DETT!$D$122,[11]DETT!$D$100,[11]DETT!$D$94,[11]DETT!$D$92,[11]DETT!$D$42,[11]DETT!$D$14,[11]DETT!$D$10,[11]DETT!$D$7</definedName>
    <definedName name="dflt2">[12]Personalizza!$G$21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[5]Ricavi!#REF!</definedName>
    <definedName name="Prestaz">[6]Ricavi!#REF!</definedName>
    <definedName name="previsione" localSheetId="0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'[8]tabella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[8]database!$B:$C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RALCIO" localSheetId="0">#REF!</definedName>
    <definedName name="STRALCIO">#REF!</definedName>
    <definedName name="suore" localSheetId="0">[5]Ricavi!#REF!</definedName>
    <definedName name="suore">[6]Ricavi!#REF!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ssoDH" localSheetId="0">[5]Ricavi!#REF!</definedName>
    <definedName name="TassoDH">[6]Ricavi!#REF!</definedName>
    <definedName name="TassoDRG" localSheetId="0">[5]Ricavi!#REF!</definedName>
    <definedName name="TassoDRG">[6]Ricavi!#REF!</definedName>
    <definedName name="TassoPrestazioni" localSheetId="0">[5]Ricavi!#REF!</definedName>
    <definedName name="TassoPrestazioni">[6]Ricavi!#REF!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_xlnm.Print_Titles" localSheetId="0">'Conto Economico_NEW'!$1:$1</definedName>
    <definedName name="tot">[13]Delibere1!$D$132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[13]Delibere1!$E$132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UNITA_MEDIE_04" localSheetId="0">#REF!</definedName>
    <definedName name="UNITA_MEDIE_04">#REF!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</definedNames>
  <calcPr calcId="145621"/>
</workbook>
</file>

<file path=xl/calcChain.xml><?xml version="1.0" encoding="utf-8"?>
<calcChain xmlns="http://schemas.openxmlformats.org/spreadsheetml/2006/main">
  <c r="D111" i="1" l="1"/>
  <c r="F111" i="1" s="1"/>
  <c r="C111" i="1"/>
  <c r="E111" i="1" s="1"/>
  <c r="D110" i="1"/>
  <c r="F110" i="1" s="1"/>
  <c r="C110" i="1"/>
  <c r="E110" i="1" s="1"/>
  <c r="D109" i="1"/>
  <c r="F109" i="1" s="1"/>
  <c r="C109" i="1"/>
  <c r="E109" i="1" s="1"/>
  <c r="D108" i="1"/>
  <c r="F108" i="1" s="1"/>
  <c r="C108" i="1"/>
  <c r="E108" i="1" s="1"/>
  <c r="D107" i="1"/>
  <c r="F107" i="1" s="1"/>
  <c r="C107" i="1"/>
  <c r="E107" i="1" s="1"/>
  <c r="D106" i="1"/>
  <c r="F106" i="1" s="1"/>
  <c r="C106" i="1"/>
  <c r="E106" i="1" s="1"/>
  <c r="D105" i="1"/>
  <c r="D112" i="1" s="1"/>
  <c r="C105" i="1"/>
  <c r="C112" i="1" s="1"/>
  <c r="D99" i="1"/>
  <c r="F99" i="1" s="1"/>
  <c r="C99" i="1"/>
  <c r="E99" i="1" s="1"/>
  <c r="D98" i="1"/>
  <c r="F98" i="1" s="1"/>
  <c r="C98" i="1"/>
  <c r="E98" i="1" s="1"/>
  <c r="D97" i="1"/>
  <c r="F97" i="1" s="1"/>
  <c r="C97" i="1"/>
  <c r="E97" i="1" s="1"/>
  <c r="D96" i="1"/>
  <c r="F96" i="1" s="1"/>
  <c r="C96" i="1"/>
  <c r="E96" i="1" s="1"/>
  <c r="D95" i="1"/>
  <c r="F95" i="1" s="1"/>
  <c r="C95" i="1"/>
  <c r="E95" i="1" s="1"/>
  <c r="D94" i="1"/>
  <c r="D100" i="1" s="1"/>
  <c r="C94" i="1"/>
  <c r="C100" i="1" s="1"/>
  <c r="D91" i="1"/>
  <c r="F91" i="1" s="1"/>
  <c r="C91" i="1"/>
  <c r="E91" i="1" s="1"/>
  <c r="D90" i="1"/>
  <c r="D92" i="1" s="1"/>
  <c r="F92" i="1" s="1"/>
  <c r="C90" i="1"/>
  <c r="C92" i="1" s="1"/>
  <c r="D87" i="1"/>
  <c r="F87" i="1" s="1"/>
  <c r="C87" i="1"/>
  <c r="E87" i="1" s="1"/>
  <c r="D86" i="1"/>
  <c r="D88" i="1" s="1"/>
  <c r="C86" i="1"/>
  <c r="C88" i="1" s="1"/>
  <c r="E84" i="1"/>
  <c r="D84" i="1"/>
  <c r="C84" i="1"/>
  <c r="D79" i="1"/>
  <c r="C79" i="1"/>
  <c r="E79" i="1" s="1"/>
  <c r="D78" i="1"/>
  <c r="C78" i="1"/>
  <c r="E78" i="1" s="1"/>
  <c r="D77" i="1"/>
  <c r="C77" i="1"/>
  <c r="E77" i="1" s="1"/>
  <c r="D76" i="1"/>
  <c r="C76" i="1"/>
  <c r="E76" i="1" s="1"/>
  <c r="D75" i="1"/>
  <c r="C75" i="1"/>
  <c r="E75" i="1" s="1"/>
  <c r="D74" i="1"/>
  <c r="C74" i="1"/>
  <c r="E74" i="1" s="1"/>
  <c r="D73" i="1"/>
  <c r="C73" i="1"/>
  <c r="E73" i="1" s="1"/>
  <c r="D72" i="1"/>
  <c r="C72" i="1"/>
  <c r="E72" i="1" s="1"/>
  <c r="D71" i="1"/>
  <c r="C71" i="1"/>
  <c r="E71" i="1" s="1"/>
  <c r="D70" i="1"/>
  <c r="C70" i="1"/>
  <c r="E70" i="1" s="1"/>
  <c r="D69" i="1"/>
  <c r="C69" i="1"/>
  <c r="E69" i="1" s="1"/>
  <c r="D68" i="1"/>
  <c r="C68" i="1"/>
  <c r="E68" i="1" s="1"/>
  <c r="D67" i="1"/>
  <c r="C67" i="1"/>
  <c r="E67" i="1" s="1"/>
  <c r="D66" i="1"/>
  <c r="C66" i="1"/>
  <c r="E66" i="1" s="1"/>
  <c r="D65" i="1"/>
  <c r="C65" i="1"/>
  <c r="E65" i="1" s="1"/>
  <c r="D64" i="1"/>
  <c r="C64" i="1"/>
  <c r="E64" i="1" s="1"/>
  <c r="D63" i="1"/>
  <c r="C63" i="1"/>
  <c r="E63" i="1" s="1"/>
  <c r="D62" i="1"/>
  <c r="C62" i="1"/>
  <c r="E62" i="1" s="1"/>
  <c r="D61" i="1"/>
  <c r="C61" i="1"/>
  <c r="E61" i="1" s="1"/>
  <c r="D60" i="1"/>
  <c r="C60" i="1"/>
  <c r="E60" i="1" s="1"/>
  <c r="D59" i="1"/>
  <c r="C59" i="1"/>
  <c r="E59" i="1" s="1"/>
  <c r="D58" i="1"/>
  <c r="C58" i="1"/>
  <c r="E58" i="1" s="1"/>
  <c r="D57" i="1"/>
  <c r="C57" i="1"/>
  <c r="E57" i="1" s="1"/>
  <c r="D56" i="1"/>
  <c r="C56" i="1"/>
  <c r="E56" i="1" s="1"/>
  <c r="D55" i="1"/>
  <c r="C55" i="1"/>
  <c r="E55" i="1" s="1"/>
  <c r="D54" i="1"/>
  <c r="C54" i="1"/>
  <c r="E54" i="1" s="1"/>
  <c r="F53" i="1"/>
  <c r="E53" i="1"/>
  <c r="D52" i="1"/>
  <c r="C52" i="1"/>
  <c r="E52" i="1" s="1"/>
  <c r="D51" i="1"/>
  <c r="C51" i="1"/>
  <c r="E51" i="1" s="1"/>
  <c r="D50" i="1"/>
  <c r="C50" i="1"/>
  <c r="E50" i="1" s="1"/>
  <c r="D49" i="1"/>
  <c r="C49" i="1"/>
  <c r="E49" i="1" s="1"/>
  <c r="D48" i="1"/>
  <c r="C48" i="1"/>
  <c r="E48" i="1" s="1"/>
  <c r="D47" i="1"/>
  <c r="C47" i="1"/>
  <c r="E47" i="1" s="1"/>
  <c r="D46" i="1"/>
  <c r="C46" i="1"/>
  <c r="E46" i="1" s="1"/>
  <c r="D45" i="1"/>
  <c r="C45" i="1"/>
  <c r="E45" i="1" s="1"/>
  <c r="D44" i="1"/>
  <c r="C44" i="1"/>
  <c r="E44" i="1" s="1"/>
  <c r="D43" i="1"/>
  <c r="C43" i="1"/>
  <c r="E43" i="1" s="1"/>
  <c r="D42" i="1"/>
  <c r="C42" i="1"/>
  <c r="E42" i="1" s="1"/>
  <c r="D41" i="1"/>
  <c r="C41" i="1"/>
  <c r="E41" i="1" s="1"/>
  <c r="D40" i="1"/>
  <c r="C40" i="1"/>
  <c r="E40" i="1" s="1"/>
  <c r="D39" i="1"/>
  <c r="C39" i="1"/>
  <c r="E39" i="1" s="1"/>
  <c r="D38" i="1"/>
  <c r="C38" i="1"/>
  <c r="E38" i="1" s="1"/>
  <c r="D37" i="1"/>
  <c r="C37" i="1"/>
  <c r="E37" i="1" s="1"/>
  <c r="D36" i="1"/>
  <c r="C36" i="1"/>
  <c r="E36" i="1" s="1"/>
  <c r="D35" i="1"/>
  <c r="C35" i="1"/>
  <c r="E35" i="1" s="1"/>
  <c r="D34" i="1"/>
  <c r="C34" i="1"/>
  <c r="E34" i="1" s="1"/>
  <c r="D33" i="1"/>
  <c r="D80" i="1" s="1"/>
  <c r="C33" i="1"/>
  <c r="C80" i="1" s="1"/>
  <c r="E80" i="1" s="1"/>
  <c r="E31" i="1"/>
  <c r="D31" i="1"/>
  <c r="C31" i="1"/>
  <c r="D29" i="1"/>
  <c r="C29" i="1"/>
  <c r="E29" i="1" s="1"/>
  <c r="F29" i="1" s="1"/>
  <c r="D28" i="1"/>
  <c r="F28" i="1" s="1"/>
  <c r="C28" i="1"/>
  <c r="D27" i="1"/>
  <c r="C27" i="1"/>
  <c r="E27" i="1" s="1"/>
  <c r="F27" i="1" s="1"/>
  <c r="D26" i="1"/>
  <c r="C26" i="1"/>
  <c r="D25" i="1"/>
  <c r="F25" i="1" s="1"/>
  <c r="C25" i="1"/>
  <c r="E25" i="1" s="1"/>
  <c r="D24" i="1"/>
  <c r="F24" i="1" s="1"/>
  <c r="C24" i="1"/>
  <c r="E24" i="1" s="1"/>
  <c r="D23" i="1"/>
  <c r="F23" i="1" s="1"/>
  <c r="C23" i="1"/>
  <c r="E23" i="1" s="1"/>
  <c r="D22" i="1"/>
  <c r="F22" i="1" s="1"/>
  <c r="C22" i="1"/>
  <c r="E22" i="1" s="1"/>
  <c r="C21" i="1"/>
  <c r="D20" i="1"/>
  <c r="F20" i="1" s="1"/>
  <c r="C20" i="1"/>
  <c r="E20" i="1" s="1"/>
  <c r="D19" i="1"/>
  <c r="C19" i="1"/>
  <c r="E19" i="1" s="1"/>
  <c r="D18" i="1"/>
  <c r="C18" i="1"/>
  <c r="E18" i="1" s="1"/>
  <c r="D17" i="1"/>
  <c r="F17" i="1" s="1"/>
  <c r="C17" i="1"/>
  <c r="E17" i="1" s="1"/>
  <c r="F16" i="1"/>
  <c r="D16" i="1"/>
  <c r="C16" i="1"/>
  <c r="E16" i="1" s="1"/>
  <c r="D15" i="1"/>
  <c r="F15" i="1" s="1"/>
  <c r="C15" i="1"/>
  <c r="E15" i="1" s="1"/>
  <c r="D14" i="1"/>
  <c r="F14" i="1" s="1"/>
  <c r="C14" i="1"/>
  <c r="E14" i="1" s="1"/>
  <c r="D13" i="1"/>
  <c r="F13" i="1" s="1"/>
  <c r="C13" i="1"/>
  <c r="E13" i="1" s="1"/>
  <c r="D12" i="1"/>
  <c r="F12" i="1" s="1"/>
  <c r="C12" i="1"/>
  <c r="E12" i="1" s="1"/>
  <c r="D11" i="1"/>
  <c r="F11" i="1" s="1"/>
  <c r="C11" i="1"/>
  <c r="E11" i="1" s="1"/>
  <c r="D10" i="1"/>
  <c r="F10" i="1" s="1"/>
  <c r="C10" i="1"/>
  <c r="E10" i="1" s="1"/>
  <c r="D9" i="1"/>
  <c r="F9" i="1" s="1"/>
  <c r="C9" i="1"/>
  <c r="E9" i="1" s="1"/>
  <c r="D8" i="1"/>
  <c r="F8" i="1" s="1"/>
  <c r="C8" i="1"/>
  <c r="E8" i="1" s="1"/>
  <c r="D7" i="1"/>
  <c r="F7" i="1" s="1"/>
  <c r="C7" i="1"/>
  <c r="E7" i="1" s="1"/>
  <c r="D6" i="1"/>
  <c r="F6" i="1" s="1"/>
  <c r="C6" i="1"/>
  <c r="E6" i="1" s="1"/>
  <c r="D5" i="1"/>
  <c r="F5" i="1" s="1"/>
  <c r="C5" i="1"/>
  <c r="E5" i="1" s="1"/>
  <c r="D4" i="1"/>
  <c r="C4" i="1"/>
  <c r="C30" i="1" s="1"/>
  <c r="F26" i="1" l="1"/>
  <c r="F18" i="1"/>
  <c r="F19" i="1"/>
  <c r="D21" i="1"/>
  <c r="E33" i="1"/>
  <c r="F36" i="1"/>
  <c r="C82" i="1"/>
  <c r="E4" i="1"/>
  <c r="F4" i="1" s="1"/>
  <c r="E26" i="1"/>
  <c r="E28" i="1"/>
  <c r="D30" i="1"/>
  <c r="F80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E88" i="1"/>
  <c r="F88" i="1" s="1"/>
  <c r="E92" i="1"/>
  <c r="E100" i="1"/>
  <c r="E112" i="1"/>
  <c r="F34" i="1"/>
  <c r="F100" i="1"/>
  <c r="F112" i="1"/>
  <c r="F33" i="1"/>
  <c r="E86" i="1"/>
  <c r="E90" i="1"/>
  <c r="E94" i="1"/>
  <c r="E105" i="1"/>
  <c r="F86" i="1"/>
  <c r="F90" i="1"/>
  <c r="F94" i="1"/>
  <c r="F105" i="1"/>
  <c r="D82" i="1" l="1"/>
  <c r="E82" i="1" s="1"/>
  <c r="E30" i="1"/>
  <c r="F30" i="1" s="1"/>
  <c r="E21" i="1"/>
  <c r="F21" i="1" s="1"/>
  <c r="C102" i="1"/>
  <c r="C114" i="1" l="1"/>
  <c r="D102" i="1"/>
  <c r="F82" i="1"/>
  <c r="D114" i="1" l="1"/>
  <c r="E114" i="1" s="1"/>
  <c r="E102" i="1"/>
  <c r="F102" i="1" s="1"/>
  <c r="F114" i="1" l="1"/>
</calcChain>
</file>

<file path=xl/sharedStrings.xml><?xml version="1.0" encoding="utf-8"?>
<sst xmlns="http://schemas.openxmlformats.org/spreadsheetml/2006/main" count="402" uniqueCount="214">
  <si>
    <t>CONTO ECONOMICO</t>
  </si>
  <si>
    <t>Ultimo livello
SI/NO</t>
  </si>
  <si>
    <t>Codice aggancio</t>
  </si>
  <si>
    <t>A)</t>
  </si>
  <si>
    <t xml:space="preserve"> VALORE DELLA PRODUZIONE</t>
  </si>
  <si>
    <t>ANNO 2021</t>
  </si>
  <si>
    <t>ANNO 2020</t>
  </si>
  <si>
    <t>VARIAZIONE 2021/2020</t>
  </si>
  <si>
    <t>TITOLO</t>
  </si>
  <si>
    <t>Importo</t>
  </si>
  <si>
    <t>%</t>
  </si>
  <si>
    <t>A.1)</t>
  </si>
  <si>
    <t xml:space="preserve"> Contributi in c/esercizio</t>
  </si>
  <si>
    <t>NO</t>
  </si>
  <si>
    <t>A.1.a)</t>
  </si>
  <si>
    <t xml:space="preserve"> Contributi in c/esercizio - da Regione o Provincia Autonoma per quota F.S. regionale</t>
  </si>
  <si>
    <t>SI</t>
  </si>
  <si>
    <t>A.1.b)</t>
  </si>
  <si>
    <t xml:space="preserve"> Contributi in c/esercizio - extra fondo</t>
  </si>
  <si>
    <t>A.1.b.1)</t>
  </si>
  <si>
    <t xml:space="preserve"> Contributi da Regione o Prov. Aut. (extra fondo) - vincolati</t>
  </si>
  <si>
    <t>A.1.b.2)</t>
  </si>
  <si>
    <t xml:space="preserve"> Contributi da Regione o Prov. Aut. (extra fondo) - Risorse aggiuntive da bilancio a titolo di copertura LEA</t>
  </si>
  <si>
    <t>A.1.b.3)</t>
  </si>
  <si>
    <t xml:space="preserve"> Contributi da Regione o Prov. Aut. (extra fondo) - Risorse aggiuntive da bilancio a titolo di copertura extra LEA</t>
  </si>
  <si>
    <t>A.1.b.4)</t>
  </si>
  <si>
    <t xml:space="preserve"> Contributi da Regione o Prov. Aut. (extra fondo) - altro</t>
  </si>
  <si>
    <t>A.1.b.5)</t>
  </si>
  <si>
    <t xml:space="preserve"> Contributi da aziende sanitarie pubbliche (extra fondo)</t>
  </si>
  <si>
    <t>A.1.b.6)</t>
  </si>
  <si>
    <t xml:space="preserve"> Contributi da altri soggetti pubblici</t>
  </si>
  <si>
    <t>A.1.c)</t>
  </si>
  <si>
    <t xml:space="preserve"> Contributi in c/esercizio - per ricerca</t>
  </si>
  <si>
    <t>A.1.c.1)</t>
  </si>
  <si>
    <t xml:space="preserve"> da Ministero della Salute per ricerca corrente</t>
  </si>
  <si>
    <t>A.1.c.2)</t>
  </si>
  <si>
    <t xml:space="preserve"> da Ministero della Salute per ricerca finalizzata</t>
  </si>
  <si>
    <t>A.1.c.3)</t>
  </si>
  <si>
    <t xml:space="preserve"> da Regione e altri soggetti pubblici</t>
  </si>
  <si>
    <t>A.1.c.4)</t>
  </si>
  <si>
    <t xml:space="preserve"> da privati</t>
  </si>
  <si>
    <t>A.1.d)</t>
  </si>
  <si>
    <t xml:space="preserve"> Contributi in c/esercizio - da privati</t>
  </si>
  <si>
    <t>A.2)</t>
  </si>
  <si>
    <t xml:space="preserve"> Rettifica contributi c/esercizio per destinazione ad investimenti</t>
  </si>
  <si>
    <t>A.3)</t>
  </si>
  <si>
    <t xml:space="preserve"> Utilizzo fondi per quote inutilizzate contributi vincolati di esercizi precedenti</t>
  </si>
  <si>
    <t>A.4)</t>
  </si>
  <si>
    <t xml:space="preserve"> Ricavi per prestazioni sanitarie e sociosanitarie a rilevanza sanitaria</t>
  </si>
  <si>
    <t>A.4.a)</t>
  </si>
  <si>
    <t xml:space="preserve"> Ricavi per prestazioni sanitarie e sociosanitarie - ad aziende sanitarie pubbliche</t>
  </si>
  <si>
    <t>A.4.b)</t>
  </si>
  <si>
    <t xml:space="preserve"> Ricavi per prestazioni sanitarie e sociosanitarie - intramoenia</t>
  </si>
  <si>
    <t>A.4.c)</t>
  </si>
  <si>
    <t xml:space="preserve"> Ricavi per prestazioni sanitarie e sociosanitarie - altro</t>
  </si>
  <si>
    <t>A.5)</t>
  </si>
  <si>
    <t xml:space="preserve"> Concorsi, recuperi e rimborsi</t>
  </si>
  <si>
    <t>A.6)</t>
  </si>
  <si>
    <t xml:space="preserve"> Compartecipazione alla spesa per prestazioni sanitarie (Ticket)</t>
  </si>
  <si>
    <t>A.7)</t>
  </si>
  <si>
    <t xml:space="preserve"> Quota contributi in c/capitale imputata nell'esercizio</t>
  </si>
  <si>
    <t>A.8)</t>
  </si>
  <si>
    <t xml:space="preserve"> Incrementi delle immobilizzazioni per lavori interni</t>
  </si>
  <si>
    <t>A.9)</t>
  </si>
  <si>
    <t xml:space="preserve"> Altri ricavi e proventi</t>
  </si>
  <si>
    <t>TOTALE A)</t>
  </si>
  <si>
    <t>B)</t>
  </si>
  <si>
    <t xml:space="preserve"> COSTI DELLA PRODUZIONE</t>
  </si>
  <si>
    <t>B.1)</t>
  </si>
  <si>
    <t xml:space="preserve"> Acquisti di beni</t>
  </si>
  <si>
    <t>B.1.a)</t>
  </si>
  <si>
    <t xml:space="preserve"> Acquisti di beni sanitari</t>
  </si>
  <si>
    <t>B.1.b)</t>
  </si>
  <si>
    <t xml:space="preserve"> Acquisti di beni non sanitari</t>
  </si>
  <si>
    <t>B.2)</t>
  </si>
  <si>
    <t xml:space="preserve"> Acquisti di servizi sanitari</t>
  </si>
  <si>
    <t>B.2.a)</t>
  </si>
  <si>
    <t xml:space="preserve"> Acquisti di servizi sanitari - Medicina di base</t>
  </si>
  <si>
    <t>B.2.b)</t>
  </si>
  <si>
    <t xml:space="preserve"> Acquisti di servizi sanitari - Farmaceutica</t>
  </si>
  <si>
    <t>B.2.c)</t>
  </si>
  <si>
    <t xml:space="preserve"> Acquisti di servizi sanitari per assitenza specialistica ambulatoriale</t>
  </si>
  <si>
    <t>B.2.d)</t>
  </si>
  <si>
    <t xml:space="preserve"> Acquisti di servizi sanitari per assistenza riabilitativa</t>
  </si>
  <si>
    <t>B.2.e)</t>
  </si>
  <si>
    <t xml:space="preserve"> Acquisti di servizi sanitari per assistenza integrativa</t>
  </si>
  <si>
    <t>B.2.f)</t>
  </si>
  <si>
    <t xml:space="preserve"> Acquisti di servizi sanitari per assistenza protesica</t>
  </si>
  <si>
    <t>B.2.g)</t>
  </si>
  <si>
    <t xml:space="preserve"> Acquisti di servizi sanitari per assistenza ospedaliera</t>
  </si>
  <si>
    <t>B.2.h)</t>
  </si>
  <si>
    <t xml:space="preserve"> Acquisti prestazioni di psichiatrica residenziale e semiresidenziale</t>
  </si>
  <si>
    <t>B.2.i)</t>
  </si>
  <si>
    <t xml:space="preserve"> Acquisti prestazioni di distribuzione farmaci File F</t>
  </si>
  <si>
    <t>B.2.j)</t>
  </si>
  <si>
    <t xml:space="preserve"> Acquisti prestazioni termali in convenzione</t>
  </si>
  <si>
    <t>B.2.k)</t>
  </si>
  <si>
    <t xml:space="preserve"> Acquisti prestazioni di trasporto sanitario</t>
  </si>
  <si>
    <t>B.2.l)</t>
  </si>
  <si>
    <t xml:space="preserve"> Acquisti prestazioni  socio-sanitarie a rilevanza sanitaria</t>
  </si>
  <si>
    <t>B.2.m)</t>
  </si>
  <si>
    <t xml:space="preserve"> Compartecipazione al personale per att. Libero-prof. (intramoenia)</t>
  </si>
  <si>
    <t>B.2.n)</t>
  </si>
  <si>
    <t xml:space="preserve"> Rimborsi Assegni e contributi sanitari</t>
  </si>
  <si>
    <t>B.2.o)</t>
  </si>
  <si>
    <t xml:space="preserve"> Consulenze, collaborazioni, interinale, altre prestazioni di lavoro sanitarie e sociosanitarie</t>
  </si>
  <si>
    <t>B.2.p)</t>
  </si>
  <si>
    <t xml:space="preserve"> Altri servizi sanitari e sociosanitari a rilevanza sanitaria</t>
  </si>
  <si>
    <t>B.2.q)</t>
  </si>
  <si>
    <t xml:space="preserve"> Costi per differenziale Tariffe TUC</t>
  </si>
  <si>
    <t>B.3)</t>
  </si>
  <si>
    <t xml:space="preserve"> Acquisti di servizi non sanitari</t>
  </si>
  <si>
    <t>B.3.a)</t>
  </si>
  <si>
    <t xml:space="preserve"> Servizi non sanitari</t>
  </si>
  <si>
    <t>B.3.b)</t>
  </si>
  <si>
    <t xml:space="preserve"> Consulenze, collaborazioni, interinale, altre prestazioni di lavoro non sanitarie </t>
  </si>
  <si>
    <t>B.3.c)</t>
  </si>
  <si>
    <t xml:space="preserve"> Formazione</t>
  </si>
  <si>
    <t>B.4)</t>
  </si>
  <si>
    <t xml:space="preserve"> Manutenzione e riparazione</t>
  </si>
  <si>
    <t>B.5)</t>
  </si>
  <si>
    <t xml:space="preserve"> Godimento di beni di terzi</t>
  </si>
  <si>
    <t>B.6)</t>
  </si>
  <si>
    <t xml:space="preserve"> Costi del personale</t>
  </si>
  <si>
    <t>B.6.a)</t>
  </si>
  <si>
    <t xml:space="preserve"> Personale dirigente medico</t>
  </si>
  <si>
    <t>B.6.b)</t>
  </si>
  <si>
    <t xml:space="preserve"> Personale dirigente ruolo sanitario non medico</t>
  </si>
  <si>
    <t>B.6.c)</t>
  </si>
  <si>
    <t xml:space="preserve"> Personale comparto ruolo sanitario</t>
  </si>
  <si>
    <t>B.6.d)</t>
  </si>
  <si>
    <t xml:space="preserve"> Personale dirigente altri ruoli</t>
  </si>
  <si>
    <t>B.6.e)</t>
  </si>
  <si>
    <t xml:space="preserve"> Personale comparto altri ruoli</t>
  </si>
  <si>
    <t>B.7)</t>
  </si>
  <si>
    <t xml:space="preserve"> Oneri diversi di gestione</t>
  </si>
  <si>
    <t>B.8)</t>
  </si>
  <si>
    <t xml:space="preserve"> Ammortamenti</t>
  </si>
  <si>
    <t>B.8.a)</t>
  </si>
  <si>
    <t xml:space="preserve"> Ammortamenti immobilizzazioni immateriali</t>
  </si>
  <si>
    <t>B.8.b)</t>
  </si>
  <si>
    <t xml:space="preserve"> Ammortamenti dei fabbricati</t>
  </si>
  <si>
    <t>B.8.c)</t>
  </si>
  <si>
    <t xml:space="preserve"> Ammortamenti delle altre immobilizzazioni materiali</t>
  </si>
  <si>
    <t>B.9)</t>
  </si>
  <si>
    <t xml:space="preserve"> Svalutazione delle immobilizzazioni e dei crediti</t>
  </si>
  <si>
    <t>B.10)</t>
  </si>
  <si>
    <t xml:space="preserve"> Variazione delle rimanenze</t>
  </si>
  <si>
    <t>B.10.a)</t>
  </si>
  <si>
    <t xml:space="preserve"> Variazione delle rimanenze sanitarie</t>
  </si>
  <si>
    <t>B.10.b)</t>
  </si>
  <si>
    <t xml:space="preserve"> Variazione delle rimanenze non sanitarie</t>
  </si>
  <si>
    <t>B.11)</t>
  </si>
  <si>
    <t xml:space="preserve"> Accantonamenti</t>
  </si>
  <si>
    <t>B.11.a)</t>
  </si>
  <si>
    <t xml:space="preserve"> Accantonamenti per rischi</t>
  </si>
  <si>
    <t>B.11.b)</t>
  </si>
  <si>
    <t xml:space="preserve"> Accantonamenti per premio operosità </t>
  </si>
  <si>
    <t>B.11.c)</t>
  </si>
  <si>
    <t xml:space="preserve"> Accantonamenti per quote inutilizzate di contributi vincolati</t>
  </si>
  <si>
    <t>B.11.d)</t>
  </si>
  <si>
    <t xml:space="preserve"> Altri accantonamenti</t>
  </si>
  <si>
    <t>TOTALE B)</t>
  </si>
  <si>
    <t>vuoto</t>
  </si>
  <si>
    <t>DIFF. TRA VALORE E COSTI DELLA PRODUZIONE (A-B)</t>
  </si>
  <si>
    <t>C)</t>
  </si>
  <si>
    <t xml:space="preserve"> PROVENTI E ONERI FINANZIARI</t>
  </si>
  <si>
    <t>C.1)</t>
  </si>
  <si>
    <t xml:space="preserve"> Interessi attivi ed altri proventi finanziari</t>
  </si>
  <si>
    <t>C.2)</t>
  </si>
  <si>
    <t xml:space="preserve"> Interessi passivi ed altri oneri finanziari</t>
  </si>
  <si>
    <t>TOTALE C)</t>
  </si>
  <si>
    <t>D)</t>
  </si>
  <si>
    <t xml:space="preserve"> RETTIFICHE DI VALORE DI ATTIVITÀ FINANZIARIE</t>
  </si>
  <si>
    <t>D.1)</t>
  </si>
  <si>
    <t xml:space="preserve"> Rivalutazioni</t>
  </si>
  <si>
    <t>D.2)</t>
  </si>
  <si>
    <t xml:space="preserve"> Svalutazioni</t>
  </si>
  <si>
    <t>TOTALE D)</t>
  </si>
  <si>
    <t>E)</t>
  </si>
  <si>
    <t xml:space="preserve"> PROVENTI E ONERI STRAORDINARI</t>
  </si>
  <si>
    <t>E.1)</t>
  </si>
  <si>
    <t xml:space="preserve"> Proventi straordinari</t>
  </si>
  <si>
    <t>E.1.a)</t>
  </si>
  <si>
    <t xml:space="preserve"> Plusvalenze</t>
  </si>
  <si>
    <t>E.1.b)</t>
  </si>
  <si>
    <t xml:space="preserve"> Altri proventi straordinari</t>
  </si>
  <si>
    <t>E.2)</t>
  </si>
  <si>
    <t xml:space="preserve"> Oneri straordinari</t>
  </si>
  <si>
    <t>E.2.a)</t>
  </si>
  <si>
    <t xml:space="preserve"> Minusvalenze</t>
  </si>
  <si>
    <t>E.2.b)</t>
  </si>
  <si>
    <t xml:space="preserve"> Altri oneri straordinari</t>
  </si>
  <si>
    <t>TOTALE E)</t>
  </si>
  <si>
    <t>RISULTATO PRIMA DELLE IMPOSTE (A-B+C+D+E)</t>
  </si>
  <si>
    <t>Y)</t>
  </si>
  <si>
    <t xml:space="preserve"> IMPOSTE SUL REDDITO DELL'ESERCIZIO</t>
  </si>
  <si>
    <t>Y.1)</t>
  </si>
  <si>
    <t xml:space="preserve"> IRAP</t>
  </si>
  <si>
    <t>Y.1.a)</t>
  </si>
  <si>
    <t xml:space="preserve"> IRAP relativa a personale dipendente</t>
  </si>
  <si>
    <t>Y.1.b)</t>
  </si>
  <si>
    <t xml:space="preserve"> IRAP relativa a collaboratori e personale assimilato a lavoro dipendente</t>
  </si>
  <si>
    <t>Y.1.c)</t>
  </si>
  <si>
    <t xml:space="preserve"> IRAP relativa ad attività di libera professione (intramoenia)</t>
  </si>
  <si>
    <t>Y.1.d)</t>
  </si>
  <si>
    <t xml:space="preserve"> IRAP relativa ad attività commerciali</t>
  </si>
  <si>
    <t>Y.2)</t>
  </si>
  <si>
    <t xml:space="preserve"> IRES</t>
  </si>
  <si>
    <t>Y.3)</t>
  </si>
  <si>
    <t xml:space="preserve"> Accantonamento a fondo Imposte (accertamenti, condoni, ecc.)</t>
  </si>
  <si>
    <t>TOTALE Y)</t>
  </si>
  <si>
    <t>UTILE (PERDITA) DELL'ESERCIZIO</t>
  </si>
  <si>
    <t>Andria, 30 giugno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</si>
</sst>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#,##0_ ;\-#,##0\ "/>
    <numFmt numFmtId="165" formatCode="#,##0.0_ ;\-#,##0.0\ "/>
    <numFmt numFmtId="166" formatCode="0.0%"/>
    <numFmt numFmtId="167" formatCode="_-* #,##0_-;\-* #,##0_-;_-* &quot;-&quot;??_-;_-@_-"/>
    <numFmt numFmtId="168" formatCode="_-[$€]\ * #,##0.00_-;\-[$€]\ * #,##0.00_-;_-[$€]\ * &quot;-&quot;??_-;_-@_-"/>
    <numFmt numFmtId="169" formatCode="_ * #,##0_ ;_ * \-#,##0_ ;_ * &quot;-&quot;_ ;_ @_ "/>
    <numFmt numFmtId="170" formatCode="_(* #,##0_);_(* \(#,##0\);_(* &quot;-&quot;??_);_(@_)"/>
    <numFmt numFmtId="171" formatCode="_(* #,##0.00_);_(* \(#,##0.00\);_(* &quot;-&quot;??_);_(@_)"/>
    <numFmt numFmtId="172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2"/>
      <name val="Times New Roman"/>
      <family val="1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sz val="12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9" fillId="0" borderId="0"/>
    <xf numFmtId="168" fontId="10" fillId="0" borderId="0" applyNumberFormat="0" applyFill="0" applyBorder="0" applyAlignment="0" applyProtection="0">
      <alignment vertical="top"/>
      <protection locked="0"/>
    </xf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/>
    <xf numFmtId="168" fontId="12" fillId="0" borderId="0"/>
    <xf numFmtId="0" fontId="7" fillId="0" borderId="0" applyNumberFormat="0" applyFont="0" applyFill="0" applyBorder="0" applyAlignment="0" applyProtection="0"/>
    <xf numFmtId="0" fontId="11" fillId="0" borderId="0"/>
    <xf numFmtId="0" fontId="11" fillId="0" borderId="0"/>
    <xf numFmtId="168" fontId="7" fillId="0" borderId="0"/>
    <xf numFmtId="0" fontId="7" fillId="0" borderId="0"/>
    <xf numFmtId="9" fontId="7" fillId="0" borderId="0" applyFont="0" applyFill="0" applyBorder="0" applyAlignment="0" applyProtection="0"/>
  </cellStyleXfs>
  <cellXfs count="94">
    <xf numFmtId="0" fontId="0" fillId="0" borderId="0" xfId="0"/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164" fontId="2" fillId="3" borderId="9" xfId="2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9" xfId="0" applyFont="1" applyBorder="1"/>
    <xf numFmtId="164" fontId="2" fillId="0" borderId="9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10" xfId="0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Border="1" applyAlignment="1">
      <alignment vertical="center"/>
    </xf>
    <xf numFmtId="165" fontId="0" fillId="0" borderId="10" xfId="0" applyNumberFormat="1" applyBorder="1" applyAlignment="1">
      <alignment horizontal="right" vertical="center"/>
    </xf>
    <xf numFmtId="166" fontId="0" fillId="0" borderId="0" xfId="1" applyNumberFormat="1" applyFont="1"/>
    <xf numFmtId="0" fontId="5" fillId="0" borderId="10" xfId="0" applyFont="1" applyFill="1" applyBorder="1" applyAlignment="1">
      <alignment horizontal="left" vertical="center" indent="2"/>
    </xf>
    <xf numFmtId="0" fontId="5" fillId="0" borderId="10" xfId="0" applyFont="1" applyBorder="1" applyAlignment="1">
      <alignment horizontal="left" vertical="center" indent="2"/>
    </xf>
    <xf numFmtId="164" fontId="5" fillId="0" borderId="10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5" fontId="2" fillId="0" borderId="10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horizontal="right" vertical="center"/>
    </xf>
    <xf numFmtId="0" fontId="6" fillId="4" borderId="11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164" fontId="6" fillId="4" borderId="12" xfId="0" applyNumberFormat="1" applyFont="1" applyFill="1" applyBorder="1" applyAlignment="1">
      <alignment vertical="center"/>
    </xf>
    <xf numFmtId="165" fontId="6" fillId="4" borderId="12" xfId="0" applyNumberFormat="1" applyFont="1" applyFill="1" applyBorder="1" applyAlignment="1">
      <alignment horizontal="right" vertical="center"/>
    </xf>
    <xf numFmtId="0" fontId="0" fillId="5" borderId="0" xfId="0" applyFill="1"/>
    <xf numFmtId="0" fontId="0" fillId="0" borderId="10" xfId="0" applyFont="1" applyBorder="1" applyAlignment="1">
      <alignment vertical="center"/>
    </xf>
    <xf numFmtId="164" fontId="0" fillId="0" borderId="10" xfId="0" applyNumberFormat="1" applyFont="1" applyBorder="1" applyAlignment="1">
      <alignment vertical="center"/>
    </xf>
    <xf numFmtId="165" fontId="0" fillId="0" borderId="10" xfId="0" applyNumberFormat="1" applyFont="1" applyBorder="1" applyAlignment="1">
      <alignment horizontal="right" vertical="center"/>
    </xf>
    <xf numFmtId="0" fontId="0" fillId="0" borderId="13" xfId="0" applyFill="1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165" fontId="0" fillId="0" borderId="13" xfId="0" applyNumberFormat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165" fontId="2" fillId="0" borderId="14" xfId="0" applyNumberFormat="1" applyFont="1" applyFill="1" applyBorder="1" applyAlignment="1">
      <alignment horizontal="right" vertical="center"/>
    </xf>
    <xf numFmtId="0" fontId="4" fillId="6" borderId="15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164" fontId="6" fillId="6" borderId="16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horizontal="right" vertical="center"/>
    </xf>
    <xf numFmtId="0" fontId="6" fillId="4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164" fontId="6" fillId="4" borderId="8" xfId="0" applyNumberFormat="1" applyFont="1" applyFill="1" applyBorder="1" applyAlignment="1">
      <alignment vertical="center"/>
    </xf>
    <xf numFmtId="165" fontId="6" fillId="4" borderId="8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64" fontId="2" fillId="3" borderId="3" xfId="0" applyNumberFormat="1" applyFont="1" applyFill="1" applyBorder="1" applyAlignment="1">
      <alignment vertical="center"/>
    </xf>
    <xf numFmtId="165" fontId="2" fillId="3" borderId="3" xfId="0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vertical="center"/>
    </xf>
    <xf numFmtId="165" fontId="6" fillId="4" borderId="3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5" fontId="2" fillId="0" borderId="1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0" fontId="4" fillId="3" borderId="18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164" fontId="6" fillId="3" borderId="18" xfId="0" applyNumberFormat="1" applyFont="1" applyFill="1" applyBorder="1" applyAlignment="1">
      <alignment vertical="center"/>
    </xf>
    <xf numFmtId="165" fontId="6" fillId="3" borderId="18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7" borderId="0" xfId="3" applyFont="1" applyFill="1" applyAlignment="1">
      <alignment vertical="center"/>
    </xf>
    <xf numFmtId="0" fontId="8" fillId="7" borderId="0" xfId="3" applyFont="1" applyFill="1" applyBorder="1" applyAlignment="1">
      <alignment vertical="center"/>
    </xf>
    <xf numFmtId="167" fontId="0" fillId="0" borderId="0" xfId="2" applyNumberFormat="1" applyFont="1" applyAlignment="1">
      <alignment horizontal="center"/>
    </xf>
    <xf numFmtId="167" fontId="0" fillId="0" borderId="0" xfId="2" applyNumberFormat="1" applyFont="1"/>
    <xf numFmtId="0" fontId="4" fillId="3" borderId="4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164" fontId="2" fillId="3" borderId="6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164" fontId="2" fillId="3" borderId="3" xfId="2" applyNumberFormat="1" applyFont="1" applyFill="1" applyBorder="1" applyAlignment="1">
      <alignment horizontal="center" vertical="center"/>
    </xf>
    <xf numFmtId="0" fontId="8" fillId="7" borderId="0" xfId="4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</cellXfs>
  <cellStyles count="18">
    <cellStyle name="Collegamento ipertestuale 2" xfId="5"/>
    <cellStyle name="Migliaia [0] 2" xfId="6"/>
    <cellStyle name="Migliaia 14 6" xfId="7"/>
    <cellStyle name="Migliaia 2" xfId="2"/>
    <cellStyle name="Migliaia 3" xfId="8"/>
    <cellStyle name="Migliaia 4" xfId="9"/>
    <cellStyle name="Normal 2" xfId="10"/>
    <cellStyle name="Normal_Ausl Ta1_Bilancio di verifica 2005" xfId="11"/>
    <cellStyle name="Normal_Sheet1 2" xfId="3"/>
    <cellStyle name="Normale" xfId="0" builtinId="0"/>
    <cellStyle name="Normale 2" xfId="12"/>
    <cellStyle name="Normale 2 6" xfId="13"/>
    <cellStyle name="Normale 3" xfId="14"/>
    <cellStyle name="Normale 4" xfId="15"/>
    <cellStyle name="Normale 5" xfId="16"/>
    <cellStyle name="Normale_Mattone CE_Budget 2008 (v. 0.5 del 12.02.2008) 2" xfId="4"/>
    <cellStyle name="Percentuale" xfId="1" builtinId="5"/>
    <cellStyle name="Percentual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Users\asl\Desktop\FILE%20VARI\BAT%20CORRENTE\DIEF\works\Elaborazioni%20e%20statistiche\CE%20ESTESO%202001_2002_2003%20elaborazion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ota%20integrativa%202021\CE%202021_x%20Bilancio%202021%20_riclass_23.06.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%20VARI\BAT%20CORRENTE\DIEF\works\Elaborazioni%20e%20statistiche\CE%20ESTESO%202001_2002_2003%20elaborazio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Documenti\ARES\Rielaborazione%20bilancio%202003_CE_999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Nuova%20cartella\Documenti\Analisi%201998\Rendiconto%201998%20-%20Febbraio%202000\Rendiconto%20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Documenti\Analisi%201998\Rendiconto%201998%20-%20Febbraio%202000\Rendiconto%20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Simonetti\Modelli_CE_2006\CE_1&#176;trim_2006\CE_999_1&#176;trim_2006\CE_MIN%202_%20TR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Modello CE BAT 2021"/>
      <sheetName val="Nuovo Mod Comp sociale2021"/>
      <sheetName val="Conto Economico_NEW"/>
    </sheetNames>
    <sheetDataSet>
      <sheetData sheetId="0">
        <row r="30">
          <cell r="E30">
            <v>684698807.4000001</v>
          </cell>
          <cell r="F30">
            <v>684149744.59000015</v>
          </cell>
        </row>
        <row r="40">
          <cell r="E40">
            <v>10307681.15</v>
          </cell>
          <cell r="F40">
            <v>10999267.48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  <row r="45">
          <cell r="E45">
            <v>2920905.3899999997</v>
          </cell>
          <cell r="F45">
            <v>1317553.8899999999</v>
          </cell>
        </row>
        <row r="48">
          <cell r="E48">
            <v>32756686.75</v>
          </cell>
          <cell r="F48">
            <v>3612761.62</v>
          </cell>
        </row>
        <row r="55">
          <cell r="E55">
            <v>0</v>
          </cell>
          <cell r="F55">
            <v>0</v>
          </cell>
        </row>
        <row r="56">
          <cell r="E56">
            <v>0</v>
          </cell>
          <cell r="F56">
            <v>0</v>
          </cell>
        </row>
        <row r="57">
          <cell r="E57">
            <v>0</v>
          </cell>
          <cell r="F57">
            <v>0</v>
          </cell>
        </row>
        <row r="58">
          <cell r="E58">
            <v>0</v>
          </cell>
          <cell r="F58">
            <v>0</v>
          </cell>
        </row>
        <row r="59">
          <cell r="E59">
            <v>80068</v>
          </cell>
          <cell r="F59">
            <v>245365.68</v>
          </cell>
        </row>
        <row r="60">
          <cell r="E60">
            <v>-7977534.9199999999</v>
          </cell>
          <cell r="F60">
            <v>-12218174.82</v>
          </cell>
        </row>
        <row r="63">
          <cell r="E63">
            <v>71832</v>
          </cell>
          <cell r="F63">
            <v>0</v>
          </cell>
        </row>
        <row r="70">
          <cell r="E70">
            <v>28817005.510000002</v>
          </cell>
          <cell r="F70">
            <v>25006621.170000002</v>
          </cell>
        </row>
        <row r="115">
          <cell r="E115">
            <v>938698.35</v>
          </cell>
          <cell r="F115">
            <v>823608.9</v>
          </cell>
        </row>
        <row r="116">
          <cell r="E116">
            <v>3273532.89</v>
          </cell>
          <cell r="F116">
            <v>2968105.37</v>
          </cell>
        </row>
        <row r="124">
          <cell r="E124">
            <v>19732252.910000004</v>
          </cell>
          <cell r="F124">
            <v>18218455.240000002</v>
          </cell>
        </row>
        <row r="145">
          <cell r="E145">
            <v>2309497.4</v>
          </cell>
          <cell r="F145">
            <v>1971473.72</v>
          </cell>
        </row>
        <row r="149">
          <cell r="E149">
            <v>11110716.790000001</v>
          </cell>
          <cell r="F149">
            <v>9781930.2699999996</v>
          </cell>
        </row>
        <row r="156">
          <cell r="E156">
            <v>0</v>
          </cell>
          <cell r="F156">
            <v>0</v>
          </cell>
        </row>
        <row r="157">
          <cell r="E157">
            <v>2662075.5499999998</v>
          </cell>
          <cell r="F157">
            <v>2413178.98</v>
          </cell>
        </row>
        <row r="164">
          <cell r="E164">
            <v>113230134.95</v>
          </cell>
          <cell r="F164">
            <v>113796720.59</v>
          </cell>
        </row>
        <row r="195">
          <cell r="E195">
            <v>2297557.83</v>
          </cell>
          <cell r="F195">
            <v>1986506.54</v>
          </cell>
        </row>
        <row r="205">
          <cell r="E205">
            <v>52988097.880000003</v>
          </cell>
          <cell r="F205">
            <v>48992606.899999999</v>
          </cell>
        </row>
        <row r="213">
          <cell r="E213">
            <v>52687562.879999995</v>
          </cell>
          <cell r="F213">
            <v>52778579.479999997</v>
          </cell>
        </row>
        <row r="217">
          <cell r="E217">
            <v>38818295.739999995</v>
          </cell>
          <cell r="F217">
            <v>34503188.329999998</v>
          </cell>
        </row>
        <row r="236">
          <cell r="E236">
            <v>21962747.719999999</v>
          </cell>
          <cell r="F236">
            <v>25744941.679999996</v>
          </cell>
        </row>
        <row r="242">
          <cell r="E242">
            <v>4351329.17</v>
          </cell>
          <cell r="F242">
            <v>4508110.97</v>
          </cell>
        </row>
        <row r="247">
          <cell r="E247">
            <v>5154294.83</v>
          </cell>
          <cell r="F247">
            <v>5677252.6200000001</v>
          </cell>
        </row>
        <row r="252">
          <cell r="E252">
            <v>95039033.109999999</v>
          </cell>
          <cell r="F252">
            <v>85222869.99000001</v>
          </cell>
        </row>
        <row r="262">
          <cell r="E262">
            <v>14188679.680000002</v>
          </cell>
          <cell r="F262">
            <v>12518729.199999999</v>
          </cell>
        </row>
        <row r="268">
          <cell r="E268">
            <v>12566783.85</v>
          </cell>
          <cell r="F268">
            <v>12795587</v>
          </cell>
        </row>
        <row r="275">
          <cell r="E275">
            <v>1202099.75</v>
          </cell>
          <cell r="F275">
            <v>543431.63</v>
          </cell>
        </row>
        <row r="281">
          <cell r="E281">
            <v>5391605.9100000001</v>
          </cell>
          <cell r="F281">
            <v>4866052.09</v>
          </cell>
        </row>
        <row r="286">
          <cell r="E286">
            <v>17527322.530000001</v>
          </cell>
          <cell r="F286">
            <v>18143276.949999999</v>
          </cell>
        </row>
        <row r="295">
          <cell r="E295">
            <v>2548787.35</v>
          </cell>
          <cell r="F295">
            <v>2285157.8600000003</v>
          </cell>
        </row>
        <row r="303">
          <cell r="E303">
            <v>11293269</v>
          </cell>
          <cell r="F303">
            <v>12413506.619999999</v>
          </cell>
        </row>
        <row r="311">
          <cell r="E311">
            <v>14657314.160000002</v>
          </cell>
          <cell r="F311">
            <v>10592964.85</v>
          </cell>
        </row>
        <row r="325">
          <cell r="E325">
            <v>6444305.0600000005</v>
          </cell>
          <cell r="F325">
            <v>5732542.8599999994</v>
          </cell>
        </row>
        <row r="335">
          <cell r="E335">
            <v>43596624.850000001</v>
          </cell>
          <cell r="F335">
            <v>38722772.780000001</v>
          </cell>
        </row>
        <row r="355">
          <cell r="E355">
            <v>441958.2300000001</v>
          </cell>
          <cell r="F355">
            <v>825179.59000000008</v>
          </cell>
        </row>
        <row r="369">
          <cell r="E369">
            <v>269225.14</v>
          </cell>
          <cell r="F369">
            <v>355683.69</v>
          </cell>
        </row>
        <row r="372">
          <cell r="E372">
            <v>7662438.5900000017</v>
          </cell>
          <cell r="F372">
            <v>7729348.7899999991</v>
          </cell>
        </row>
        <row r="380">
          <cell r="E380">
            <v>6412804.6900000004</v>
          </cell>
          <cell r="F380">
            <v>4534280.72</v>
          </cell>
        </row>
        <row r="393">
          <cell r="E393">
            <v>73515642.340000004</v>
          </cell>
          <cell r="F393">
            <v>72223738.889999986</v>
          </cell>
        </row>
        <row r="397">
          <cell r="E397">
            <v>9996959.1099999994</v>
          </cell>
          <cell r="F397">
            <v>8710755.2100000009</v>
          </cell>
        </row>
        <row r="401">
          <cell r="E401">
            <v>89513508.530000001</v>
          </cell>
          <cell r="F401">
            <v>79758007.109999999</v>
          </cell>
        </row>
        <row r="406">
          <cell r="E406">
            <v>552972.84000000008</v>
          </cell>
          <cell r="F406">
            <v>370436.23</v>
          </cell>
        </row>
        <row r="410">
          <cell r="E410">
            <v>141825.31</v>
          </cell>
          <cell r="F410">
            <v>154766.91999999998</v>
          </cell>
        </row>
        <row r="415">
          <cell r="E415">
            <v>246197.82</v>
          </cell>
          <cell r="F415">
            <v>242444.50000000003</v>
          </cell>
        </row>
        <row r="419">
          <cell r="E419">
            <v>21834844.52</v>
          </cell>
          <cell r="F419">
            <v>22310683.700000003</v>
          </cell>
        </row>
        <row r="424">
          <cell r="E424">
            <v>2446922.0299999998</v>
          </cell>
          <cell r="F424">
            <v>2532746.0999999996</v>
          </cell>
        </row>
        <row r="428">
          <cell r="E428">
            <v>10930246.780000001</v>
          </cell>
          <cell r="F428">
            <v>10184107.799999999</v>
          </cell>
        </row>
        <row r="432">
          <cell r="E432">
            <v>3430498.46</v>
          </cell>
          <cell r="F432">
            <v>3051164.79</v>
          </cell>
        </row>
        <row r="441">
          <cell r="E441">
            <v>433417.79</v>
          </cell>
          <cell r="F441">
            <v>617671</v>
          </cell>
        </row>
        <row r="443">
          <cell r="E443">
            <v>3391751.55</v>
          </cell>
          <cell r="F443">
            <v>3297753.12</v>
          </cell>
        </row>
        <row r="446">
          <cell r="E446">
            <v>7772656.4000000004</v>
          </cell>
          <cell r="F446">
            <v>6281434.6899999995</v>
          </cell>
        </row>
        <row r="447">
          <cell r="E447">
            <v>45936.959999999999</v>
          </cell>
          <cell r="F447">
            <v>51501.02</v>
          </cell>
        </row>
        <row r="451">
          <cell r="E451">
            <v>-265567.9199999983</v>
          </cell>
          <cell r="F451">
            <v>913946.90999999968</v>
          </cell>
        </row>
        <row r="460">
          <cell r="E460">
            <v>-124219.75000000004</v>
          </cell>
          <cell r="F460">
            <v>-157429.53999999995</v>
          </cell>
        </row>
        <row r="468">
          <cell r="E468">
            <v>7023492.3100000005</v>
          </cell>
          <cell r="F468">
            <v>6792303.3599999994</v>
          </cell>
        </row>
        <row r="476">
          <cell r="E476">
            <v>371001.26</v>
          </cell>
          <cell r="F476">
            <v>369340.04</v>
          </cell>
        </row>
        <row r="477">
          <cell r="E477">
            <v>707733.86</v>
          </cell>
          <cell r="F477">
            <v>165951.67999999999</v>
          </cell>
        </row>
        <row r="484">
          <cell r="E484">
            <v>11785445.74</v>
          </cell>
          <cell r="F484">
            <v>4490476.17</v>
          </cell>
        </row>
        <row r="497">
          <cell r="E497">
            <v>42.940000000000005</v>
          </cell>
          <cell r="F497">
            <v>0.59</v>
          </cell>
        </row>
        <row r="501">
          <cell r="E501">
            <v>0</v>
          </cell>
          <cell r="F501">
            <v>0</v>
          </cell>
        </row>
        <row r="507">
          <cell r="E507">
            <v>37963.61</v>
          </cell>
          <cell r="F507">
            <v>0</v>
          </cell>
        </row>
        <row r="511">
          <cell r="E511">
            <v>0</v>
          </cell>
          <cell r="F511">
            <v>2226.52</v>
          </cell>
        </row>
        <row r="516">
          <cell r="E516">
            <v>0</v>
          </cell>
          <cell r="F516">
            <v>0</v>
          </cell>
        </row>
        <row r="517">
          <cell r="E517">
            <v>0</v>
          </cell>
          <cell r="F517">
            <v>0</v>
          </cell>
        </row>
        <row r="521">
          <cell r="E521">
            <v>0</v>
          </cell>
          <cell r="F521">
            <v>3766.7</v>
          </cell>
        </row>
        <row r="522">
          <cell r="E522">
            <v>5671663</v>
          </cell>
          <cell r="F522">
            <v>4238387.8499999996</v>
          </cell>
        </row>
        <row r="547">
          <cell r="E547">
            <v>0</v>
          </cell>
          <cell r="F547">
            <v>0</v>
          </cell>
        </row>
        <row r="548">
          <cell r="E548">
            <v>6892249.7200000007</v>
          </cell>
          <cell r="F548">
            <v>10651540.070000002</v>
          </cell>
        </row>
        <row r="582">
          <cell r="E582">
            <v>14171466.969999999</v>
          </cell>
          <cell r="F582">
            <v>13470412.66</v>
          </cell>
        </row>
        <row r="583">
          <cell r="E583">
            <v>996832.3</v>
          </cell>
          <cell r="F583">
            <v>994978.51</v>
          </cell>
        </row>
        <row r="584">
          <cell r="E584">
            <v>470727.86</v>
          </cell>
          <cell r="F584">
            <v>410581.11</v>
          </cell>
        </row>
        <row r="585">
          <cell r="E585">
            <v>8168.04</v>
          </cell>
          <cell r="F585">
            <v>5368.3</v>
          </cell>
        </row>
        <row r="586">
          <cell r="E586">
            <v>310189.76999999996</v>
          </cell>
          <cell r="F586">
            <v>365553.89</v>
          </cell>
        </row>
        <row r="589">
          <cell r="E589">
            <v>0</v>
          </cell>
          <cell r="F589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showGridLines="0" tabSelected="1" zoomScale="90" zoomScaleNormal="90" workbookViewId="0">
      <pane ySplit="1" topLeftCell="A68" activePane="bottomLeft" state="frozen"/>
      <selection activeCell="AY510" sqref="AY510"/>
      <selection pane="bottomLeft" activeCell="G1" sqref="G1:I1048576"/>
    </sheetView>
  </sheetViews>
  <sheetFormatPr defaultRowHeight="15" x14ac:dyDescent="0.25"/>
  <cols>
    <col min="1" max="1" width="13.5703125" customWidth="1"/>
    <col min="2" max="2" width="98.5703125" customWidth="1"/>
    <col min="3" max="3" width="13.5703125" style="81" customWidth="1"/>
    <col min="4" max="6" width="13.5703125" style="82" customWidth="1"/>
    <col min="7" max="7" width="13.28515625" style="78" hidden="1" customWidth="1"/>
    <col min="8" max="8" width="0" style="6" hidden="1" customWidth="1"/>
    <col min="9" max="9" width="11" hidden="1" customWidth="1"/>
  </cols>
  <sheetData>
    <row r="1" spans="1:9" ht="30" x14ac:dyDescent="0.25">
      <c r="A1" s="1" t="s">
        <v>0</v>
      </c>
      <c r="B1" s="2"/>
      <c r="C1" s="2"/>
      <c r="D1" s="2"/>
      <c r="E1" s="2"/>
      <c r="F1" s="3"/>
      <c r="G1" s="4" t="s">
        <v>1</v>
      </c>
      <c r="H1" s="4" t="s">
        <v>2</v>
      </c>
    </row>
    <row r="2" spans="1:9" x14ac:dyDescent="0.25">
      <c r="A2" s="83" t="s">
        <v>3</v>
      </c>
      <c r="B2" s="85" t="s">
        <v>4</v>
      </c>
      <c r="C2" s="87" t="s">
        <v>5</v>
      </c>
      <c r="D2" s="87" t="s">
        <v>6</v>
      </c>
      <c r="E2" s="89" t="s">
        <v>7</v>
      </c>
      <c r="F2" s="90"/>
      <c r="G2" s="5" t="s">
        <v>8</v>
      </c>
    </row>
    <row r="3" spans="1:9" x14ac:dyDescent="0.25">
      <c r="A3" s="84"/>
      <c r="B3" s="86"/>
      <c r="C3" s="88"/>
      <c r="D3" s="88"/>
      <c r="E3" s="7" t="s">
        <v>9</v>
      </c>
      <c r="F3" s="7" t="s">
        <v>10</v>
      </c>
      <c r="G3" s="5" t="s">
        <v>8</v>
      </c>
    </row>
    <row r="4" spans="1:9" x14ac:dyDescent="0.25">
      <c r="A4" s="8" t="s">
        <v>11</v>
      </c>
      <c r="B4" s="9" t="s">
        <v>12</v>
      </c>
      <c r="C4" s="10">
        <f>C5+C6+C13+C18</f>
        <v>730764148.69000006</v>
      </c>
      <c r="D4" s="10">
        <f>D5+D6+D13+D18</f>
        <v>700324693.26000011</v>
      </c>
      <c r="E4" s="10">
        <f>C4-D4</f>
        <v>30439455.429999948</v>
      </c>
      <c r="F4" s="11">
        <f>IF(D4=0,"-     ",E4/D4*100)</f>
        <v>4.3464775300589187</v>
      </c>
      <c r="G4" s="5" t="s">
        <v>13</v>
      </c>
      <c r="I4" s="12"/>
    </row>
    <row r="5" spans="1:9" x14ac:dyDescent="0.25">
      <c r="A5" s="13" t="s">
        <v>14</v>
      </c>
      <c r="B5" s="14" t="s">
        <v>15</v>
      </c>
      <c r="C5" s="15">
        <f>+'[14]Nuovo Modello CE BAT 2021'!E30</f>
        <v>684698807.4000001</v>
      </c>
      <c r="D5" s="15">
        <f>+'[14]Nuovo Modello CE BAT 2021'!F30</f>
        <v>684149744.59000015</v>
      </c>
      <c r="E5" s="15">
        <f t="shared" ref="E5:E30" si="0">C5-D5</f>
        <v>549062.80999994278</v>
      </c>
      <c r="F5" s="16">
        <f t="shared" ref="F5:F30" si="1">IF(D5=0,"-     ",E5/D5*100)</f>
        <v>8.0254770880457946E-2</v>
      </c>
      <c r="G5" s="5" t="s">
        <v>16</v>
      </c>
      <c r="H5" s="6" t="s">
        <v>14</v>
      </c>
      <c r="I5" s="17"/>
    </row>
    <row r="6" spans="1:9" x14ac:dyDescent="0.25">
      <c r="A6" s="13" t="s">
        <v>17</v>
      </c>
      <c r="B6" s="14" t="s">
        <v>18</v>
      </c>
      <c r="C6" s="15">
        <f>SUM(C7:C12)</f>
        <v>45985273.289999999</v>
      </c>
      <c r="D6" s="15">
        <f>SUM(D7:D12)</f>
        <v>15929582.990000002</v>
      </c>
      <c r="E6" s="15">
        <f t="shared" si="0"/>
        <v>30055690.299999997</v>
      </c>
      <c r="F6" s="16">
        <f t="shared" si="1"/>
        <v>188.67845014441269</v>
      </c>
      <c r="G6" s="5" t="s">
        <v>13</v>
      </c>
    </row>
    <row r="7" spans="1:9" x14ac:dyDescent="0.25">
      <c r="A7" s="18" t="s">
        <v>19</v>
      </c>
      <c r="B7" s="19" t="s">
        <v>20</v>
      </c>
      <c r="C7" s="20">
        <f>+'[14]Nuovo Modello CE BAT 2021'!E40</f>
        <v>10307681.15</v>
      </c>
      <c r="D7" s="20">
        <f>+'[14]Nuovo Modello CE BAT 2021'!F40</f>
        <v>10999267.48</v>
      </c>
      <c r="E7" s="20">
        <f t="shared" si="0"/>
        <v>-691586.33000000007</v>
      </c>
      <c r="F7" s="21">
        <f t="shared" si="1"/>
        <v>-6.2875671607906023</v>
      </c>
      <c r="G7" s="5" t="s">
        <v>16</v>
      </c>
      <c r="H7" s="6" t="s">
        <v>19</v>
      </c>
    </row>
    <row r="8" spans="1:9" x14ac:dyDescent="0.25">
      <c r="A8" s="18" t="s">
        <v>21</v>
      </c>
      <c r="B8" s="19" t="s">
        <v>22</v>
      </c>
      <c r="C8" s="20">
        <f>+'[14]Nuovo Modello CE BAT 2021'!E42</f>
        <v>0</v>
      </c>
      <c r="D8" s="20">
        <f>+'[14]Nuovo Modello CE BAT 2021'!F42</f>
        <v>0</v>
      </c>
      <c r="E8" s="20">
        <f t="shared" si="0"/>
        <v>0</v>
      </c>
      <c r="F8" s="21" t="str">
        <f t="shared" si="1"/>
        <v xml:space="preserve">-     </v>
      </c>
      <c r="G8" s="5" t="s">
        <v>16</v>
      </c>
      <c r="H8" s="6" t="s">
        <v>21</v>
      </c>
    </row>
    <row r="9" spans="1:9" x14ac:dyDescent="0.25">
      <c r="A9" s="18" t="s">
        <v>23</v>
      </c>
      <c r="B9" s="19" t="s">
        <v>24</v>
      </c>
      <c r="C9" s="20">
        <f>+'[14]Nuovo Modello CE BAT 2021'!E43</f>
        <v>0</v>
      </c>
      <c r="D9" s="20">
        <f>+'[14]Nuovo Modello CE BAT 2021'!F43</f>
        <v>0</v>
      </c>
      <c r="E9" s="20">
        <f t="shared" si="0"/>
        <v>0</v>
      </c>
      <c r="F9" s="21" t="str">
        <f t="shared" si="1"/>
        <v xml:space="preserve">-     </v>
      </c>
      <c r="G9" s="5" t="s">
        <v>16</v>
      </c>
      <c r="H9" s="6" t="s">
        <v>23</v>
      </c>
    </row>
    <row r="10" spans="1:9" x14ac:dyDescent="0.25">
      <c r="A10" s="18" t="s">
        <v>25</v>
      </c>
      <c r="B10" s="19" t="s">
        <v>26</v>
      </c>
      <c r="C10" s="20">
        <f>+'[14]Nuovo Modello CE BAT 2021'!E44</f>
        <v>0</v>
      </c>
      <c r="D10" s="20">
        <f>+'[14]Nuovo Modello CE BAT 2021'!F44</f>
        <v>0</v>
      </c>
      <c r="E10" s="20">
        <f t="shared" si="0"/>
        <v>0</v>
      </c>
      <c r="F10" s="21" t="str">
        <f t="shared" si="1"/>
        <v xml:space="preserve">-     </v>
      </c>
      <c r="G10" s="5" t="s">
        <v>16</v>
      </c>
      <c r="H10" s="6" t="s">
        <v>25</v>
      </c>
    </row>
    <row r="11" spans="1:9" x14ac:dyDescent="0.25">
      <c r="A11" s="18" t="s">
        <v>27</v>
      </c>
      <c r="B11" s="19" t="s">
        <v>28</v>
      </c>
      <c r="C11" s="20">
        <f>+'[14]Nuovo Modello CE BAT 2021'!E45</f>
        <v>2920905.3899999997</v>
      </c>
      <c r="D11" s="20">
        <f>+'[14]Nuovo Modello CE BAT 2021'!F45</f>
        <v>1317553.8899999999</v>
      </c>
      <c r="E11" s="20">
        <f t="shared" si="0"/>
        <v>1603351.4999999998</v>
      </c>
      <c r="F11" s="21">
        <f t="shared" si="1"/>
        <v>121.69153096272971</v>
      </c>
      <c r="G11" s="5" t="s">
        <v>16</v>
      </c>
      <c r="H11" s="6" t="s">
        <v>27</v>
      </c>
    </row>
    <row r="12" spans="1:9" x14ac:dyDescent="0.25">
      <c r="A12" s="18" t="s">
        <v>29</v>
      </c>
      <c r="B12" s="19" t="s">
        <v>30</v>
      </c>
      <c r="C12" s="20">
        <f>+'[14]Nuovo Modello CE BAT 2021'!E48</f>
        <v>32756686.75</v>
      </c>
      <c r="D12" s="20">
        <f>+'[14]Nuovo Modello CE BAT 2021'!F48</f>
        <v>3612761.62</v>
      </c>
      <c r="E12" s="20">
        <f t="shared" si="0"/>
        <v>29143925.129999999</v>
      </c>
      <c r="F12" s="21">
        <f t="shared" si="1"/>
        <v>806.69383135220528</v>
      </c>
      <c r="G12" s="5" t="s">
        <v>16</v>
      </c>
      <c r="H12" s="6" t="s">
        <v>29</v>
      </c>
    </row>
    <row r="13" spans="1:9" x14ac:dyDescent="0.25">
      <c r="A13" s="13" t="s">
        <v>31</v>
      </c>
      <c r="B13" s="14" t="s">
        <v>32</v>
      </c>
      <c r="C13" s="15">
        <f>SUM(C14:C17)</f>
        <v>0</v>
      </c>
      <c r="D13" s="15">
        <f>SUM(D14:D17)</f>
        <v>0</v>
      </c>
      <c r="E13" s="15">
        <f t="shared" si="0"/>
        <v>0</v>
      </c>
      <c r="F13" s="16" t="str">
        <f t="shared" si="1"/>
        <v xml:space="preserve">-     </v>
      </c>
      <c r="G13" s="5" t="s">
        <v>13</v>
      </c>
    </row>
    <row r="14" spans="1:9" x14ac:dyDescent="0.25">
      <c r="A14" s="18" t="s">
        <v>33</v>
      </c>
      <c r="B14" s="19" t="s">
        <v>34</v>
      </c>
      <c r="C14" s="20">
        <f>+'[14]Nuovo Modello CE BAT 2021'!E55</f>
        <v>0</v>
      </c>
      <c r="D14" s="20">
        <f>+'[14]Nuovo Modello CE BAT 2021'!F55</f>
        <v>0</v>
      </c>
      <c r="E14" s="20">
        <f t="shared" si="0"/>
        <v>0</v>
      </c>
      <c r="F14" s="21" t="str">
        <f t="shared" si="1"/>
        <v xml:space="preserve">-     </v>
      </c>
      <c r="G14" s="5" t="s">
        <v>16</v>
      </c>
      <c r="H14" s="6" t="s">
        <v>33</v>
      </c>
    </row>
    <row r="15" spans="1:9" x14ac:dyDescent="0.25">
      <c r="A15" s="18" t="s">
        <v>35</v>
      </c>
      <c r="B15" s="19" t="s">
        <v>36</v>
      </c>
      <c r="C15" s="20">
        <f>+'[14]Nuovo Modello CE BAT 2021'!E56</f>
        <v>0</v>
      </c>
      <c r="D15" s="20">
        <f>+'[14]Nuovo Modello CE BAT 2021'!F56</f>
        <v>0</v>
      </c>
      <c r="E15" s="20">
        <f t="shared" si="0"/>
        <v>0</v>
      </c>
      <c r="F15" s="21" t="str">
        <f t="shared" si="1"/>
        <v xml:space="preserve">-     </v>
      </c>
      <c r="G15" s="5" t="s">
        <v>16</v>
      </c>
      <c r="H15" s="6" t="s">
        <v>35</v>
      </c>
    </row>
    <row r="16" spans="1:9" x14ac:dyDescent="0.25">
      <c r="A16" s="18" t="s">
        <v>37</v>
      </c>
      <c r="B16" s="19" t="s">
        <v>38</v>
      </c>
      <c r="C16" s="20">
        <f>+'[14]Nuovo Modello CE BAT 2021'!E57</f>
        <v>0</v>
      </c>
      <c r="D16" s="20">
        <f>+'[14]Nuovo Modello CE BAT 2021'!F57</f>
        <v>0</v>
      </c>
      <c r="E16" s="20">
        <f t="shared" si="0"/>
        <v>0</v>
      </c>
      <c r="F16" s="21" t="str">
        <f t="shared" si="1"/>
        <v xml:space="preserve">-     </v>
      </c>
      <c r="G16" s="5" t="s">
        <v>16</v>
      </c>
      <c r="H16" s="6" t="s">
        <v>37</v>
      </c>
    </row>
    <row r="17" spans="1:8" x14ac:dyDescent="0.25">
      <c r="A17" s="18" t="s">
        <v>39</v>
      </c>
      <c r="B17" s="19" t="s">
        <v>40</v>
      </c>
      <c r="C17" s="20">
        <f>+'[14]Nuovo Modello CE BAT 2021'!E58</f>
        <v>0</v>
      </c>
      <c r="D17" s="20">
        <f>+'[14]Nuovo Modello CE BAT 2021'!F58</f>
        <v>0</v>
      </c>
      <c r="E17" s="20">
        <f t="shared" si="0"/>
        <v>0</v>
      </c>
      <c r="F17" s="21" t="str">
        <f t="shared" si="1"/>
        <v xml:space="preserve">-     </v>
      </c>
      <c r="G17" s="5" t="s">
        <v>16</v>
      </c>
      <c r="H17" s="6" t="s">
        <v>39</v>
      </c>
    </row>
    <row r="18" spans="1:8" x14ac:dyDescent="0.25">
      <c r="A18" s="13" t="s">
        <v>41</v>
      </c>
      <c r="B18" s="14" t="s">
        <v>42</v>
      </c>
      <c r="C18" s="15">
        <f>+'[14]Nuovo Modello CE BAT 2021'!E59</f>
        <v>80068</v>
      </c>
      <c r="D18" s="15">
        <f>+'[14]Nuovo Modello CE BAT 2021'!F59</f>
        <v>245365.68</v>
      </c>
      <c r="E18" s="15">
        <f t="shared" si="0"/>
        <v>-165297.68</v>
      </c>
      <c r="F18" s="16">
        <f t="shared" si="1"/>
        <v>-67.367889429361099</v>
      </c>
      <c r="G18" s="5" t="s">
        <v>16</v>
      </c>
      <c r="H18" s="6" t="s">
        <v>41</v>
      </c>
    </row>
    <row r="19" spans="1:8" x14ac:dyDescent="0.25">
      <c r="A19" s="22" t="s">
        <v>43</v>
      </c>
      <c r="B19" s="23" t="s">
        <v>44</v>
      </c>
      <c r="C19" s="24">
        <f>+'[14]Nuovo Modello CE BAT 2021'!E60</f>
        <v>-7977534.9199999999</v>
      </c>
      <c r="D19" s="24">
        <f>+'[14]Nuovo Modello CE BAT 2021'!F60</f>
        <v>-12218174.82</v>
      </c>
      <c r="E19" s="24">
        <f>C19-D19</f>
        <v>4240639.9000000004</v>
      </c>
      <c r="F19" s="25">
        <f>IF(D19=0,"-     ",E19/D19*100)</f>
        <v>-34.707638108586174</v>
      </c>
      <c r="G19" s="5" t="s">
        <v>16</v>
      </c>
      <c r="H19" s="6" t="s">
        <v>43</v>
      </c>
    </row>
    <row r="20" spans="1:8" x14ac:dyDescent="0.25">
      <c r="A20" s="22" t="s">
        <v>45</v>
      </c>
      <c r="B20" s="23" t="s">
        <v>46</v>
      </c>
      <c r="C20" s="24">
        <f>+'[14]Nuovo Modello CE BAT 2021'!E63</f>
        <v>71832</v>
      </c>
      <c r="D20" s="24">
        <f>+'[14]Nuovo Modello CE BAT 2021'!F63</f>
        <v>0</v>
      </c>
      <c r="E20" s="24">
        <f>C20-D20</f>
        <v>71832</v>
      </c>
      <c r="F20" s="25" t="str">
        <f>IF(D20=0,"-     ",E20/D20*100)</f>
        <v xml:space="preserve">-     </v>
      </c>
      <c r="G20" s="5" t="s">
        <v>16</v>
      </c>
      <c r="H20" s="6" t="s">
        <v>45</v>
      </c>
    </row>
    <row r="21" spans="1:8" x14ac:dyDescent="0.25">
      <c r="A21" s="22" t="s">
        <v>47</v>
      </c>
      <c r="B21" s="23" t="s">
        <v>48</v>
      </c>
      <c r="C21" s="24">
        <f>SUM(C22:C24)</f>
        <v>33029236.750000004</v>
      </c>
      <c r="D21" s="24">
        <f>SUM(D22:D24)</f>
        <v>28798335.440000001</v>
      </c>
      <c r="E21" s="24">
        <f t="shared" si="0"/>
        <v>4230901.3100000024</v>
      </c>
      <c r="F21" s="25">
        <f t="shared" si="1"/>
        <v>14.691478675268888</v>
      </c>
      <c r="G21" s="5" t="s">
        <v>13</v>
      </c>
    </row>
    <row r="22" spans="1:8" x14ac:dyDescent="0.25">
      <c r="A22" s="13" t="s">
        <v>49</v>
      </c>
      <c r="B22" s="14" t="s">
        <v>50</v>
      </c>
      <c r="C22" s="15">
        <f>+'[14]Nuovo Modello CE BAT 2021'!E70</f>
        <v>28817005.510000002</v>
      </c>
      <c r="D22" s="15">
        <f>+'[14]Nuovo Modello CE BAT 2021'!F70</f>
        <v>25006621.170000002</v>
      </c>
      <c r="E22" s="15">
        <f t="shared" si="0"/>
        <v>3810384.34</v>
      </c>
      <c r="F22" s="16">
        <f t="shared" si="1"/>
        <v>15.237501756419816</v>
      </c>
      <c r="G22" s="5" t="s">
        <v>16</v>
      </c>
      <c r="H22" s="6" t="s">
        <v>49</v>
      </c>
    </row>
    <row r="23" spans="1:8" x14ac:dyDescent="0.25">
      <c r="A23" s="13" t="s">
        <v>51</v>
      </c>
      <c r="B23" s="14" t="s">
        <v>52</v>
      </c>
      <c r="C23" s="15">
        <f>+'[14]Nuovo Modello CE BAT 2021'!E116</f>
        <v>3273532.89</v>
      </c>
      <c r="D23" s="15">
        <f>+'[14]Nuovo Modello CE BAT 2021'!F116</f>
        <v>2968105.37</v>
      </c>
      <c r="E23" s="15">
        <f t="shared" si="0"/>
        <v>305427.52</v>
      </c>
      <c r="F23" s="16">
        <f t="shared" si="1"/>
        <v>10.290319308980598</v>
      </c>
      <c r="G23" s="5" t="s">
        <v>16</v>
      </c>
      <c r="H23" s="6" t="s">
        <v>51</v>
      </c>
    </row>
    <row r="24" spans="1:8" x14ac:dyDescent="0.25">
      <c r="A24" s="13" t="s">
        <v>53</v>
      </c>
      <c r="B24" s="14" t="s">
        <v>54</v>
      </c>
      <c r="C24" s="15">
        <f>+'[14]Nuovo Modello CE BAT 2021'!E115</f>
        <v>938698.35</v>
      </c>
      <c r="D24" s="15">
        <f>+'[14]Nuovo Modello CE BAT 2021'!F115</f>
        <v>823608.9</v>
      </c>
      <c r="E24" s="15">
        <f t="shared" si="0"/>
        <v>115089.44999999995</v>
      </c>
      <c r="F24" s="16">
        <f t="shared" si="1"/>
        <v>13.973798728984102</v>
      </c>
      <c r="G24" s="5" t="s">
        <v>16</v>
      </c>
      <c r="H24" s="6" t="s">
        <v>53</v>
      </c>
    </row>
    <row r="25" spans="1:8" x14ac:dyDescent="0.25">
      <c r="A25" s="22" t="s">
        <v>55</v>
      </c>
      <c r="B25" s="23" t="s">
        <v>56</v>
      </c>
      <c r="C25" s="24">
        <f>+'[14]Nuovo Modello CE BAT 2021'!E124</f>
        <v>19732252.910000004</v>
      </c>
      <c r="D25" s="24">
        <f>+'[14]Nuovo Modello CE BAT 2021'!F124</f>
        <v>18218455.240000002</v>
      </c>
      <c r="E25" s="24">
        <f t="shared" si="0"/>
        <v>1513797.6700000018</v>
      </c>
      <c r="F25" s="25">
        <f t="shared" si="1"/>
        <v>8.3091439425464788</v>
      </c>
      <c r="G25" s="5" t="s">
        <v>16</v>
      </c>
      <c r="H25" s="6" t="s">
        <v>55</v>
      </c>
    </row>
    <row r="26" spans="1:8" x14ac:dyDescent="0.25">
      <c r="A26" s="22" t="s">
        <v>57</v>
      </c>
      <c r="B26" s="23" t="s">
        <v>58</v>
      </c>
      <c r="C26" s="24">
        <f>+'[14]Nuovo Modello CE BAT 2021'!E145</f>
        <v>2309497.4</v>
      </c>
      <c r="D26" s="24">
        <f>+'[14]Nuovo Modello CE BAT 2021'!F145</f>
        <v>1971473.72</v>
      </c>
      <c r="E26" s="24">
        <f t="shared" si="0"/>
        <v>338023.67999999993</v>
      </c>
      <c r="F26" s="25">
        <f t="shared" si="1"/>
        <v>17.145736033448109</v>
      </c>
      <c r="G26" s="5" t="s">
        <v>16</v>
      </c>
      <c r="H26" s="6" t="s">
        <v>57</v>
      </c>
    </row>
    <row r="27" spans="1:8" x14ac:dyDescent="0.25">
      <c r="A27" s="22" t="s">
        <v>59</v>
      </c>
      <c r="B27" s="23" t="s">
        <v>60</v>
      </c>
      <c r="C27" s="24">
        <f>+'[14]Nuovo Modello CE BAT 2021'!E149</f>
        <v>11110716.790000001</v>
      </c>
      <c r="D27" s="24">
        <f>+'[14]Nuovo Modello CE BAT 2021'!F149</f>
        <v>9781930.2699999996</v>
      </c>
      <c r="E27" s="24">
        <f t="shared" si="0"/>
        <v>1328786.5200000014</v>
      </c>
      <c r="F27" s="25">
        <f t="shared" si="1"/>
        <v>13.584093152608432</v>
      </c>
      <c r="G27" s="5" t="s">
        <v>16</v>
      </c>
      <c r="H27" s="6" t="s">
        <v>59</v>
      </c>
    </row>
    <row r="28" spans="1:8" x14ac:dyDescent="0.25">
      <c r="A28" s="22" t="s">
        <v>61</v>
      </c>
      <c r="B28" s="23" t="s">
        <v>62</v>
      </c>
      <c r="C28" s="24">
        <f>+'[14]Nuovo Modello CE BAT 2021'!E156</f>
        <v>0</v>
      </c>
      <c r="D28" s="24">
        <f>+'[14]Nuovo Modello CE BAT 2021'!F156</f>
        <v>0</v>
      </c>
      <c r="E28" s="24">
        <f t="shared" si="0"/>
        <v>0</v>
      </c>
      <c r="F28" s="25" t="str">
        <f t="shared" si="1"/>
        <v xml:space="preserve">-     </v>
      </c>
      <c r="G28" s="5" t="s">
        <v>16</v>
      </c>
      <c r="H28" s="6" t="s">
        <v>61</v>
      </c>
    </row>
    <row r="29" spans="1:8" ht="15.75" thickBot="1" x14ac:dyDescent="0.3">
      <c r="A29" s="26" t="s">
        <v>63</v>
      </c>
      <c r="B29" s="27" t="s">
        <v>64</v>
      </c>
      <c r="C29" s="28">
        <f>+'[14]Nuovo Modello CE BAT 2021'!E157</f>
        <v>2662075.5499999998</v>
      </c>
      <c r="D29" s="28">
        <f>+'[14]Nuovo Modello CE BAT 2021'!F157</f>
        <v>2413178.98</v>
      </c>
      <c r="E29" s="28">
        <f t="shared" si="0"/>
        <v>248896.56999999983</v>
      </c>
      <c r="F29" s="29">
        <f t="shared" si="1"/>
        <v>10.314053456573696</v>
      </c>
      <c r="G29" s="5" t="s">
        <v>16</v>
      </c>
      <c r="H29" s="6" t="s">
        <v>63</v>
      </c>
    </row>
    <row r="30" spans="1:8" ht="21.75" customHeight="1" thickTop="1" x14ac:dyDescent="0.25">
      <c r="A30" s="30" t="s">
        <v>65</v>
      </c>
      <c r="B30" s="31"/>
      <c r="C30" s="32">
        <f>C4+SUM(C19:C21)+SUM(C25:C29)</f>
        <v>791702225.17000008</v>
      </c>
      <c r="D30" s="32">
        <f>D4+SUM(D19:D21)+SUM(D25:D29)</f>
        <v>749289892.09000015</v>
      </c>
      <c r="E30" s="32">
        <f t="shared" si="0"/>
        <v>42412333.079999924</v>
      </c>
      <c r="F30" s="33">
        <f t="shared" si="1"/>
        <v>5.6603370107794824</v>
      </c>
      <c r="G30" s="5" t="s">
        <v>13</v>
      </c>
    </row>
    <row r="31" spans="1:8" ht="15" customHeight="1" x14ac:dyDescent="0.25">
      <c r="A31" s="92" t="s">
        <v>66</v>
      </c>
      <c r="B31" s="85" t="s">
        <v>67</v>
      </c>
      <c r="C31" s="87" t="str">
        <f>C2</f>
        <v>ANNO 2021</v>
      </c>
      <c r="D31" s="87" t="str">
        <f>D2</f>
        <v>ANNO 2020</v>
      </c>
      <c r="E31" s="89" t="str">
        <f>E2</f>
        <v>VARIAZIONE 2021/2020</v>
      </c>
      <c r="F31" s="90"/>
      <c r="G31" s="5"/>
    </row>
    <row r="32" spans="1:8" ht="15" customHeight="1" x14ac:dyDescent="0.25">
      <c r="A32" s="93"/>
      <c r="B32" s="86"/>
      <c r="C32" s="88"/>
      <c r="D32" s="88"/>
      <c r="E32" s="7" t="s">
        <v>9</v>
      </c>
      <c r="F32" s="7" t="s">
        <v>10</v>
      </c>
      <c r="G32" s="5" t="s">
        <v>8</v>
      </c>
    </row>
    <row r="33" spans="1:8" x14ac:dyDescent="0.25">
      <c r="A33" s="23" t="s">
        <v>68</v>
      </c>
      <c r="B33" s="23" t="s">
        <v>69</v>
      </c>
      <c r="C33" s="24">
        <f>SUM(C34:C35)</f>
        <v>115527692.78</v>
      </c>
      <c r="D33" s="24">
        <f>SUM(D34:D35)</f>
        <v>115783227.13000001</v>
      </c>
      <c r="E33" s="24">
        <f t="shared" ref="E33:E80" si="2">C33-D33</f>
        <v>-255534.35000000894</v>
      </c>
      <c r="F33" s="25">
        <f t="shared" ref="F33:F80" si="3">IF(D33=0,"-     ",E33/D33*100)</f>
        <v>-0.22070066307022007</v>
      </c>
      <c r="G33" s="5" t="s">
        <v>13</v>
      </c>
    </row>
    <row r="34" spans="1:8" x14ac:dyDescent="0.25">
      <c r="A34" s="13" t="s">
        <v>70</v>
      </c>
      <c r="B34" s="14" t="s">
        <v>71</v>
      </c>
      <c r="C34" s="15">
        <f>+'[14]Nuovo Modello CE BAT 2021'!E164</f>
        <v>113230134.95</v>
      </c>
      <c r="D34" s="15">
        <f>+'[14]Nuovo Modello CE BAT 2021'!F164</f>
        <v>113796720.59</v>
      </c>
      <c r="E34" s="15">
        <f t="shared" si="2"/>
        <v>-566585.6400000006</v>
      </c>
      <c r="F34" s="16">
        <f t="shared" si="3"/>
        <v>-0.497892766208405</v>
      </c>
      <c r="G34" s="5" t="s">
        <v>16</v>
      </c>
      <c r="H34" s="6" t="s">
        <v>70</v>
      </c>
    </row>
    <row r="35" spans="1:8" x14ac:dyDescent="0.25">
      <c r="A35" s="13" t="s">
        <v>72</v>
      </c>
      <c r="B35" s="14" t="s">
        <v>73</v>
      </c>
      <c r="C35" s="15">
        <f>+'[14]Nuovo Modello CE BAT 2021'!E195</f>
        <v>2297557.83</v>
      </c>
      <c r="D35" s="15">
        <f>+'[14]Nuovo Modello CE BAT 2021'!F195</f>
        <v>1986506.54</v>
      </c>
      <c r="E35" s="15">
        <f t="shared" si="2"/>
        <v>311051.29000000004</v>
      </c>
      <c r="F35" s="16">
        <f t="shared" si="3"/>
        <v>15.658206189444513</v>
      </c>
      <c r="G35" s="5" t="s">
        <v>16</v>
      </c>
      <c r="H35" s="6" t="s">
        <v>72</v>
      </c>
    </row>
    <row r="36" spans="1:8" x14ac:dyDescent="0.25">
      <c r="A36" s="22" t="s">
        <v>74</v>
      </c>
      <c r="B36" s="23" t="s">
        <v>75</v>
      </c>
      <c r="C36" s="24">
        <f>SUM(C37:C53)</f>
        <v>356821528.62000012</v>
      </c>
      <c r="D36" s="24">
        <f>SUM(D37:D53)</f>
        <v>337318799.03000003</v>
      </c>
      <c r="E36" s="24">
        <f t="shared" si="2"/>
        <v>19502729.590000093</v>
      </c>
      <c r="F36" s="25">
        <f t="shared" si="3"/>
        <v>5.7816906872912188</v>
      </c>
      <c r="G36" s="5" t="s">
        <v>13</v>
      </c>
    </row>
    <row r="37" spans="1:8" x14ac:dyDescent="0.25">
      <c r="A37" s="13" t="s">
        <v>76</v>
      </c>
      <c r="B37" s="14" t="s">
        <v>77</v>
      </c>
      <c r="C37" s="15">
        <f>+'[14]Nuovo Modello CE BAT 2021'!E205</f>
        <v>52988097.880000003</v>
      </c>
      <c r="D37" s="15">
        <f>+'[14]Nuovo Modello CE BAT 2021'!F205</f>
        <v>48992606.899999999</v>
      </c>
      <c r="E37" s="15">
        <f t="shared" si="2"/>
        <v>3995490.9800000042</v>
      </c>
      <c r="F37" s="16">
        <f t="shared" si="3"/>
        <v>8.155293691873343</v>
      </c>
      <c r="G37" s="5" t="s">
        <v>16</v>
      </c>
      <c r="H37" s="6" t="s">
        <v>76</v>
      </c>
    </row>
    <row r="38" spans="1:8" x14ac:dyDescent="0.25">
      <c r="A38" s="13" t="s">
        <v>78</v>
      </c>
      <c r="B38" s="14" t="s">
        <v>79</v>
      </c>
      <c r="C38" s="15">
        <f>+'[14]Nuovo Modello CE BAT 2021'!E213</f>
        <v>52687562.879999995</v>
      </c>
      <c r="D38" s="15">
        <f>+'[14]Nuovo Modello CE BAT 2021'!F213</f>
        <v>52778579.479999997</v>
      </c>
      <c r="E38" s="15">
        <f t="shared" si="2"/>
        <v>-91016.60000000149</v>
      </c>
      <c r="F38" s="16">
        <f t="shared" si="3"/>
        <v>-0.1724498857239829</v>
      </c>
      <c r="G38" s="5" t="s">
        <v>16</v>
      </c>
      <c r="H38" s="6" t="s">
        <v>78</v>
      </c>
    </row>
    <row r="39" spans="1:8" x14ac:dyDescent="0.25">
      <c r="A39" s="13" t="s">
        <v>80</v>
      </c>
      <c r="B39" s="14" t="s">
        <v>81</v>
      </c>
      <c r="C39" s="15">
        <f>+'[14]Nuovo Modello CE BAT 2021'!E217</f>
        <v>38818295.739999995</v>
      </c>
      <c r="D39" s="15">
        <f>+'[14]Nuovo Modello CE BAT 2021'!F217</f>
        <v>34503188.329999998</v>
      </c>
      <c r="E39" s="15">
        <f t="shared" si="2"/>
        <v>4315107.4099999964</v>
      </c>
      <c r="F39" s="16">
        <f t="shared" si="3"/>
        <v>12.506401926479576</v>
      </c>
      <c r="G39" s="5" t="s">
        <v>16</v>
      </c>
      <c r="H39" s="6" t="s">
        <v>80</v>
      </c>
    </row>
    <row r="40" spans="1:8" x14ac:dyDescent="0.25">
      <c r="A40" s="13" t="s">
        <v>82</v>
      </c>
      <c r="B40" s="14" t="s">
        <v>83</v>
      </c>
      <c r="C40" s="15">
        <f>+'[14]Nuovo Modello CE BAT 2021'!E236</f>
        <v>21962747.719999999</v>
      </c>
      <c r="D40" s="15">
        <f>+'[14]Nuovo Modello CE BAT 2021'!F236</f>
        <v>25744941.679999996</v>
      </c>
      <c r="E40" s="15">
        <f t="shared" si="2"/>
        <v>-3782193.9599999972</v>
      </c>
      <c r="F40" s="16">
        <f t="shared" si="3"/>
        <v>-14.691017781322852</v>
      </c>
      <c r="G40" s="5" t="s">
        <v>16</v>
      </c>
      <c r="H40" s="6" t="s">
        <v>82</v>
      </c>
    </row>
    <row r="41" spans="1:8" x14ac:dyDescent="0.25">
      <c r="A41" s="13" t="s">
        <v>84</v>
      </c>
      <c r="B41" s="14" t="s">
        <v>85</v>
      </c>
      <c r="C41" s="15">
        <f>+'[14]Nuovo Modello CE BAT 2021'!E242</f>
        <v>4351329.17</v>
      </c>
      <c r="D41" s="15">
        <f>+'[14]Nuovo Modello CE BAT 2021'!F242</f>
        <v>4508110.97</v>
      </c>
      <c r="E41" s="15">
        <f t="shared" si="2"/>
        <v>-156781.79999999981</v>
      </c>
      <c r="F41" s="16">
        <f t="shared" si="3"/>
        <v>-3.4777715332060652</v>
      </c>
      <c r="G41" s="5" t="s">
        <v>16</v>
      </c>
      <c r="H41" s="6" t="s">
        <v>84</v>
      </c>
    </row>
    <row r="42" spans="1:8" x14ac:dyDescent="0.25">
      <c r="A42" s="13" t="s">
        <v>86</v>
      </c>
      <c r="B42" s="14" t="s">
        <v>87</v>
      </c>
      <c r="C42" s="15">
        <f>+'[14]Nuovo Modello CE BAT 2021'!E247</f>
        <v>5154294.83</v>
      </c>
      <c r="D42" s="15">
        <f>+'[14]Nuovo Modello CE BAT 2021'!F247</f>
        <v>5677252.6200000001</v>
      </c>
      <c r="E42" s="15">
        <f t="shared" si="2"/>
        <v>-522957.79000000004</v>
      </c>
      <c r="F42" s="16">
        <f t="shared" si="3"/>
        <v>-9.2114588693430388</v>
      </c>
      <c r="G42" s="5" t="s">
        <v>16</v>
      </c>
      <c r="H42" s="6" t="s">
        <v>86</v>
      </c>
    </row>
    <row r="43" spans="1:8" x14ac:dyDescent="0.25">
      <c r="A43" s="13" t="s">
        <v>88</v>
      </c>
      <c r="B43" s="14" t="s">
        <v>89</v>
      </c>
      <c r="C43" s="15">
        <f>+'[14]Nuovo Modello CE BAT 2021'!E252</f>
        <v>95039033.109999999</v>
      </c>
      <c r="D43" s="15">
        <f>+'[14]Nuovo Modello CE BAT 2021'!F252</f>
        <v>85222869.99000001</v>
      </c>
      <c r="E43" s="15">
        <f t="shared" si="2"/>
        <v>9816163.1199999899</v>
      </c>
      <c r="F43" s="16">
        <f t="shared" si="3"/>
        <v>11.518226411703585</v>
      </c>
      <c r="G43" s="5" t="s">
        <v>16</v>
      </c>
      <c r="H43" s="6" t="s">
        <v>88</v>
      </c>
    </row>
    <row r="44" spans="1:8" x14ac:dyDescent="0.25">
      <c r="A44" s="13" t="s">
        <v>90</v>
      </c>
      <c r="B44" s="14" t="s">
        <v>91</v>
      </c>
      <c r="C44" s="15">
        <f>+'[14]Nuovo Modello CE BAT 2021'!E262</f>
        <v>14188679.680000002</v>
      </c>
      <c r="D44" s="15">
        <f>+'[14]Nuovo Modello CE BAT 2021'!F262</f>
        <v>12518729.199999999</v>
      </c>
      <c r="E44" s="15">
        <f t="shared" si="2"/>
        <v>1669950.4800000023</v>
      </c>
      <c r="F44" s="16">
        <f t="shared" si="3"/>
        <v>13.339616612203756</v>
      </c>
      <c r="G44" s="5" t="s">
        <v>16</v>
      </c>
      <c r="H44" s="6" t="s">
        <v>90</v>
      </c>
    </row>
    <row r="45" spans="1:8" x14ac:dyDescent="0.25">
      <c r="A45" s="13" t="s">
        <v>92</v>
      </c>
      <c r="B45" s="14" t="s">
        <v>93</v>
      </c>
      <c r="C45" s="15">
        <f>+'[14]Nuovo Modello CE BAT 2021'!E268</f>
        <v>12566783.85</v>
      </c>
      <c r="D45" s="15">
        <f>+'[14]Nuovo Modello CE BAT 2021'!F268</f>
        <v>12795587</v>
      </c>
      <c r="E45" s="15">
        <f t="shared" si="2"/>
        <v>-228803.15000000037</v>
      </c>
      <c r="F45" s="16">
        <f t="shared" si="3"/>
        <v>-1.7881410989585738</v>
      </c>
      <c r="G45" s="5" t="s">
        <v>16</v>
      </c>
      <c r="H45" s="6" t="s">
        <v>92</v>
      </c>
    </row>
    <row r="46" spans="1:8" x14ac:dyDescent="0.25">
      <c r="A46" s="13" t="s">
        <v>94</v>
      </c>
      <c r="B46" s="14" t="s">
        <v>95</v>
      </c>
      <c r="C46" s="15">
        <f>+'[14]Nuovo Modello CE BAT 2021'!E275</f>
        <v>1202099.75</v>
      </c>
      <c r="D46" s="15">
        <f>+'[14]Nuovo Modello CE BAT 2021'!F275</f>
        <v>543431.63</v>
      </c>
      <c r="E46" s="15">
        <f t="shared" si="2"/>
        <v>658668.12</v>
      </c>
      <c r="F46" s="16">
        <f t="shared" si="3"/>
        <v>121.20533359458668</v>
      </c>
      <c r="G46" s="5" t="s">
        <v>16</v>
      </c>
      <c r="H46" s="6" t="s">
        <v>94</v>
      </c>
    </row>
    <row r="47" spans="1:8" x14ac:dyDescent="0.25">
      <c r="A47" s="13" t="s">
        <v>96</v>
      </c>
      <c r="B47" s="14" t="s">
        <v>97</v>
      </c>
      <c r="C47" s="15">
        <f>+'[14]Nuovo Modello CE BAT 2021'!E281</f>
        <v>5391605.9100000001</v>
      </c>
      <c r="D47" s="15">
        <f>+'[14]Nuovo Modello CE BAT 2021'!F281</f>
        <v>4866052.09</v>
      </c>
      <c r="E47" s="15">
        <f t="shared" si="2"/>
        <v>525553.8200000003</v>
      </c>
      <c r="F47" s="16">
        <f t="shared" si="3"/>
        <v>10.80041500336673</v>
      </c>
      <c r="G47" s="5" t="s">
        <v>16</v>
      </c>
      <c r="H47" s="6" t="s">
        <v>96</v>
      </c>
    </row>
    <row r="48" spans="1:8" x14ac:dyDescent="0.25">
      <c r="A48" s="13" t="s">
        <v>98</v>
      </c>
      <c r="B48" s="14" t="s">
        <v>99</v>
      </c>
      <c r="C48" s="15">
        <f>+'[14]Nuovo Modello CE BAT 2021'!E286</f>
        <v>17527322.530000001</v>
      </c>
      <c r="D48" s="15">
        <f>+'[14]Nuovo Modello CE BAT 2021'!F286</f>
        <v>18143276.949999999</v>
      </c>
      <c r="E48" s="15">
        <f>C48-D48</f>
        <v>-615954.41999999806</v>
      </c>
      <c r="F48" s="16">
        <f>IF(D48=0,"-     ",E48/D48*100)</f>
        <v>-3.3949458066338893</v>
      </c>
      <c r="G48" s="5" t="s">
        <v>16</v>
      </c>
      <c r="H48" s="6" t="s">
        <v>98</v>
      </c>
    </row>
    <row r="49" spans="1:8" x14ac:dyDescent="0.25">
      <c r="A49" s="13" t="s">
        <v>100</v>
      </c>
      <c r="B49" s="14" t="s">
        <v>101</v>
      </c>
      <c r="C49" s="15">
        <f>+'[14]Nuovo Modello CE BAT 2021'!E295</f>
        <v>2548787.35</v>
      </c>
      <c r="D49" s="15">
        <f>+'[14]Nuovo Modello CE BAT 2021'!F295</f>
        <v>2285157.8600000003</v>
      </c>
      <c r="E49" s="15">
        <f>C49-D49</f>
        <v>263629.48999999976</v>
      </c>
      <c r="F49" s="16">
        <f>IF(D49=0,"-     ",E49/D49*100)</f>
        <v>11.536598613804287</v>
      </c>
      <c r="G49" s="5" t="s">
        <v>16</v>
      </c>
      <c r="H49" s="34" t="s">
        <v>100</v>
      </c>
    </row>
    <row r="50" spans="1:8" x14ac:dyDescent="0.25">
      <c r="A50" s="13" t="s">
        <v>102</v>
      </c>
      <c r="B50" s="14" t="s">
        <v>103</v>
      </c>
      <c r="C50" s="15">
        <f>+'[14]Nuovo Modello CE BAT 2021'!E303</f>
        <v>11293269</v>
      </c>
      <c r="D50" s="15">
        <f>+'[14]Nuovo Modello CE BAT 2021'!F303</f>
        <v>12413506.619999999</v>
      </c>
      <c r="E50" s="15">
        <f>C50-D50</f>
        <v>-1120237.6199999992</v>
      </c>
      <c r="F50" s="16">
        <f>IF(D50=0,"-     ",E50/D50*100)</f>
        <v>-9.0243446456550025</v>
      </c>
      <c r="G50" s="5" t="s">
        <v>16</v>
      </c>
      <c r="H50" s="6" t="s">
        <v>102</v>
      </c>
    </row>
    <row r="51" spans="1:8" x14ac:dyDescent="0.25">
      <c r="A51" s="13" t="s">
        <v>104</v>
      </c>
      <c r="B51" s="14" t="s">
        <v>105</v>
      </c>
      <c r="C51" s="15">
        <f>+'[14]Nuovo Modello CE BAT 2021'!E311</f>
        <v>14657314.160000002</v>
      </c>
      <c r="D51" s="15">
        <f>+'[14]Nuovo Modello CE BAT 2021'!F311</f>
        <v>10592964.85</v>
      </c>
      <c r="E51" s="15">
        <f>C51-D51</f>
        <v>4064349.3100000024</v>
      </c>
      <c r="F51" s="16">
        <f>IF(D51=0,"-     ",E51/D51*100)</f>
        <v>38.368382861196807</v>
      </c>
      <c r="G51" s="5" t="s">
        <v>16</v>
      </c>
      <c r="H51" s="6" t="s">
        <v>104</v>
      </c>
    </row>
    <row r="52" spans="1:8" x14ac:dyDescent="0.25">
      <c r="A52" s="13" t="s">
        <v>106</v>
      </c>
      <c r="B52" s="14" t="s">
        <v>107</v>
      </c>
      <c r="C52" s="15">
        <f>+'[14]Nuovo Modello CE BAT 2021'!E325</f>
        <v>6444305.0600000005</v>
      </c>
      <c r="D52" s="15">
        <f>+'[14]Nuovo Modello CE BAT 2021'!F325</f>
        <v>5732542.8599999994</v>
      </c>
      <c r="E52" s="15">
        <f t="shared" ref="E52:E58" si="4">C52-D52</f>
        <v>711762.20000000112</v>
      </c>
      <c r="F52" s="16">
        <f t="shared" ref="F52:F58" si="5">IF(D52=0,"-     ",E52/D52*100)</f>
        <v>12.416168834366136</v>
      </c>
      <c r="G52" s="5" t="s">
        <v>16</v>
      </c>
      <c r="H52" s="6" t="s">
        <v>106</v>
      </c>
    </row>
    <row r="53" spans="1:8" x14ac:dyDescent="0.25">
      <c r="A53" s="13" t="s">
        <v>108</v>
      </c>
      <c r="B53" s="14" t="s">
        <v>109</v>
      </c>
      <c r="C53" s="15">
        <v>0</v>
      </c>
      <c r="D53" s="15">
        <v>0</v>
      </c>
      <c r="E53" s="15">
        <f t="shared" si="4"/>
        <v>0</v>
      </c>
      <c r="F53" s="16" t="str">
        <f t="shared" si="5"/>
        <v xml:space="preserve">-     </v>
      </c>
      <c r="G53" s="5" t="s">
        <v>16</v>
      </c>
      <c r="H53" s="6" t="s">
        <v>108</v>
      </c>
    </row>
    <row r="54" spans="1:8" x14ac:dyDescent="0.25">
      <c r="A54" s="22" t="s">
        <v>110</v>
      </c>
      <c r="B54" s="23" t="s">
        <v>111</v>
      </c>
      <c r="C54" s="24">
        <f>SUM(C55:C57)</f>
        <v>44307808.219999999</v>
      </c>
      <c r="D54" s="24">
        <f>SUM(D55:D57)</f>
        <v>39903636.060000002</v>
      </c>
      <c r="E54" s="24">
        <f t="shared" si="4"/>
        <v>4404172.1599999964</v>
      </c>
      <c r="F54" s="25">
        <f t="shared" si="5"/>
        <v>11.037019667525497</v>
      </c>
      <c r="G54" s="5" t="s">
        <v>13</v>
      </c>
    </row>
    <row r="55" spans="1:8" x14ac:dyDescent="0.25">
      <c r="A55" s="13" t="s">
        <v>112</v>
      </c>
      <c r="B55" s="14" t="s">
        <v>113</v>
      </c>
      <c r="C55" s="15">
        <f>+'[14]Nuovo Modello CE BAT 2021'!E335</f>
        <v>43596624.850000001</v>
      </c>
      <c r="D55" s="15">
        <f>+'[14]Nuovo Modello CE BAT 2021'!F335</f>
        <v>38722772.780000001</v>
      </c>
      <c r="E55" s="15">
        <f t="shared" si="4"/>
        <v>4873852.07</v>
      </c>
      <c r="F55" s="16">
        <f t="shared" si="5"/>
        <v>12.586526532307897</v>
      </c>
      <c r="G55" s="5" t="s">
        <v>16</v>
      </c>
      <c r="H55" s="6" t="s">
        <v>112</v>
      </c>
    </row>
    <row r="56" spans="1:8" x14ac:dyDescent="0.25">
      <c r="A56" s="13" t="s">
        <v>114</v>
      </c>
      <c r="B56" s="14" t="s">
        <v>115</v>
      </c>
      <c r="C56" s="15">
        <f>+'[14]Nuovo Modello CE BAT 2021'!E355</f>
        <v>441958.2300000001</v>
      </c>
      <c r="D56" s="15">
        <f>+'[14]Nuovo Modello CE BAT 2021'!F355</f>
        <v>825179.59000000008</v>
      </c>
      <c r="E56" s="15">
        <f t="shared" si="4"/>
        <v>-383221.36</v>
      </c>
      <c r="F56" s="16">
        <f t="shared" si="5"/>
        <v>-46.440964445085214</v>
      </c>
      <c r="G56" s="5" t="s">
        <v>16</v>
      </c>
      <c r="H56" s="6" t="s">
        <v>114</v>
      </c>
    </row>
    <row r="57" spans="1:8" x14ac:dyDescent="0.25">
      <c r="A57" s="13" t="s">
        <v>116</v>
      </c>
      <c r="B57" s="14" t="s">
        <v>117</v>
      </c>
      <c r="C57" s="15">
        <f>+'[14]Nuovo Modello CE BAT 2021'!E369</f>
        <v>269225.14</v>
      </c>
      <c r="D57" s="15">
        <f>+'[14]Nuovo Modello CE BAT 2021'!F369</f>
        <v>355683.69</v>
      </c>
      <c r="E57" s="15">
        <f t="shared" si="4"/>
        <v>-86458.549999999988</v>
      </c>
      <c r="F57" s="16">
        <f t="shared" si="5"/>
        <v>-24.307707221548448</v>
      </c>
      <c r="G57" s="5" t="s">
        <v>16</v>
      </c>
      <c r="H57" s="6" t="s">
        <v>116</v>
      </c>
    </row>
    <row r="58" spans="1:8" x14ac:dyDescent="0.25">
      <c r="A58" s="23" t="s">
        <v>118</v>
      </c>
      <c r="B58" s="23" t="s">
        <v>119</v>
      </c>
      <c r="C58" s="24">
        <f>+'[14]Nuovo Modello CE BAT 2021'!E372</f>
        <v>7662438.5900000017</v>
      </c>
      <c r="D58" s="24">
        <f>+'[14]Nuovo Modello CE BAT 2021'!F372</f>
        <v>7729348.7899999991</v>
      </c>
      <c r="E58" s="24">
        <f t="shared" si="4"/>
        <v>-66910.199999997392</v>
      </c>
      <c r="F58" s="25">
        <f t="shared" si="5"/>
        <v>-0.86566413054827862</v>
      </c>
      <c r="G58" s="5" t="s">
        <v>16</v>
      </c>
      <c r="H58" s="6" t="s">
        <v>118</v>
      </c>
    </row>
    <row r="59" spans="1:8" x14ac:dyDescent="0.25">
      <c r="A59" s="22" t="s">
        <v>120</v>
      </c>
      <c r="B59" s="23" t="s">
        <v>121</v>
      </c>
      <c r="C59" s="24">
        <f>+'[14]Nuovo Modello CE BAT 2021'!E380</f>
        <v>6412804.6900000004</v>
      </c>
      <c r="D59" s="24">
        <f>+'[14]Nuovo Modello CE BAT 2021'!F380</f>
        <v>4534280.72</v>
      </c>
      <c r="E59" s="24">
        <f t="shared" si="2"/>
        <v>1878523.9700000007</v>
      </c>
      <c r="F59" s="25">
        <f t="shared" si="3"/>
        <v>41.429370742621352</v>
      </c>
      <c r="G59" s="5" t="s">
        <v>16</v>
      </c>
      <c r="H59" s="6" t="s">
        <v>120</v>
      </c>
    </row>
    <row r="60" spans="1:8" x14ac:dyDescent="0.25">
      <c r="A60" s="23" t="s">
        <v>122</v>
      </c>
      <c r="B60" s="23" t="s">
        <v>123</v>
      </c>
      <c r="C60" s="24">
        <f>SUM(C61:C65)</f>
        <v>209179119.28000003</v>
      </c>
      <c r="D60" s="24">
        <f>SUM(D61:D65)</f>
        <v>196487686.45999998</v>
      </c>
      <c r="E60" s="24">
        <f t="shared" si="2"/>
        <v>12691432.820000052</v>
      </c>
      <c r="F60" s="25">
        <f t="shared" si="3"/>
        <v>6.4591491958880143</v>
      </c>
      <c r="G60" s="5" t="s">
        <v>13</v>
      </c>
    </row>
    <row r="61" spans="1:8" x14ac:dyDescent="0.25">
      <c r="A61" s="13" t="s">
        <v>124</v>
      </c>
      <c r="B61" s="14" t="s">
        <v>125</v>
      </c>
      <c r="C61" s="15">
        <f>+'[14]Nuovo Modello CE BAT 2021'!E393</f>
        <v>73515642.340000004</v>
      </c>
      <c r="D61" s="15">
        <f>+'[14]Nuovo Modello CE BAT 2021'!F393</f>
        <v>72223738.889999986</v>
      </c>
      <c r="E61" s="15">
        <f t="shared" si="2"/>
        <v>1291903.4500000179</v>
      </c>
      <c r="F61" s="16">
        <f t="shared" si="3"/>
        <v>1.7887518284917996</v>
      </c>
      <c r="G61" s="5" t="s">
        <v>16</v>
      </c>
      <c r="H61" s="6" t="s">
        <v>124</v>
      </c>
    </row>
    <row r="62" spans="1:8" x14ac:dyDescent="0.25">
      <c r="A62" s="13" t="s">
        <v>126</v>
      </c>
      <c r="B62" s="14" t="s">
        <v>127</v>
      </c>
      <c r="C62" s="15">
        <f>+'[14]Nuovo Modello CE BAT 2021'!E397</f>
        <v>9996959.1099999994</v>
      </c>
      <c r="D62" s="15">
        <f>+'[14]Nuovo Modello CE BAT 2021'!F397</f>
        <v>8710755.2100000009</v>
      </c>
      <c r="E62" s="15">
        <f t="shared" si="2"/>
        <v>1286203.8999999985</v>
      </c>
      <c r="F62" s="16">
        <f t="shared" si="3"/>
        <v>14.765699058141694</v>
      </c>
      <c r="G62" s="5" t="s">
        <v>16</v>
      </c>
      <c r="H62" s="6" t="s">
        <v>126</v>
      </c>
    </row>
    <row r="63" spans="1:8" x14ac:dyDescent="0.25">
      <c r="A63" s="13" t="s">
        <v>128</v>
      </c>
      <c r="B63" s="14" t="s">
        <v>129</v>
      </c>
      <c r="C63" s="15">
        <f>+'[14]Nuovo Modello CE BAT 2021'!E401</f>
        <v>89513508.530000001</v>
      </c>
      <c r="D63" s="15">
        <f>+'[14]Nuovo Modello CE BAT 2021'!F401</f>
        <v>79758007.109999999</v>
      </c>
      <c r="E63" s="15">
        <f t="shared" si="2"/>
        <v>9755501.4200000018</v>
      </c>
      <c r="F63" s="16">
        <f t="shared" si="3"/>
        <v>12.231375599123846</v>
      </c>
      <c r="G63" s="5" t="s">
        <v>16</v>
      </c>
      <c r="H63" s="6" t="s">
        <v>128</v>
      </c>
    </row>
    <row r="64" spans="1:8" x14ac:dyDescent="0.25">
      <c r="A64" s="13" t="s">
        <v>130</v>
      </c>
      <c r="B64" s="14" t="s">
        <v>131</v>
      </c>
      <c r="C64" s="15">
        <f>+'[14]Nuovo Modello CE BAT 2021'!E406+'[14]Nuovo Modello CE BAT 2021'!E415+'[14]Nuovo Modello CE BAT 2021'!E424</f>
        <v>3246092.69</v>
      </c>
      <c r="D64" s="15">
        <f>+'[14]Nuovo Modello CE BAT 2021'!F406+'[14]Nuovo Modello CE BAT 2021'!F415+'[14]Nuovo Modello CE BAT 2021'!F424</f>
        <v>3145626.8299999996</v>
      </c>
      <c r="E64" s="15">
        <f t="shared" si="2"/>
        <v>100465.86000000034</v>
      </c>
      <c r="F64" s="16">
        <f t="shared" si="3"/>
        <v>3.1938263954850727</v>
      </c>
      <c r="G64" s="5" t="s">
        <v>16</v>
      </c>
      <c r="H64" s="6" t="s">
        <v>130</v>
      </c>
    </row>
    <row r="65" spans="1:8" x14ac:dyDescent="0.25">
      <c r="A65" s="13" t="s">
        <v>132</v>
      </c>
      <c r="B65" s="14" t="s">
        <v>133</v>
      </c>
      <c r="C65" s="15">
        <f>+'[14]Nuovo Modello CE BAT 2021'!E410+'[14]Nuovo Modello CE BAT 2021'!E419+'[14]Nuovo Modello CE BAT 2021'!E428</f>
        <v>32906916.609999999</v>
      </c>
      <c r="D65" s="15">
        <f>+'[14]Nuovo Modello CE BAT 2021'!F410+'[14]Nuovo Modello CE BAT 2021'!F419+'[14]Nuovo Modello CE BAT 2021'!F428</f>
        <v>32649558.420000002</v>
      </c>
      <c r="E65" s="15">
        <f t="shared" si="2"/>
        <v>257358.18999999762</v>
      </c>
      <c r="F65" s="16">
        <f t="shared" si="3"/>
        <v>0.78824401448060255</v>
      </c>
      <c r="G65" s="5" t="s">
        <v>16</v>
      </c>
      <c r="H65" s="6" t="s">
        <v>132</v>
      </c>
    </row>
    <row r="66" spans="1:8" x14ac:dyDescent="0.25">
      <c r="A66" s="22" t="s">
        <v>134</v>
      </c>
      <c r="B66" s="23" t="s">
        <v>135</v>
      </c>
      <c r="C66" s="24">
        <f>+'[14]Nuovo Modello CE BAT 2021'!E432</f>
        <v>3430498.46</v>
      </c>
      <c r="D66" s="24">
        <f>+'[14]Nuovo Modello CE BAT 2021'!F432</f>
        <v>3051164.79</v>
      </c>
      <c r="E66" s="24">
        <f>C66-D66</f>
        <v>379333.66999999993</v>
      </c>
      <c r="F66" s="25">
        <f>IF(D66=0,"-     ",E66/D66*100)</f>
        <v>12.432421586773749</v>
      </c>
      <c r="G66" s="5" t="s">
        <v>16</v>
      </c>
      <c r="H66" s="6" t="s">
        <v>134</v>
      </c>
    </row>
    <row r="67" spans="1:8" x14ac:dyDescent="0.25">
      <c r="A67" s="22" t="s">
        <v>136</v>
      </c>
      <c r="B67" s="23" t="s">
        <v>137</v>
      </c>
      <c r="C67" s="24">
        <f>SUM(C68:C70)</f>
        <v>11597825.74</v>
      </c>
      <c r="D67" s="24">
        <f>SUM(D68:D70)</f>
        <v>10196858.809999999</v>
      </c>
      <c r="E67" s="24">
        <f t="shared" si="2"/>
        <v>1400966.9300000016</v>
      </c>
      <c r="F67" s="25">
        <f t="shared" si="3"/>
        <v>13.739201023614072</v>
      </c>
      <c r="G67" s="5" t="s">
        <v>13</v>
      </c>
    </row>
    <row r="68" spans="1:8" x14ac:dyDescent="0.25">
      <c r="A68" s="13" t="s">
        <v>138</v>
      </c>
      <c r="B68" s="35" t="s">
        <v>139</v>
      </c>
      <c r="C68" s="36">
        <f>+'[14]Nuovo Modello CE BAT 2021'!E441</f>
        <v>433417.79</v>
      </c>
      <c r="D68" s="36">
        <f>+'[14]Nuovo Modello CE BAT 2021'!F441</f>
        <v>617671</v>
      </c>
      <c r="E68" s="36">
        <f t="shared" si="2"/>
        <v>-184253.21000000002</v>
      </c>
      <c r="F68" s="37">
        <f t="shared" si="3"/>
        <v>-29.830315815377446</v>
      </c>
      <c r="G68" s="5" t="s">
        <v>16</v>
      </c>
      <c r="H68" s="6" t="s">
        <v>138</v>
      </c>
    </row>
    <row r="69" spans="1:8" x14ac:dyDescent="0.25">
      <c r="A69" s="13" t="s">
        <v>140</v>
      </c>
      <c r="B69" s="14" t="s">
        <v>141</v>
      </c>
      <c r="C69" s="15">
        <f>+'[14]Nuovo Modello CE BAT 2021'!E443</f>
        <v>3391751.55</v>
      </c>
      <c r="D69" s="15">
        <f>+'[14]Nuovo Modello CE BAT 2021'!F443</f>
        <v>3297753.12</v>
      </c>
      <c r="E69" s="15">
        <f t="shared" si="2"/>
        <v>93998.429999999702</v>
      </c>
      <c r="F69" s="16">
        <f t="shared" si="3"/>
        <v>2.8503780173817166</v>
      </c>
      <c r="G69" s="5" t="s">
        <v>16</v>
      </c>
      <c r="H69" s="6" t="s">
        <v>140</v>
      </c>
    </row>
    <row r="70" spans="1:8" x14ac:dyDescent="0.25">
      <c r="A70" s="13" t="s">
        <v>142</v>
      </c>
      <c r="B70" s="14" t="s">
        <v>143</v>
      </c>
      <c r="C70" s="15">
        <f>+'[14]Nuovo Modello CE BAT 2021'!E446</f>
        <v>7772656.4000000004</v>
      </c>
      <c r="D70" s="15">
        <f>+'[14]Nuovo Modello CE BAT 2021'!F446</f>
        <v>6281434.6899999995</v>
      </c>
      <c r="E70" s="15">
        <f t="shared" si="2"/>
        <v>1491221.7100000009</v>
      </c>
      <c r="F70" s="16">
        <f t="shared" si="3"/>
        <v>23.740145103697653</v>
      </c>
      <c r="G70" s="5" t="s">
        <v>16</v>
      </c>
      <c r="H70" s="6" t="s">
        <v>142</v>
      </c>
    </row>
    <row r="71" spans="1:8" x14ac:dyDescent="0.25">
      <c r="A71" s="22" t="s">
        <v>144</v>
      </c>
      <c r="B71" s="23" t="s">
        <v>145</v>
      </c>
      <c r="C71" s="24">
        <f>+'[14]Nuovo Modello CE BAT 2021'!E447</f>
        <v>45936.959999999999</v>
      </c>
      <c r="D71" s="24">
        <f>+'[14]Nuovo Modello CE BAT 2021'!F447</f>
        <v>51501.02</v>
      </c>
      <c r="E71" s="24">
        <f t="shared" si="2"/>
        <v>-5564.0599999999977</v>
      </c>
      <c r="F71" s="25">
        <f t="shared" si="3"/>
        <v>-10.803786022102082</v>
      </c>
      <c r="G71" s="5" t="s">
        <v>16</v>
      </c>
      <c r="H71" s="6" t="s">
        <v>144</v>
      </c>
    </row>
    <row r="72" spans="1:8" x14ac:dyDescent="0.25">
      <c r="A72" s="22" t="s">
        <v>146</v>
      </c>
      <c r="B72" s="23" t="s">
        <v>147</v>
      </c>
      <c r="C72" s="24">
        <f>SUM(C73:C74)</f>
        <v>-389787.66999999835</v>
      </c>
      <c r="D72" s="24">
        <f>SUM(D73:D74)</f>
        <v>756517.36999999976</v>
      </c>
      <c r="E72" s="24">
        <f t="shared" si="2"/>
        <v>-1146305.0399999982</v>
      </c>
      <c r="F72" s="25">
        <f t="shared" si="3"/>
        <v>-151.52395509438185</v>
      </c>
      <c r="G72" s="5" t="s">
        <v>13</v>
      </c>
    </row>
    <row r="73" spans="1:8" x14ac:dyDescent="0.25">
      <c r="A73" s="13" t="s">
        <v>148</v>
      </c>
      <c r="B73" s="14" t="s">
        <v>149</v>
      </c>
      <c r="C73" s="15">
        <f>+'[14]Nuovo Modello CE BAT 2021'!E451</f>
        <v>-265567.9199999983</v>
      </c>
      <c r="D73" s="15">
        <f>+'[14]Nuovo Modello CE BAT 2021'!F451</f>
        <v>913946.90999999968</v>
      </c>
      <c r="E73" s="15">
        <f t="shared" si="2"/>
        <v>-1179514.829999998</v>
      </c>
      <c r="F73" s="16">
        <f t="shared" si="3"/>
        <v>-129.05725891671304</v>
      </c>
      <c r="G73" s="5" t="s">
        <v>16</v>
      </c>
      <c r="H73" s="6" t="s">
        <v>148</v>
      </c>
    </row>
    <row r="74" spans="1:8" x14ac:dyDescent="0.25">
      <c r="A74" s="13" t="s">
        <v>150</v>
      </c>
      <c r="B74" s="14" t="s">
        <v>151</v>
      </c>
      <c r="C74" s="15">
        <f>+'[14]Nuovo Modello CE BAT 2021'!E460</f>
        <v>-124219.75000000004</v>
      </c>
      <c r="D74" s="15">
        <f>+'[14]Nuovo Modello CE BAT 2021'!F460</f>
        <v>-157429.53999999995</v>
      </c>
      <c r="E74" s="15">
        <f t="shared" si="2"/>
        <v>33209.789999999906</v>
      </c>
      <c r="F74" s="16">
        <f t="shared" si="3"/>
        <v>-21.09501812683942</v>
      </c>
      <c r="G74" s="5" t="s">
        <v>16</v>
      </c>
      <c r="H74" s="6" t="s">
        <v>150</v>
      </c>
    </row>
    <row r="75" spans="1:8" x14ac:dyDescent="0.25">
      <c r="A75" s="22" t="s">
        <v>152</v>
      </c>
      <c r="B75" s="23" t="s">
        <v>153</v>
      </c>
      <c r="C75" s="24">
        <f>SUM(C76:C79)</f>
        <v>19887673.170000002</v>
      </c>
      <c r="D75" s="24">
        <f>SUM(D76:D79)</f>
        <v>11818071.25</v>
      </c>
      <c r="E75" s="24">
        <f t="shared" si="2"/>
        <v>8069601.9200000018</v>
      </c>
      <c r="F75" s="25">
        <f t="shared" si="3"/>
        <v>68.281885844951233</v>
      </c>
      <c r="G75" s="5" t="s">
        <v>13</v>
      </c>
    </row>
    <row r="76" spans="1:8" x14ac:dyDescent="0.25">
      <c r="A76" s="13" t="s">
        <v>154</v>
      </c>
      <c r="B76" s="14" t="s">
        <v>155</v>
      </c>
      <c r="C76" s="15">
        <f>+'[14]Nuovo Modello CE BAT 2021'!E468</f>
        <v>7023492.3100000005</v>
      </c>
      <c r="D76" s="15">
        <f>+'[14]Nuovo Modello CE BAT 2021'!F468</f>
        <v>6792303.3599999994</v>
      </c>
      <c r="E76" s="15">
        <f t="shared" si="2"/>
        <v>231188.95000000112</v>
      </c>
      <c r="F76" s="16">
        <f t="shared" si="3"/>
        <v>3.4036899965551766</v>
      </c>
      <c r="G76" s="5" t="s">
        <v>16</v>
      </c>
      <c r="H76" s="6" t="s">
        <v>154</v>
      </c>
    </row>
    <row r="77" spans="1:8" x14ac:dyDescent="0.25">
      <c r="A77" s="13" t="s">
        <v>156</v>
      </c>
      <c r="B77" s="14" t="s">
        <v>157</v>
      </c>
      <c r="C77" s="15">
        <f>+'[14]Nuovo Modello CE BAT 2021'!E476</f>
        <v>371001.26</v>
      </c>
      <c r="D77" s="15">
        <f>+'[14]Nuovo Modello CE BAT 2021'!F476</f>
        <v>369340.04</v>
      </c>
      <c r="E77" s="15">
        <f t="shared" si="2"/>
        <v>1661.2200000000303</v>
      </c>
      <c r="F77" s="16">
        <f t="shared" si="3"/>
        <v>0.44978064116742678</v>
      </c>
      <c r="G77" s="5" t="s">
        <v>16</v>
      </c>
      <c r="H77" s="6" t="s">
        <v>156</v>
      </c>
    </row>
    <row r="78" spans="1:8" x14ac:dyDescent="0.25">
      <c r="A78" s="13" t="s">
        <v>158</v>
      </c>
      <c r="B78" s="14" t="s">
        <v>159</v>
      </c>
      <c r="C78" s="15">
        <f>+'[14]Nuovo Modello CE BAT 2021'!E477</f>
        <v>707733.86</v>
      </c>
      <c r="D78" s="15">
        <f>+'[14]Nuovo Modello CE BAT 2021'!F477</f>
        <v>165951.67999999999</v>
      </c>
      <c r="E78" s="15">
        <f t="shared" si="2"/>
        <v>541782.17999999993</v>
      </c>
      <c r="F78" s="16">
        <f t="shared" si="3"/>
        <v>326.46983748522456</v>
      </c>
      <c r="G78" s="5" t="s">
        <v>16</v>
      </c>
      <c r="H78" s="6" t="s">
        <v>158</v>
      </c>
    </row>
    <row r="79" spans="1:8" ht="15" customHeight="1" thickBot="1" x14ac:dyDescent="0.3">
      <c r="A79" s="38" t="s">
        <v>160</v>
      </c>
      <c r="B79" s="39" t="s">
        <v>161</v>
      </c>
      <c r="C79" s="40">
        <f>+'[14]Nuovo Modello CE BAT 2021'!E484</f>
        <v>11785445.74</v>
      </c>
      <c r="D79" s="40">
        <f>+'[14]Nuovo Modello CE BAT 2021'!F484</f>
        <v>4490476.17</v>
      </c>
      <c r="E79" s="40">
        <f t="shared" si="2"/>
        <v>7294969.5700000003</v>
      </c>
      <c r="F79" s="41">
        <f t="shared" si="3"/>
        <v>162.45425415541177</v>
      </c>
      <c r="G79" s="5" t="s">
        <v>16</v>
      </c>
      <c r="H79" s="6" t="s">
        <v>160</v>
      </c>
    </row>
    <row r="80" spans="1:8" ht="21.75" customHeight="1" thickTop="1" x14ac:dyDescent="0.25">
      <c r="A80" s="30" t="s">
        <v>162</v>
      </c>
      <c r="B80" s="31"/>
      <c r="C80" s="32">
        <f>C33+C36+C54+C58+C59+C60+C66+C67+C71+C72+C75</f>
        <v>774483538.84000015</v>
      </c>
      <c r="D80" s="32">
        <f>D33+D36+D54+D58+D59+D60+D66+D67+D71+D72+D75</f>
        <v>727631091.42999995</v>
      </c>
      <c r="E80" s="32">
        <f t="shared" si="2"/>
        <v>46852447.410000205</v>
      </c>
      <c r="F80" s="33">
        <f t="shared" si="3"/>
        <v>6.439038677954505</v>
      </c>
      <c r="G80" s="5" t="s">
        <v>13</v>
      </c>
    </row>
    <row r="81" spans="1:8" ht="15.75" thickBot="1" x14ac:dyDescent="0.3">
      <c r="A81" s="42"/>
      <c r="B81" s="42"/>
      <c r="C81" s="43"/>
      <c r="D81" s="43"/>
      <c r="E81" s="43"/>
      <c r="F81" s="44"/>
      <c r="G81" s="5" t="s">
        <v>163</v>
      </c>
    </row>
    <row r="82" spans="1:8" ht="21.75" customHeight="1" thickTop="1" thickBot="1" x14ac:dyDescent="0.3">
      <c r="A82" s="45" t="s">
        <v>164</v>
      </c>
      <c r="B82" s="46"/>
      <c r="C82" s="47">
        <f>C30-C80</f>
        <v>17218686.329999924</v>
      </c>
      <c r="D82" s="47">
        <f>D30-D80</f>
        <v>21658800.660000205</v>
      </c>
      <c r="E82" s="47">
        <f>C82-D82</f>
        <v>-4440114.3300002813</v>
      </c>
      <c r="F82" s="48">
        <f>IF(D82=0,"-     ",E82/D82*100)</f>
        <v>-20.500277922592225</v>
      </c>
      <c r="G82" s="5" t="s">
        <v>13</v>
      </c>
    </row>
    <row r="83" spans="1:8" ht="15.75" thickTop="1" x14ac:dyDescent="0.25">
      <c r="A83" s="49"/>
      <c r="B83" s="49"/>
      <c r="C83" s="50"/>
      <c r="D83" s="50"/>
      <c r="E83" s="50"/>
      <c r="F83" s="50"/>
      <c r="G83" s="5" t="s">
        <v>163</v>
      </c>
    </row>
    <row r="84" spans="1:8" x14ac:dyDescent="0.25">
      <c r="A84" s="83" t="s">
        <v>165</v>
      </c>
      <c r="B84" s="85" t="s">
        <v>166</v>
      </c>
      <c r="C84" s="87" t="str">
        <f>C2</f>
        <v>ANNO 2021</v>
      </c>
      <c r="D84" s="87" t="str">
        <f>D2</f>
        <v>ANNO 2020</v>
      </c>
      <c r="E84" s="89" t="str">
        <f>E2</f>
        <v>VARIAZIONE 2021/2020</v>
      </c>
      <c r="F84" s="90"/>
      <c r="G84" s="5" t="s">
        <v>8</v>
      </c>
    </row>
    <row r="85" spans="1:8" x14ac:dyDescent="0.25">
      <c r="A85" s="84"/>
      <c r="B85" s="86"/>
      <c r="C85" s="88"/>
      <c r="D85" s="88"/>
      <c r="E85" s="7" t="s">
        <v>9</v>
      </c>
      <c r="F85" s="7" t="s">
        <v>10</v>
      </c>
      <c r="G85" s="5" t="s">
        <v>8</v>
      </c>
    </row>
    <row r="86" spans="1:8" x14ac:dyDescent="0.25">
      <c r="A86" s="22" t="s">
        <v>167</v>
      </c>
      <c r="B86" s="23" t="s">
        <v>168</v>
      </c>
      <c r="C86" s="24">
        <f>+'[14]Nuovo Modello CE BAT 2021'!E497+'[14]Nuovo Modello CE BAT 2021'!E501</f>
        <v>42.940000000000005</v>
      </c>
      <c r="D86" s="24">
        <f>+'[14]Nuovo Modello CE BAT 2021'!F497+'[14]Nuovo Modello CE BAT 2021'!F501</f>
        <v>0.59</v>
      </c>
      <c r="E86" s="24">
        <f>C86-D86</f>
        <v>42.35</v>
      </c>
      <c r="F86" s="25">
        <f>IF(D86=0,"-     ",E86/D86*100)</f>
        <v>7177.9661016949167</v>
      </c>
      <c r="G86" s="5" t="s">
        <v>16</v>
      </c>
      <c r="H86" s="6" t="s">
        <v>167</v>
      </c>
    </row>
    <row r="87" spans="1:8" ht="15.75" thickBot="1" x14ac:dyDescent="0.3">
      <c r="A87" s="51" t="s">
        <v>169</v>
      </c>
      <c r="B87" s="52" t="s">
        <v>170</v>
      </c>
      <c r="C87" s="53">
        <f>+'[14]Nuovo Modello CE BAT 2021'!E507+'[14]Nuovo Modello CE BAT 2021'!E511</f>
        <v>37963.61</v>
      </c>
      <c r="D87" s="53">
        <f>+'[14]Nuovo Modello CE BAT 2021'!F507+'[14]Nuovo Modello CE BAT 2021'!F511</f>
        <v>2226.52</v>
      </c>
      <c r="E87" s="53">
        <f>C87-D87</f>
        <v>35737.090000000004</v>
      </c>
      <c r="F87" s="54">
        <f>IF(D87=0,"-     ",E87/D87*100)</f>
        <v>1605.0648545712595</v>
      </c>
      <c r="G87" s="5" t="s">
        <v>16</v>
      </c>
      <c r="H87" s="6" t="s">
        <v>169</v>
      </c>
    </row>
    <row r="88" spans="1:8" ht="21.75" customHeight="1" thickTop="1" x14ac:dyDescent="0.25">
      <c r="A88" s="55" t="s">
        <v>171</v>
      </c>
      <c r="B88" s="56"/>
      <c r="C88" s="57">
        <f>C86-C87</f>
        <v>-37920.67</v>
      </c>
      <c r="D88" s="57">
        <f>D86-D87</f>
        <v>-2225.9299999999998</v>
      </c>
      <c r="E88" s="57">
        <f>C88-D88</f>
        <v>-35694.74</v>
      </c>
      <c r="F88" s="58">
        <f>IF(D88=0,"-     ",E88/D88*100)</f>
        <v>1603.5877138993592</v>
      </c>
      <c r="G88" s="5" t="s">
        <v>13</v>
      </c>
    </row>
    <row r="89" spans="1:8" ht="30" customHeight="1" x14ac:dyDescent="0.25">
      <c r="A89" s="59" t="s">
        <v>172</v>
      </c>
      <c r="B89" s="60" t="s">
        <v>173</v>
      </c>
      <c r="C89" s="61"/>
      <c r="D89" s="61"/>
      <c r="E89" s="61"/>
      <c r="F89" s="62"/>
      <c r="G89" s="5" t="s">
        <v>8</v>
      </c>
    </row>
    <row r="90" spans="1:8" x14ac:dyDescent="0.25">
      <c r="A90" s="22" t="s">
        <v>174</v>
      </c>
      <c r="B90" s="23" t="s">
        <v>175</v>
      </c>
      <c r="C90" s="24">
        <f>+'[14]Nuovo Modello CE BAT 2021'!E516</f>
        <v>0</v>
      </c>
      <c r="D90" s="24">
        <f>+'[14]Nuovo Modello CE BAT 2021'!F516</f>
        <v>0</v>
      </c>
      <c r="E90" s="24">
        <f>C90-D90</f>
        <v>0</v>
      </c>
      <c r="F90" s="25" t="str">
        <f>IF(D90=0,"-     ",E90/D90*100)</f>
        <v xml:space="preserve">-     </v>
      </c>
      <c r="G90" s="5" t="s">
        <v>16</v>
      </c>
      <c r="H90" s="6" t="s">
        <v>174</v>
      </c>
    </row>
    <row r="91" spans="1:8" ht="15.75" thickBot="1" x14ac:dyDescent="0.3">
      <c r="A91" s="51" t="s">
        <v>176</v>
      </c>
      <c r="B91" s="52" t="s">
        <v>177</v>
      </c>
      <c r="C91" s="53">
        <f>+'[14]Nuovo Modello CE BAT 2021'!E517</f>
        <v>0</v>
      </c>
      <c r="D91" s="53">
        <f>+'[14]Nuovo Modello CE BAT 2021'!F517</f>
        <v>0</v>
      </c>
      <c r="E91" s="53">
        <f>C91-D91</f>
        <v>0</v>
      </c>
      <c r="F91" s="54" t="str">
        <f>IF(D91=0,"-     ",E91/D91*100)</f>
        <v xml:space="preserve">-     </v>
      </c>
      <c r="G91" s="5" t="s">
        <v>16</v>
      </c>
      <c r="H91" s="6" t="s">
        <v>176</v>
      </c>
    </row>
    <row r="92" spans="1:8" ht="21.75" customHeight="1" thickTop="1" x14ac:dyDescent="0.25">
      <c r="A92" s="55" t="s">
        <v>178</v>
      </c>
      <c r="B92" s="56"/>
      <c r="C92" s="57">
        <f>C90-C91</f>
        <v>0</v>
      </c>
      <c r="D92" s="57">
        <f>D90-D91</f>
        <v>0</v>
      </c>
      <c r="E92" s="57">
        <f>C92-D92</f>
        <v>0</v>
      </c>
      <c r="F92" s="58" t="str">
        <f>IF(D92=0,"-     ",E92/D92*100)</f>
        <v xml:space="preserve">-     </v>
      </c>
      <c r="G92" s="5" t="s">
        <v>13</v>
      </c>
    </row>
    <row r="93" spans="1:8" ht="30" customHeight="1" x14ac:dyDescent="0.25">
      <c r="A93" s="59" t="s">
        <v>179</v>
      </c>
      <c r="B93" s="60" t="s">
        <v>180</v>
      </c>
      <c r="C93" s="61"/>
      <c r="D93" s="61"/>
      <c r="E93" s="61"/>
      <c r="F93" s="62"/>
      <c r="G93" s="5" t="s">
        <v>8</v>
      </c>
    </row>
    <row r="94" spans="1:8" x14ac:dyDescent="0.25">
      <c r="A94" s="22" t="s">
        <v>181</v>
      </c>
      <c r="B94" s="23" t="s">
        <v>182</v>
      </c>
      <c r="C94" s="24">
        <f>SUM(C95:C96)</f>
        <v>5671663</v>
      </c>
      <c r="D94" s="24">
        <f>SUM(D95:D96)</f>
        <v>4242154.55</v>
      </c>
      <c r="E94" s="24">
        <f t="shared" ref="E94:E100" si="6">C94-D94</f>
        <v>1429508.4500000002</v>
      </c>
      <c r="F94" s="25">
        <f t="shared" ref="F94:F100" si="7">IF(D94=0,"-     ",E94/D94*100)</f>
        <v>33.697698496156868</v>
      </c>
      <c r="G94" s="5" t="s">
        <v>13</v>
      </c>
    </row>
    <row r="95" spans="1:8" x14ac:dyDescent="0.25">
      <c r="A95" s="13" t="s">
        <v>183</v>
      </c>
      <c r="B95" s="14" t="s">
        <v>184</v>
      </c>
      <c r="C95" s="15">
        <f>+'[14]Nuovo Modello CE BAT 2021'!E521</f>
        <v>0</v>
      </c>
      <c r="D95" s="15">
        <f>+'[14]Nuovo Modello CE BAT 2021'!F521</f>
        <v>3766.7</v>
      </c>
      <c r="E95" s="15">
        <f t="shared" si="6"/>
        <v>-3766.7</v>
      </c>
      <c r="F95" s="16">
        <f t="shared" si="7"/>
        <v>-100</v>
      </c>
      <c r="G95" s="5" t="s">
        <v>16</v>
      </c>
      <c r="H95" s="6" t="s">
        <v>183</v>
      </c>
    </row>
    <row r="96" spans="1:8" x14ac:dyDescent="0.25">
      <c r="A96" s="13" t="s">
        <v>185</v>
      </c>
      <c r="B96" s="14" t="s">
        <v>186</v>
      </c>
      <c r="C96" s="15">
        <f>+'[14]Nuovo Modello CE BAT 2021'!E522</f>
        <v>5671663</v>
      </c>
      <c r="D96" s="15">
        <f>+'[14]Nuovo Modello CE BAT 2021'!F522</f>
        <v>4238387.8499999996</v>
      </c>
      <c r="E96" s="15">
        <f t="shared" si="6"/>
        <v>1433275.1500000004</v>
      </c>
      <c r="F96" s="16">
        <f t="shared" si="7"/>
        <v>33.816517051406713</v>
      </c>
      <c r="G96" s="5" t="s">
        <v>16</v>
      </c>
      <c r="H96" s="6" t="s">
        <v>185</v>
      </c>
    </row>
    <row r="97" spans="1:8" x14ac:dyDescent="0.25">
      <c r="A97" s="22" t="s">
        <v>187</v>
      </c>
      <c r="B97" s="23" t="s">
        <v>188</v>
      </c>
      <c r="C97" s="24">
        <f>SUM(C98:C99)</f>
        <v>6892249.7200000007</v>
      </c>
      <c r="D97" s="24">
        <f>SUM(D98:D99)</f>
        <v>10651540.070000002</v>
      </c>
      <c r="E97" s="24">
        <f t="shared" si="6"/>
        <v>-3759290.3500000015</v>
      </c>
      <c r="F97" s="25">
        <f t="shared" si="7"/>
        <v>-35.293397248610276</v>
      </c>
      <c r="G97" s="5" t="s">
        <v>13</v>
      </c>
    </row>
    <row r="98" spans="1:8" x14ac:dyDescent="0.25">
      <c r="A98" s="13" t="s">
        <v>189</v>
      </c>
      <c r="B98" s="14" t="s">
        <v>190</v>
      </c>
      <c r="C98" s="15">
        <f>+'[14]Nuovo Modello CE BAT 2021'!E547</f>
        <v>0</v>
      </c>
      <c r="D98" s="15">
        <f>+'[14]Nuovo Modello CE BAT 2021'!F547</f>
        <v>0</v>
      </c>
      <c r="E98" s="15">
        <f t="shared" si="6"/>
        <v>0</v>
      </c>
      <c r="F98" s="16" t="str">
        <f t="shared" si="7"/>
        <v xml:space="preserve">-     </v>
      </c>
      <c r="G98" s="5" t="s">
        <v>16</v>
      </c>
      <c r="H98" s="6" t="s">
        <v>189</v>
      </c>
    </row>
    <row r="99" spans="1:8" x14ac:dyDescent="0.25">
      <c r="A99" s="13" t="s">
        <v>191</v>
      </c>
      <c r="B99" s="14" t="s">
        <v>192</v>
      </c>
      <c r="C99" s="15">
        <f>+'[14]Nuovo Modello CE BAT 2021'!E548</f>
        <v>6892249.7200000007</v>
      </c>
      <c r="D99" s="15">
        <f>+'[14]Nuovo Modello CE BAT 2021'!F548</f>
        <v>10651540.070000002</v>
      </c>
      <c r="E99" s="15">
        <f t="shared" si="6"/>
        <v>-3759290.3500000015</v>
      </c>
      <c r="F99" s="16">
        <f t="shared" si="7"/>
        <v>-35.293397248610276</v>
      </c>
      <c r="G99" s="63" t="s">
        <v>16</v>
      </c>
      <c r="H99" s="34" t="s">
        <v>191</v>
      </c>
    </row>
    <row r="100" spans="1:8" ht="21.75" customHeight="1" x14ac:dyDescent="0.25">
      <c r="A100" s="64" t="s">
        <v>193</v>
      </c>
      <c r="B100" s="65"/>
      <c r="C100" s="66">
        <f>C94-C97</f>
        <v>-1220586.7200000007</v>
      </c>
      <c r="D100" s="66">
        <f>D94-D97</f>
        <v>-6409385.5200000023</v>
      </c>
      <c r="E100" s="66">
        <f t="shared" si="6"/>
        <v>5188798.8000000017</v>
      </c>
      <c r="F100" s="67">
        <f t="shared" si="7"/>
        <v>-80.956259906799914</v>
      </c>
      <c r="G100" s="5" t="s">
        <v>13</v>
      </c>
    </row>
    <row r="101" spans="1:8" ht="15.75" thickBot="1" x14ac:dyDescent="0.3">
      <c r="A101" s="68"/>
      <c r="B101" s="68"/>
      <c r="C101" s="69"/>
      <c r="D101" s="69"/>
      <c r="E101" s="69"/>
      <c r="F101" s="70"/>
      <c r="G101" s="5" t="s">
        <v>163</v>
      </c>
    </row>
    <row r="102" spans="1:8" ht="21.75" customHeight="1" thickTop="1" thickBot="1" x14ac:dyDescent="0.3">
      <c r="A102" s="45" t="s">
        <v>194</v>
      </c>
      <c r="B102" s="46"/>
      <c r="C102" s="47">
        <f>C82+C88+C92+C100</f>
        <v>15960178.939999921</v>
      </c>
      <c r="D102" s="47">
        <f>D82+D88+D92+D100</f>
        <v>15247189.210000202</v>
      </c>
      <c r="E102" s="47">
        <f>C102-D102</f>
        <v>712989.72999971919</v>
      </c>
      <c r="F102" s="48">
        <f>IF(D102=0,"-     ",E102/D102*100)</f>
        <v>4.6762043821958299</v>
      </c>
      <c r="G102" s="5" t="s">
        <v>13</v>
      </c>
    </row>
    <row r="103" spans="1:8" ht="15.75" thickTop="1" x14ac:dyDescent="0.25">
      <c r="A103" s="71"/>
      <c r="B103" s="71"/>
      <c r="C103" s="72"/>
      <c r="D103" s="72"/>
      <c r="E103" s="72"/>
      <c r="F103" s="73"/>
      <c r="G103" s="5" t="s">
        <v>163</v>
      </c>
    </row>
    <row r="104" spans="1:8" ht="30" customHeight="1" x14ac:dyDescent="0.25">
      <c r="A104" s="59" t="s">
        <v>195</v>
      </c>
      <c r="B104" s="60" t="s">
        <v>196</v>
      </c>
      <c r="C104" s="61"/>
      <c r="D104" s="61"/>
      <c r="E104" s="61"/>
      <c r="F104" s="62"/>
      <c r="G104" s="5" t="s">
        <v>8</v>
      </c>
    </row>
    <row r="105" spans="1:8" x14ac:dyDescent="0.25">
      <c r="A105" s="23" t="s">
        <v>197</v>
      </c>
      <c r="B105" s="23" t="s">
        <v>198</v>
      </c>
      <c r="C105" s="24">
        <f>SUM(C106:C109)</f>
        <v>15647195.169999998</v>
      </c>
      <c r="D105" s="24">
        <f>SUM(D106:D109)</f>
        <v>14881340.58</v>
      </c>
      <c r="E105" s="24">
        <f t="shared" ref="E105:E112" si="8">C105-D105</f>
        <v>765854.58999999799</v>
      </c>
      <c r="F105" s="25">
        <f t="shared" ref="F105:F112" si="9">IF(D105=0,"-     ",E105/D105*100)</f>
        <v>5.146408590562598</v>
      </c>
      <c r="G105" s="5" t="s">
        <v>13</v>
      </c>
    </row>
    <row r="106" spans="1:8" x14ac:dyDescent="0.25">
      <c r="A106" s="13" t="s">
        <v>199</v>
      </c>
      <c r="B106" s="14" t="s">
        <v>200</v>
      </c>
      <c r="C106" s="15">
        <f>+'[14]Nuovo Modello CE BAT 2021'!E582</f>
        <v>14171466.969999999</v>
      </c>
      <c r="D106" s="15">
        <f>+'[14]Nuovo Modello CE BAT 2021'!F582</f>
        <v>13470412.66</v>
      </c>
      <c r="E106" s="15">
        <f t="shared" si="8"/>
        <v>701054.30999999866</v>
      </c>
      <c r="F106" s="16">
        <f t="shared" si="9"/>
        <v>5.2044011397049408</v>
      </c>
      <c r="G106" s="5" t="s">
        <v>16</v>
      </c>
      <c r="H106" s="6" t="s">
        <v>199</v>
      </c>
    </row>
    <row r="107" spans="1:8" x14ac:dyDescent="0.25">
      <c r="A107" s="13" t="s">
        <v>201</v>
      </c>
      <c r="B107" s="14" t="s">
        <v>202</v>
      </c>
      <c r="C107" s="15">
        <f>+'[14]Nuovo Modello CE BAT 2021'!E583</f>
        <v>996832.3</v>
      </c>
      <c r="D107" s="15">
        <f>+'[14]Nuovo Modello CE BAT 2021'!F583</f>
        <v>994978.51</v>
      </c>
      <c r="E107" s="15">
        <f t="shared" si="8"/>
        <v>1853.7900000000373</v>
      </c>
      <c r="F107" s="16">
        <f t="shared" si="9"/>
        <v>0.18631457678417973</v>
      </c>
      <c r="G107" s="5" t="s">
        <v>16</v>
      </c>
      <c r="H107" s="6" t="s">
        <v>201</v>
      </c>
    </row>
    <row r="108" spans="1:8" x14ac:dyDescent="0.25">
      <c r="A108" s="13" t="s">
        <v>203</v>
      </c>
      <c r="B108" s="14" t="s">
        <v>204</v>
      </c>
      <c r="C108" s="15">
        <f>+'[14]Nuovo Modello CE BAT 2021'!E584</f>
        <v>470727.86</v>
      </c>
      <c r="D108" s="15">
        <f>+'[14]Nuovo Modello CE BAT 2021'!F584</f>
        <v>410581.11</v>
      </c>
      <c r="E108" s="15">
        <f t="shared" si="8"/>
        <v>60146.75</v>
      </c>
      <c r="F108" s="16">
        <f t="shared" si="9"/>
        <v>14.649176139642664</v>
      </c>
      <c r="G108" s="5" t="s">
        <v>16</v>
      </c>
      <c r="H108" s="6" t="s">
        <v>203</v>
      </c>
    </row>
    <row r="109" spans="1:8" x14ac:dyDescent="0.25">
      <c r="A109" s="13" t="s">
        <v>205</v>
      </c>
      <c r="B109" s="14" t="s">
        <v>206</v>
      </c>
      <c r="C109" s="15">
        <f>+'[14]Nuovo Modello CE BAT 2021'!E585</f>
        <v>8168.04</v>
      </c>
      <c r="D109" s="15">
        <f>+'[14]Nuovo Modello CE BAT 2021'!F585</f>
        <v>5368.3</v>
      </c>
      <c r="E109" s="15">
        <f t="shared" si="8"/>
        <v>2799.74</v>
      </c>
      <c r="F109" s="16">
        <f t="shared" si="9"/>
        <v>52.153195611273581</v>
      </c>
      <c r="G109" s="5" t="s">
        <v>16</v>
      </c>
      <c r="H109" s="6" t="s">
        <v>205</v>
      </c>
    </row>
    <row r="110" spans="1:8" x14ac:dyDescent="0.25">
      <c r="A110" s="22" t="s">
        <v>207</v>
      </c>
      <c r="B110" s="23" t="s">
        <v>208</v>
      </c>
      <c r="C110" s="24">
        <f>+'[14]Nuovo Modello CE BAT 2021'!E586</f>
        <v>310189.76999999996</v>
      </c>
      <c r="D110" s="24">
        <f>+'[14]Nuovo Modello CE BAT 2021'!F586</f>
        <v>365553.89</v>
      </c>
      <c r="E110" s="24">
        <f t="shared" si="8"/>
        <v>-55364.120000000054</v>
      </c>
      <c r="F110" s="25">
        <f t="shared" si="9"/>
        <v>-15.145269005344206</v>
      </c>
      <c r="G110" s="5" t="s">
        <v>16</v>
      </c>
      <c r="H110" s="6" t="s">
        <v>207</v>
      </c>
    </row>
    <row r="111" spans="1:8" x14ac:dyDescent="0.25">
      <c r="A111" s="22" t="s">
        <v>209</v>
      </c>
      <c r="B111" s="23" t="s">
        <v>210</v>
      </c>
      <c r="C111" s="24">
        <f>+'[14]Nuovo Modello CE BAT 2021'!E589</f>
        <v>0</v>
      </c>
      <c r="D111" s="24">
        <f>+'[14]Nuovo Modello CE BAT 2021'!F589</f>
        <v>0</v>
      </c>
      <c r="E111" s="24">
        <f t="shared" si="8"/>
        <v>0</v>
      </c>
      <c r="F111" s="25" t="str">
        <f t="shared" si="9"/>
        <v xml:space="preserve">-     </v>
      </c>
      <c r="G111" s="5" t="s">
        <v>16</v>
      </c>
      <c r="H111" s="6" t="s">
        <v>209</v>
      </c>
    </row>
    <row r="112" spans="1:8" ht="21.75" customHeight="1" x14ac:dyDescent="0.25">
      <c r="A112" s="64" t="s">
        <v>211</v>
      </c>
      <c r="B112" s="65"/>
      <c r="C112" s="66">
        <f>C105+C110+C111</f>
        <v>15957384.939999998</v>
      </c>
      <c r="D112" s="66">
        <f>D105+D110+D111</f>
        <v>15246894.470000001</v>
      </c>
      <c r="E112" s="66">
        <f t="shared" si="8"/>
        <v>710490.46999999695</v>
      </c>
      <c r="F112" s="67">
        <f t="shared" si="9"/>
        <v>4.6599028503671214</v>
      </c>
      <c r="G112" s="5" t="s">
        <v>13</v>
      </c>
    </row>
    <row r="113" spans="1:8" ht="15.75" thickBot="1" x14ac:dyDescent="0.3">
      <c r="A113" s="71"/>
      <c r="B113" s="71"/>
      <c r="C113" s="72"/>
      <c r="D113" s="72"/>
      <c r="E113" s="72"/>
      <c r="F113" s="73"/>
      <c r="G113" s="5" t="s">
        <v>163</v>
      </c>
    </row>
    <row r="114" spans="1:8" ht="30" customHeight="1" thickTop="1" thickBot="1" x14ac:dyDescent="0.3">
      <c r="A114" s="74" t="s">
        <v>212</v>
      </c>
      <c r="B114" s="75"/>
      <c r="C114" s="76">
        <f>C102-C112</f>
        <v>2793.9999999236315</v>
      </c>
      <c r="D114" s="76">
        <f>D102-D112</f>
        <v>294.74000020138919</v>
      </c>
      <c r="E114" s="76">
        <f>C114-D114</f>
        <v>2499.2599997222424</v>
      </c>
      <c r="F114" s="77">
        <f>IF(D114=0,"-     ",E114/D114*100)</f>
        <v>847.95412838927678</v>
      </c>
      <c r="G114" s="5" t="s">
        <v>13</v>
      </c>
      <c r="H114"/>
    </row>
    <row r="115" spans="1:8" ht="15.75" thickTop="1" x14ac:dyDescent="0.25">
      <c r="C115"/>
      <c r="D115"/>
      <c r="E115"/>
      <c r="F115"/>
      <c r="H115"/>
    </row>
    <row r="116" spans="1:8" x14ac:dyDescent="0.25">
      <c r="A116" s="79"/>
      <c r="B116" s="79"/>
      <c r="C116" s="79"/>
      <c r="D116" s="79"/>
      <c r="E116" s="79"/>
      <c r="F116" s="80"/>
      <c r="H116"/>
    </row>
    <row r="117" spans="1:8" x14ac:dyDescent="0.25">
      <c r="A117" s="91" t="s">
        <v>213</v>
      </c>
      <c r="B117" s="91"/>
      <c r="C117" s="91"/>
      <c r="D117" s="91"/>
      <c r="E117" s="91"/>
      <c r="F117" s="91"/>
      <c r="H117"/>
    </row>
    <row r="118" spans="1:8" x14ac:dyDescent="0.25">
      <c r="C118" s="12"/>
      <c r="D118"/>
      <c r="E118"/>
      <c r="F118"/>
      <c r="H118"/>
    </row>
    <row r="119" spans="1:8" x14ac:dyDescent="0.25">
      <c r="C119"/>
      <c r="D119"/>
      <c r="E119"/>
      <c r="F119"/>
      <c r="H119"/>
    </row>
    <row r="120" spans="1:8" x14ac:dyDescent="0.25">
      <c r="C120"/>
      <c r="D120"/>
      <c r="E120"/>
      <c r="F120"/>
      <c r="H120"/>
    </row>
    <row r="121" spans="1:8" x14ac:dyDescent="0.25">
      <c r="C121"/>
      <c r="D121"/>
      <c r="E121"/>
      <c r="F121"/>
      <c r="H121"/>
    </row>
    <row r="122" spans="1:8" x14ac:dyDescent="0.25">
      <c r="C122"/>
      <c r="D122"/>
      <c r="E122"/>
      <c r="F122"/>
      <c r="H122"/>
    </row>
    <row r="123" spans="1:8" x14ac:dyDescent="0.25">
      <c r="C123"/>
      <c r="D123"/>
      <c r="E123"/>
      <c r="F123"/>
      <c r="H123"/>
    </row>
    <row r="124" spans="1:8" x14ac:dyDescent="0.25">
      <c r="C124"/>
      <c r="D124"/>
      <c r="E124"/>
      <c r="F124"/>
      <c r="H124"/>
    </row>
    <row r="125" spans="1:8" x14ac:dyDescent="0.25">
      <c r="C125"/>
      <c r="D125"/>
      <c r="E125"/>
      <c r="F125"/>
      <c r="H125"/>
    </row>
    <row r="126" spans="1:8" x14ac:dyDescent="0.25">
      <c r="C126"/>
      <c r="D126"/>
      <c r="E126"/>
      <c r="F126"/>
      <c r="H126"/>
    </row>
    <row r="127" spans="1:8" x14ac:dyDescent="0.25">
      <c r="C127"/>
      <c r="D127"/>
      <c r="E127"/>
      <c r="F127"/>
      <c r="H127"/>
    </row>
    <row r="128" spans="1:8" x14ac:dyDescent="0.25">
      <c r="C128"/>
      <c r="D128"/>
      <c r="E128"/>
      <c r="F128"/>
      <c r="H128"/>
    </row>
    <row r="129" spans="7:7" customFormat="1" x14ac:dyDescent="0.25">
      <c r="G129" s="78"/>
    </row>
  </sheetData>
  <autoFilter ref="A1:H129"/>
  <mergeCells count="16">
    <mergeCell ref="A117:F117"/>
    <mergeCell ref="A2:A3"/>
    <mergeCell ref="B2:B3"/>
    <mergeCell ref="C2:C3"/>
    <mergeCell ref="D2:D3"/>
    <mergeCell ref="E2:F2"/>
    <mergeCell ref="A31:A32"/>
    <mergeCell ref="B31:B32"/>
    <mergeCell ref="C31:C32"/>
    <mergeCell ref="D31:D32"/>
    <mergeCell ref="E31:F31"/>
    <mergeCell ref="A84:A85"/>
    <mergeCell ref="B84:B85"/>
    <mergeCell ref="C84:C85"/>
    <mergeCell ref="D84:D85"/>
    <mergeCell ref="E84:F8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7" orientation="portrait" r:id="rId1"/>
  <rowBreaks count="1" manualBreakCount="1">
    <brk id="8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Economico_NEW</vt:lpstr>
      <vt:lpstr>'Conto Economico_NEW'!Area_stampa</vt:lpstr>
      <vt:lpstr>'Conto Economico_NEW'!Titoli_stampa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Amato</dc:creator>
  <cp:lastModifiedBy>MARIA Angela Amato</cp:lastModifiedBy>
  <dcterms:created xsi:type="dcterms:W3CDTF">2022-08-09T10:30:49Z</dcterms:created>
  <dcterms:modified xsi:type="dcterms:W3CDTF">2022-08-09T10:48:55Z</dcterms:modified>
</cp:coreProperties>
</file>