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 di PREVISIONE\Bilancio di previsione 2022\BILANCIO DI PREVISIONE 2022_pubblicazione\"/>
    </mc:Choice>
  </mc:AlternateContent>
  <bookViews>
    <workbookView xWindow="-120" yWindow="-120" windowWidth="20730" windowHeight="11160"/>
  </bookViews>
  <sheets>
    <sheet name=" Nuovo Modello CE prev 2022 de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A" hidden="1">'[1]Raccolta Assegni 22.6.95'!$A$1:$A$1</definedName>
    <definedName name="_ant05">#REF!</definedName>
    <definedName name="_xlnm._FilterDatabase" localSheetId="0" hidden="1">' Nuovo Modello CE prev 2022 def'!$C$8:$N$579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 localSheetId="0">[6]VALORI!#REF!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 localSheetId="0">'[9]Quadro tendenziale 28-6-2005'!#REF!</definedName>
    <definedName name="AdIrcss00">'[9]Quadro tendenziale 28-6-2005'!#REF!</definedName>
    <definedName name="AdIrcss01" localSheetId="0">'[9]Quadro tendenziale 28-6-2005'!#REF!</definedName>
    <definedName name="AdIrcss01">'[9]Quadro tendenziale 28-6-2005'!#REF!</definedName>
    <definedName name="AdIrcss02" localSheetId="0">'[9]Quadro tendenziale 28-6-2005'!#REF!</definedName>
    <definedName name="AdIrcss02">'[9]Quadro tendenziale 28-6-2005'!#REF!</definedName>
    <definedName name="AdIrcss03" localSheetId="0">'[9]Quadro tendenziale 28-6-2005'!#REF!</definedName>
    <definedName name="AdIrcss03">'[9]Quadro tendenziale 28-6-2005'!#REF!</definedName>
    <definedName name="AdIrcss04" localSheetId="0">'[9]Quadro tendenziale 28-6-2005'!#REF!</definedName>
    <definedName name="AdIrcss04">'[9]Quadro tendenziale 28-6-2005'!#REF!</definedName>
    <definedName name="AdIrcss05" localSheetId="0">'[9]Quadro tendenziale 28-6-2005'!#REF!</definedName>
    <definedName name="AdIrcss05">'[9]Quadro tendenziale 28-6-2005'!#REF!</definedName>
    <definedName name="AdIrcss06" localSheetId="0">'[9]Quadro tendenziale 28-6-2005'!#REF!</definedName>
    <definedName name="AdIrcss06">'[9]Quadro tendenziale 28-6-2005'!#REF!</definedName>
    <definedName name="AdIrcss07" localSheetId="0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MBULATORI">#REF!</definedName>
    <definedName name="_xlnm.Print_Area" localSheetId="0">' Nuovo Modello CE prev 2022 def'!$A$1:$P$588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 localSheetId="0">[13]attivo!#REF!</definedName>
    <definedName name="Aziende">[14]attivo!#REF!</definedName>
    <definedName name="b">[3]VALORI!$C$30</definedName>
    <definedName name="B_VAL_2" localSheetId="0">[6]VALORI!#REF!</definedName>
    <definedName name="B_VAL_2">[6]VALORI!#REF!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[15]Bloomberg!#REF!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[16]Ricavi!#REF!</definedName>
    <definedName name="Cartclin">[17]Ricavi!#REF!</definedName>
    <definedName name="CAT_INTERV">[18]ELENCHI!$A$2:$A$9</definedName>
    <definedName name="CATEGORIA">[19]TABELLE!$A$1:$B$7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'[20]tabella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[21]elencodistretti!$A:$A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[20]tabella!$A:$B</definedName>
    <definedName name="CODICI">'[22]IMPUT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[20]Foglio1!$A:$B</definedName>
    <definedName name="coeffpa" localSheetId="0">#REF!</definedName>
    <definedName name="coeffpa">#REF!</definedName>
    <definedName name="Coge2016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[20]database!$B:$B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'[23]estrazione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[24]DETT!$D$131,[24]DETT!$D$122,[24]DETT!$D$100,[24]DETT!$D$94,[24]DETT!$D$92,[24]DETT!$D$42,[24]DETT!$D$14,[24]DETT!$D$10,[24]DETT!$D$7</definedName>
    <definedName name="dfasdasdas">#REF!</definedName>
    <definedName name="dflt2">[25]Personalizza!$G$21</definedName>
    <definedName name="Diff6241" localSheetId="0">#REF!</definedName>
    <definedName name="Diff6241">#REF!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unzionied98" localSheetId="0">#REF!</definedName>
    <definedName name="funzionied98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'[26]parametri progr'!$I$20</definedName>
    <definedName name="padAcqBen06">'[26]parametri progr'!$J$20</definedName>
    <definedName name="padAcqBen07">'[26]parametri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'[26]parametri progr'!$I$11</definedName>
    <definedName name="padmedgen06">'[26]parametri progr'!$J$11</definedName>
    <definedName name="padmedgen07">'[26]parametri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'[27]Quadro macro'!$C$14</definedName>
    <definedName name="partsicilia">'[27]Quadro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'[28]Quadro Macro'!$L$7</definedName>
    <definedName name="pilt05">'[28]Quadro Macro'!$L$9</definedName>
    <definedName name="pilt06">'[28]Quadro Macro'!$L$10</definedName>
    <definedName name="pilt07">'[28]Quadro Macro'!$L$11</definedName>
    <definedName name="pilt08">'[29]Quadro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'[30]Quadro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[16]Ricavi!#REF!</definedName>
    <definedName name="Prestaz">[17]Ricavi!#REF!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'[26]parametri progr'!$I$16</definedName>
    <definedName name="pvarPIL06">'[26]parametri progr'!$J$16</definedName>
    <definedName name="pvarPIL07">'[26]parametri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'[31]Quadro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'[20]tabella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 hidden="1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[20]database!$B:$C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[18]ELENCHI!$C$13:$C$21</definedName>
    <definedName name="SOTTOCAT_2">[18]ELENCHI!$C$24:$C$28</definedName>
    <definedName name="SOTTOCAT_3">[18]ELENCHI!$C$31:$C$32</definedName>
    <definedName name="SOTTOCAT_OSP">[18]ELENCHI!$A$20:$A$24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[16]Ricavi!#REF!</definedName>
    <definedName name="suore">[17]Ricavi!#REF!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0">'[9]Quadro tendenziale 28-6-2005'!#REF!</definedName>
    <definedName name="tadAcqBen00">'[9]Quadro tendenziale 28-6-2005'!#REF!</definedName>
    <definedName name="tadAcqBen01" localSheetId="0">'[9]Quadro tendenziale 28-6-2005'!#REF!</definedName>
    <definedName name="tadAcqBen01">'[9]Quadro tendenziale 28-6-2005'!#REF!</definedName>
    <definedName name="tadAcqBen02" localSheetId="0">'[9]Quadro tendenziale 28-6-2005'!#REF!</definedName>
    <definedName name="tadAcqBen02">'[9]Quadro tendenziale 28-6-2005'!#REF!</definedName>
    <definedName name="tadAcqBen03" localSheetId="0">'[9]Quadro tendenziale 28-6-2005'!#REF!</definedName>
    <definedName name="tadAcqBen03">'[9]Quadro tendenziale 28-6-2005'!#REF!</definedName>
    <definedName name="tadAcqBen04" localSheetId="0">'[9]Quadro tendenziale 28-6-2005'!#REF!</definedName>
    <definedName name="tadAcqBen04">'[9]Quadro tendenziale 28-6-2005'!#REF!</definedName>
    <definedName name="tadAcqBen05" localSheetId="0">'[9]Quadro tendenziale 28-6-2005'!#REF!</definedName>
    <definedName name="tadAcqBen05">'[9]Quadro tendenziale 28-6-2005'!#REF!</definedName>
    <definedName name="tadAcqBen06" localSheetId="0">'[9]Quadro tendenziale 28-6-2005'!#REF!</definedName>
    <definedName name="tadAcqBen06">'[9]Quadro tendenziale 28-6-2005'!#REF!</definedName>
    <definedName name="tadAcqBen07" localSheetId="0">'[9]Quadro tendenziale 28-6-2005'!#REF!</definedName>
    <definedName name="tadAcqBen07">'[9]Quadro tendenziale 28-6-2005'!#REF!</definedName>
    <definedName name="tadAcqBen08" localSheetId="0">'[9]Quadro tendenziale 28-6-2005'!#REF!</definedName>
    <definedName name="tadAcqBen08">'[9]Quadro tendenziale 28-6-2005'!#REF!</definedName>
    <definedName name="tadAltrEnti00" localSheetId="0">'[9]Quadro tendenziale 28-6-2005'!#REF!</definedName>
    <definedName name="tadAltrEnti00">'[9]Quadro tendenziale 28-6-2005'!#REF!</definedName>
    <definedName name="tadAltrEnti01" localSheetId="0">'[9]Quadro tendenziale 28-6-2005'!#REF!</definedName>
    <definedName name="tadAltrEnti01">'[9]Quadro tendenziale 28-6-2005'!#REF!</definedName>
    <definedName name="tadAltrEnti02" localSheetId="0">'[9]Quadro tendenziale 28-6-2005'!#REF!</definedName>
    <definedName name="tadAltrEnti02">'[9]Quadro tendenziale 28-6-2005'!#REF!</definedName>
    <definedName name="tadAltrEnti03" localSheetId="0">'[9]Quadro tendenziale 28-6-2005'!#REF!</definedName>
    <definedName name="tadAltrEnti03">'[9]Quadro tendenziale 28-6-2005'!#REF!</definedName>
    <definedName name="tadAltrEnti04" localSheetId="0">'[9]Quadro tendenziale 28-6-2005'!#REF!</definedName>
    <definedName name="tadAltrEnti04">'[9]Quadro tendenziale 28-6-2005'!#REF!</definedName>
    <definedName name="tadAltrEnti05" localSheetId="0">'[9]Quadro tendenziale 28-6-2005'!#REF!</definedName>
    <definedName name="tadAltrEnti05">'[9]Quadro tendenziale 28-6-2005'!#REF!</definedName>
    <definedName name="tadAltrEnti06" localSheetId="0">'[9]Quadro tendenziale 28-6-2005'!#REF!</definedName>
    <definedName name="tadAltrEnti06">'[9]Quadro tendenziale 28-6-2005'!#REF!</definedName>
    <definedName name="tadAltrEnti07" localSheetId="0">'[9]Quadro tendenziale 28-6-2005'!#REF!</definedName>
    <definedName name="tadAltrEnti07">'[9]Quadro tendenziale 28-6-2005'!#REF!</definedName>
    <definedName name="tadAltrEnti08" localSheetId="0">'[9]Quadro tendenziale 28-6-2005'!#REF!</definedName>
    <definedName name="tadAltrEnti08">'[9]Quadro tendenziale 28-6-2005'!#REF!</definedName>
    <definedName name="tadAltrServ00" localSheetId="0">'[9]Quadro tendenziale 28-6-2005'!#REF!</definedName>
    <definedName name="tadAltrServ00">'[9]Quadro tendenziale 28-6-2005'!#REF!</definedName>
    <definedName name="tadAltrServ01" localSheetId="0">'[9]Quadro tendenziale 28-6-2005'!#REF!</definedName>
    <definedName name="tadAltrServ01">'[9]Quadro tendenziale 28-6-2005'!#REF!</definedName>
    <definedName name="tadAltrServ02" localSheetId="0">'[9]Quadro tendenziale 28-6-2005'!#REF!</definedName>
    <definedName name="tadAltrServ02">'[9]Quadro tendenziale 28-6-2005'!#REF!</definedName>
    <definedName name="tadAltrServ03" localSheetId="0">'[9]Quadro tendenziale 28-6-2005'!#REF!</definedName>
    <definedName name="tadAltrServ03">'[9]Quadro tendenziale 28-6-2005'!#REF!</definedName>
    <definedName name="tadAltrServ04" localSheetId="0">'[9]Quadro tendenziale 28-6-2005'!#REF!</definedName>
    <definedName name="tadAltrServ04">'[9]Quadro tendenziale 28-6-2005'!#REF!</definedName>
    <definedName name="tadAltrServ05" localSheetId="0">'[9]Quadro tendenziale 28-6-2005'!#REF!</definedName>
    <definedName name="tadAltrServ05">'[9]Quadro tendenziale 28-6-2005'!#REF!</definedName>
    <definedName name="tadAltrServ06" localSheetId="0">'[9]Quadro tendenziale 28-6-2005'!#REF!</definedName>
    <definedName name="tadAltrServ06">'[9]Quadro tendenziale 28-6-2005'!#REF!</definedName>
    <definedName name="tadAltrServ07" localSheetId="0">'[9]Quadro tendenziale 28-6-2005'!#REF!</definedName>
    <definedName name="tadAltrServ07">'[9]Quadro tendenziale 28-6-2005'!#REF!</definedName>
    <definedName name="tadAltrServ08" localSheetId="0">'[9]Quadro tendenziale 28-6-2005'!#REF!</definedName>
    <definedName name="tadAltrServ08">'[9]Quadro tendenziale 28-6-2005'!#REF!</definedName>
    <definedName name="tadAmmGen00" localSheetId="0">'[9]Quadro tendenziale 28-6-2005'!#REF!</definedName>
    <definedName name="tadAmmGen00">'[9]Quadro tendenziale 28-6-2005'!#REF!</definedName>
    <definedName name="tadAmmGen01" localSheetId="0">'[9]Quadro tendenziale 28-6-2005'!#REF!</definedName>
    <definedName name="tadAmmGen01">'[9]Quadro tendenziale 28-6-2005'!#REF!</definedName>
    <definedName name="tadAmmGen02" localSheetId="0">'[9]Quadro tendenziale 28-6-2005'!#REF!</definedName>
    <definedName name="tadAmmGen02">'[9]Quadro tendenziale 28-6-2005'!#REF!</definedName>
    <definedName name="tadAmmGen03" localSheetId="0">'[9]Quadro tendenziale 28-6-2005'!#REF!</definedName>
    <definedName name="tadAmmGen03">'[9]Quadro tendenziale 28-6-2005'!#REF!</definedName>
    <definedName name="tadAmmGen04" localSheetId="0">'[9]Quadro tendenziale 28-6-2005'!#REF!</definedName>
    <definedName name="tadAmmGen04">'[9]Quadro tendenziale 28-6-2005'!#REF!</definedName>
    <definedName name="tadAmmGen05" localSheetId="0">'[9]Quadro tendenziale 28-6-2005'!#REF!</definedName>
    <definedName name="tadAmmGen05">'[9]Quadro tendenziale 28-6-2005'!#REF!</definedName>
    <definedName name="tadAmmGen06" localSheetId="0">'[9]Quadro tendenziale 28-6-2005'!#REF!</definedName>
    <definedName name="tadAmmGen06">'[9]Quadro tendenziale 28-6-2005'!#REF!</definedName>
    <definedName name="tadAmmGen07" localSheetId="0">'[9]Quadro tendenziale 28-6-2005'!#REF!</definedName>
    <definedName name="tadAmmGen07">'[9]Quadro tendenziale 28-6-2005'!#REF!</definedName>
    <definedName name="tadAmmGen08" localSheetId="0">'[9]Quadro tendenziale 28-6-2005'!#REF!</definedName>
    <definedName name="tadAmmGen08">'[9]Quadro tendenziale 28-6-2005'!#REF!</definedName>
    <definedName name="tadExtrFsn00" localSheetId="0">'[9]Quadro tendenziale 28-6-2005'!#REF!</definedName>
    <definedName name="tadExtrFsn00">'[9]Quadro tendenziale 28-6-2005'!#REF!</definedName>
    <definedName name="tadExtrFsn01" localSheetId="0">'[9]Quadro tendenziale 28-6-2005'!#REF!</definedName>
    <definedName name="tadExtrFsn01">'[9]Quadro tendenziale 28-6-2005'!#REF!</definedName>
    <definedName name="tadExtrFsn02" localSheetId="0">'[9]Quadro tendenziale 28-6-2005'!#REF!</definedName>
    <definedName name="tadExtrFsn02">'[9]Quadro tendenziale 28-6-2005'!#REF!</definedName>
    <definedName name="tadExtrFsn03" localSheetId="0">'[9]Quadro tendenziale 28-6-2005'!#REF!</definedName>
    <definedName name="tadExtrFsn03">'[9]Quadro tendenziale 28-6-2005'!#REF!</definedName>
    <definedName name="tadExtrFsn04" localSheetId="0">'[9]Quadro tendenziale 28-6-2005'!#REF!</definedName>
    <definedName name="tadExtrFsn04">'[9]Quadro tendenziale 28-6-2005'!#REF!</definedName>
    <definedName name="tadExtrFsn05" localSheetId="0">'[9]Quadro tendenziale 28-6-2005'!#REF!</definedName>
    <definedName name="tadExtrFsn05">'[9]Quadro tendenziale 28-6-2005'!#REF!</definedName>
    <definedName name="tadExtrFsn06" localSheetId="0">'[9]Quadro tendenziale 28-6-2005'!#REF!</definedName>
    <definedName name="tadExtrFsn06">'[9]Quadro tendenziale 28-6-2005'!#REF!</definedName>
    <definedName name="tadExtrFsn07" localSheetId="0">'[9]Quadro tendenziale 28-6-2005'!#REF!</definedName>
    <definedName name="tadExtrFsn07">'[9]Quadro tendenziale 28-6-2005'!#REF!</definedName>
    <definedName name="tadExtrFsn08" localSheetId="0">'[9]Quadro tendenziale 28-6-2005'!#REF!</definedName>
    <definedName name="tadExtrFsn08">'[9]Quadro tendenziale 28-6-2005'!#REF!</definedName>
    <definedName name="tadImpTax00" localSheetId="0">'[9]Quadro tendenziale 28-6-2005'!#REF!</definedName>
    <definedName name="tadImpTax00">'[9]Quadro tendenziale 28-6-2005'!#REF!</definedName>
    <definedName name="tadImpTax01" localSheetId="0">'[9]Quadro tendenziale 28-6-2005'!#REF!</definedName>
    <definedName name="tadImpTax01">'[9]Quadro tendenziale 28-6-2005'!#REF!</definedName>
    <definedName name="tadImpTax02" localSheetId="0">'[9]Quadro tendenziale 28-6-2005'!#REF!</definedName>
    <definedName name="tadImpTax02">'[9]Quadro tendenziale 28-6-2005'!#REF!</definedName>
    <definedName name="tadImpTax03" localSheetId="0">'[9]Quadro tendenziale 28-6-2005'!#REF!</definedName>
    <definedName name="tadImpTax03">'[9]Quadro tendenziale 28-6-2005'!#REF!</definedName>
    <definedName name="tadImpTax04" localSheetId="0">'[9]Quadro tendenziale 28-6-2005'!#REF!</definedName>
    <definedName name="tadImpTax04">'[9]Quadro tendenziale 28-6-2005'!#REF!</definedName>
    <definedName name="tadImpTax05" localSheetId="0">'[9]Quadro tendenziale 28-6-2005'!#REF!</definedName>
    <definedName name="tadImpTax05">'[9]Quadro tendenziale 28-6-2005'!#REF!</definedName>
    <definedName name="tadImpTax06" localSheetId="0">'[9]Quadro tendenziale 28-6-2005'!#REF!</definedName>
    <definedName name="tadImpTax06">'[9]Quadro tendenziale 28-6-2005'!#REF!</definedName>
    <definedName name="tadImpTax07" localSheetId="0">'[9]Quadro tendenziale 28-6-2005'!#REF!</definedName>
    <definedName name="tadImpTax07">'[9]Quadro tendenziale 28-6-2005'!#REF!</definedName>
    <definedName name="tadImpTax08" localSheetId="0">'[9]Quadro tendenziale 28-6-2005'!#REF!</definedName>
    <definedName name="tadImpTax08">'[9]Quadro tendenziale 28-6-2005'!#REF!</definedName>
    <definedName name="tadIrcss00" localSheetId="0">'[9]Quadro tendenziale 28-6-2005'!#REF!</definedName>
    <definedName name="tadIrcss00">'[9]Quadro tendenziale 28-6-2005'!#REF!</definedName>
    <definedName name="tadIrcss01" localSheetId="0">'[9]Quadro tendenziale 28-6-2005'!#REF!</definedName>
    <definedName name="tadIrcss01">'[9]Quadro tendenziale 28-6-2005'!#REF!</definedName>
    <definedName name="tadIrcss02" localSheetId="0">'[9]Quadro tendenziale 28-6-2005'!#REF!</definedName>
    <definedName name="tadIrcss02">'[9]Quadro tendenziale 28-6-2005'!#REF!</definedName>
    <definedName name="tadIrcss03" localSheetId="0">'[9]Quadro tendenziale 28-6-2005'!#REF!</definedName>
    <definedName name="tadIrcss03">'[9]Quadro tendenziale 28-6-2005'!#REF!</definedName>
    <definedName name="tadIrcss04" localSheetId="0">'[9]Quadro tendenziale 28-6-2005'!#REF!</definedName>
    <definedName name="tadIrcss04">'[9]Quadro tendenziale 28-6-2005'!#REF!</definedName>
    <definedName name="tadIrcss05" localSheetId="0">'[9]Quadro tendenziale 28-6-2005'!#REF!</definedName>
    <definedName name="tadIrcss05">'[9]Quadro tendenziale 28-6-2005'!#REF!</definedName>
    <definedName name="tadIrcss06" localSheetId="0">'[9]Quadro tendenziale 28-6-2005'!#REF!</definedName>
    <definedName name="tadIrcss06">'[9]Quadro tendenziale 28-6-2005'!#REF!</definedName>
    <definedName name="tadIrcss07" localSheetId="0">'[9]Quadro tendenziale 28-6-2005'!#REF!</definedName>
    <definedName name="tadIrcss07">'[9]Quadro tendenziale 28-6-2005'!#REF!</definedName>
    <definedName name="tadIrcss08" localSheetId="0">'[9]Quadro tendenziale 28-6-2005'!#REF!</definedName>
    <definedName name="tadIrcss08">'[9]Quadro tendenziale 28-6-2005'!#REF!</definedName>
    <definedName name="tadManutenz00" localSheetId="0">'[9]Quadro tendenziale 28-6-2005'!#REF!</definedName>
    <definedName name="tadManutenz00">'[9]Quadro tendenziale 28-6-2005'!#REF!</definedName>
    <definedName name="tadManutenz01" localSheetId="0">'[9]Quadro tendenziale 28-6-2005'!#REF!</definedName>
    <definedName name="tadManutenz01">'[9]Quadro tendenziale 28-6-2005'!#REF!</definedName>
    <definedName name="tadManutenz02" localSheetId="0">'[9]Quadro tendenziale 28-6-2005'!#REF!</definedName>
    <definedName name="tadManutenz02">'[9]Quadro tendenziale 28-6-2005'!#REF!</definedName>
    <definedName name="tadManutenz03" localSheetId="0">'[9]Quadro tendenziale 28-6-2005'!#REF!</definedName>
    <definedName name="tadManutenz03">'[9]Quadro tendenziale 28-6-2005'!#REF!</definedName>
    <definedName name="tadManutenz04" localSheetId="0">'[9]Quadro tendenziale 28-6-2005'!#REF!</definedName>
    <definedName name="tadManutenz04">'[9]Quadro tendenziale 28-6-2005'!#REF!</definedName>
    <definedName name="tadManutenz05" localSheetId="0">'[9]Quadro tendenziale 28-6-2005'!#REF!</definedName>
    <definedName name="tadManutenz05">'[9]Quadro tendenziale 28-6-2005'!#REF!</definedName>
    <definedName name="tadManutenz06" localSheetId="0">'[9]Quadro tendenziale 28-6-2005'!#REF!</definedName>
    <definedName name="tadManutenz06">'[9]Quadro tendenziale 28-6-2005'!#REF!</definedName>
    <definedName name="tadManutenz07" localSheetId="0">'[9]Quadro tendenziale 28-6-2005'!#REF!</definedName>
    <definedName name="tadManutenz07">'[9]Quadro tendenziale 28-6-2005'!#REF!</definedName>
    <definedName name="tadManutenz08" localSheetId="0">'[9]Quadro tendenziale 28-6-2005'!#REF!</definedName>
    <definedName name="tadManutenz08">'[9]Quadro tendenziale 28-6-2005'!#REF!</definedName>
    <definedName name="tadmedgen00" localSheetId="0">'[9]Quadro tendenziale 28-6-2005'!#REF!</definedName>
    <definedName name="tadmedgen00">'[9]Quadro tendenziale 28-6-2005'!#REF!</definedName>
    <definedName name="tadmedgen01" localSheetId="0">'[9]Quadro tendenziale 28-6-2005'!#REF!</definedName>
    <definedName name="tadmedgen01">'[9]Quadro tendenziale 28-6-2005'!#REF!</definedName>
    <definedName name="tadmedgen02" localSheetId="0">'[9]Quadro tendenziale 28-6-2005'!#REF!</definedName>
    <definedName name="tadmedgen02">'[9]Quadro tendenziale 28-6-2005'!#REF!</definedName>
    <definedName name="tadmedgen03" localSheetId="0">'[9]Quadro tendenziale 28-6-2005'!#REF!</definedName>
    <definedName name="tadmedgen03">'[9]Quadro tendenziale 28-6-2005'!#REF!</definedName>
    <definedName name="tadmedgen04" localSheetId="0">'[9]Quadro tendenziale 28-6-2005'!#REF!</definedName>
    <definedName name="tadmedgen04">'[9]Quadro tendenziale 28-6-2005'!#REF!</definedName>
    <definedName name="tadmedgen05" localSheetId="0">'[9]Quadro tendenziale 28-6-2005'!#REF!</definedName>
    <definedName name="tadmedgen05">'[9]Quadro tendenziale 28-6-2005'!#REF!</definedName>
    <definedName name="tadmedgen06" localSheetId="0">'[9]Quadro tendenziale 28-6-2005'!#REF!</definedName>
    <definedName name="tadmedgen06">'[9]Quadro tendenziale 28-6-2005'!#REF!</definedName>
    <definedName name="tadmedgen07" localSheetId="0">'[9]Quadro tendenziale 28-6-2005'!#REF!</definedName>
    <definedName name="tadmedgen07">'[9]Quadro tendenziale 28-6-2005'!#REF!</definedName>
    <definedName name="tadmedgen08" localSheetId="0">'[9]Quadro tendenziale 28-6-2005'!#REF!</definedName>
    <definedName name="tadmedgen08">'[9]Quadro tendenziale 28-6-2005'!#REF!</definedName>
    <definedName name="tadOnFin00" localSheetId="0">'[9]Quadro tendenziale 28-6-2005'!#REF!</definedName>
    <definedName name="tadOnFin00">'[9]Quadro tendenziale 28-6-2005'!#REF!</definedName>
    <definedName name="tadOnFin01" localSheetId="0">'[9]Quadro tendenziale 28-6-2005'!#REF!</definedName>
    <definedName name="tadOnFin01">'[9]Quadro tendenziale 28-6-2005'!#REF!</definedName>
    <definedName name="tadOnFin02" localSheetId="0">'[9]Quadro tendenziale 28-6-2005'!#REF!</definedName>
    <definedName name="tadOnFin02">'[9]Quadro tendenziale 28-6-2005'!#REF!</definedName>
    <definedName name="tadOnFin03" localSheetId="0">'[9]Quadro tendenziale 28-6-2005'!#REF!</definedName>
    <definedName name="tadOnFin03">'[9]Quadro tendenziale 28-6-2005'!#REF!</definedName>
    <definedName name="tadOnFin04" localSheetId="0">'[9]Quadro tendenziale 28-6-2005'!#REF!</definedName>
    <definedName name="tadOnFin04">'[9]Quadro tendenziale 28-6-2005'!#REF!</definedName>
    <definedName name="tadOnFin05" localSheetId="0">'[9]Quadro tendenziale 28-6-2005'!#REF!</definedName>
    <definedName name="tadOnFin05">'[9]Quadro tendenziale 28-6-2005'!#REF!</definedName>
    <definedName name="tadOnFin06" localSheetId="0">'[9]Quadro tendenziale 28-6-2005'!#REF!</definedName>
    <definedName name="tadOnFin06">'[9]Quadro tendenziale 28-6-2005'!#REF!</definedName>
    <definedName name="tadOnFin07" localSheetId="0">'[9]Quadro tendenziale 28-6-2005'!#REF!</definedName>
    <definedName name="tadOnFin07">'[9]Quadro tendenziale 28-6-2005'!#REF!</definedName>
    <definedName name="tadOnFin08" localSheetId="0">'[9]Quadro tendenziale 28-6-2005'!#REF!</definedName>
    <definedName name="tadOnFin08">'[9]Quadro tendenziale 28-6-2005'!#REF!</definedName>
    <definedName name="tadOspPriv00" localSheetId="0">'[9]Quadro tendenziale 28-6-2005'!#REF!</definedName>
    <definedName name="tadOspPriv00">'[9]Quadro tendenziale 28-6-2005'!#REF!</definedName>
    <definedName name="tadOspPriv01" localSheetId="0">'[9]Quadro tendenziale 28-6-2005'!#REF!</definedName>
    <definedName name="tadOspPriv01">'[9]Quadro tendenziale 28-6-2005'!#REF!</definedName>
    <definedName name="tadOspPriv02" localSheetId="0">'[9]Quadro tendenziale 28-6-2005'!#REF!</definedName>
    <definedName name="tadOspPriv02">'[9]Quadro tendenziale 28-6-2005'!#REF!</definedName>
    <definedName name="tadOspPriv03" localSheetId="0">'[9]Quadro tendenziale 28-6-2005'!#REF!</definedName>
    <definedName name="tadOspPriv03">'[9]Quadro tendenziale 28-6-2005'!#REF!</definedName>
    <definedName name="tadOspPriv04" localSheetId="0">'[9]Quadro tendenziale 28-6-2005'!#REF!</definedName>
    <definedName name="tadOspPriv04">'[9]Quadro tendenziale 28-6-2005'!#REF!</definedName>
    <definedName name="tadOspPriv05" localSheetId="0">'[9]Quadro tendenziale 28-6-2005'!#REF!</definedName>
    <definedName name="tadOspPriv05">'[9]Quadro tendenziale 28-6-2005'!#REF!</definedName>
    <definedName name="tadOspPriv06" localSheetId="0">'[9]Quadro tendenziale 28-6-2005'!#REF!</definedName>
    <definedName name="tadOspPriv06">'[9]Quadro tendenziale 28-6-2005'!#REF!</definedName>
    <definedName name="tadOspPriv07" localSheetId="0">'[9]Quadro tendenziale 28-6-2005'!#REF!</definedName>
    <definedName name="tadOspPriv07">'[9]Quadro tendenziale 28-6-2005'!#REF!</definedName>
    <definedName name="tadOspPriv08" localSheetId="0">'[9]Quadro tendenziale 28-6-2005'!#REF!</definedName>
    <definedName name="tadOspPriv08">'[9]Quadro tendenziale 28-6-2005'!#REF!</definedName>
    <definedName name="tadOspPubb00" localSheetId="0">'[9]Quadro tendenziale 28-6-2005'!#REF!</definedName>
    <definedName name="tadOspPubb00">'[9]Quadro tendenziale 28-6-2005'!#REF!</definedName>
    <definedName name="tadOspPubb01" localSheetId="0">'[9]Quadro tendenziale 28-6-2005'!#REF!</definedName>
    <definedName name="tadOspPubb01">'[9]Quadro tendenziale 28-6-2005'!#REF!</definedName>
    <definedName name="tadOspPubb02" localSheetId="0">'[9]Quadro tendenziale 28-6-2005'!#REF!</definedName>
    <definedName name="tadOspPubb02">'[9]Quadro tendenziale 28-6-2005'!#REF!</definedName>
    <definedName name="tadOspPubb03" localSheetId="0">'[9]Quadro tendenziale 28-6-2005'!#REF!</definedName>
    <definedName name="tadOspPubb03">'[9]Quadro tendenziale 28-6-2005'!#REF!</definedName>
    <definedName name="tadOspPubb04" localSheetId="0">'[9]Quadro tendenziale 28-6-2005'!#REF!</definedName>
    <definedName name="tadOspPubb04">'[9]Quadro tendenziale 28-6-2005'!#REF!</definedName>
    <definedName name="tadOspPubb05" localSheetId="0">'[9]Quadro tendenziale 28-6-2005'!#REF!</definedName>
    <definedName name="tadOspPubb05">'[9]Quadro tendenziale 28-6-2005'!#REF!</definedName>
    <definedName name="tadOspPubb06" localSheetId="0">'[9]Quadro tendenziale 28-6-2005'!#REF!</definedName>
    <definedName name="tadOspPubb06">'[9]Quadro tendenziale 28-6-2005'!#REF!</definedName>
    <definedName name="tadOspPubb07" localSheetId="0">'[9]Quadro tendenziale 28-6-2005'!#REF!</definedName>
    <definedName name="tadOspPubb07">'[9]Quadro tendenziale 28-6-2005'!#REF!</definedName>
    <definedName name="tadOspPubb08" localSheetId="0">'[9]Quadro tendenziale 28-6-2005'!#REF!</definedName>
    <definedName name="tadOspPubb08">'[9]Quadro tendenziale 28-6-2005'!#REF!</definedName>
    <definedName name="tadServApp00" localSheetId="0">'[9]Quadro tendenziale 28-6-2005'!#REF!</definedName>
    <definedName name="tadServApp00">'[9]Quadro tendenziale 28-6-2005'!#REF!</definedName>
    <definedName name="tadServApp01" localSheetId="0">'[9]Quadro tendenziale 28-6-2005'!#REF!</definedName>
    <definedName name="tadServApp01">'[9]Quadro tendenziale 28-6-2005'!#REF!</definedName>
    <definedName name="tadServApp02" localSheetId="0">'[9]Quadro tendenziale 28-6-2005'!#REF!</definedName>
    <definedName name="tadServApp02">'[9]Quadro tendenziale 28-6-2005'!#REF!</definedName>
    <definedName name="tadServApp03" localSheetId="0">'[9]Quadro tendenziale 28-6-2005'!#REF!</definedName>
    <definedName name="tadServApp03">'[9]Quadro tendenziale 28-6-2005'!#REF!</definedName>
    <definedName name="tadServApp04" localSheetId="0">'[9]Quadro tendenziale 28-6-2005'!#REF!</definedName>
    <definedName name="tadServApp04">'[9]Quadro tendenziale 28-6-2005'!#REF!</definedName>
    <definedName name="tadServApp05" localSheetId="0">'[9]Quadro tendenziale 28-6-2005'!#REF!</definedName>
    <definedName name="tadServApp05">'[9]Quadro tendenziale 28-6-2005'!#REF!</definedName>
    <definedName name="tadServApp06" localSheetId="0">'[9]Quadro tendenziale 28-6-2005'!#REF!</definedName>
    <definedName name="tadServApp06">'[9]Quadro tendenziale 28-6-2005'!#REF!</definedName>
    <definedName name="tadServApp07" localSheetId="0">'[9]Quadro tendenziale 28-6-2005'!#REF!</definedName>
    <definedName name="tadServApp07">'[9]Quadro tendenziale 28-6-2005'!#REF!</definedName>
    <definedName name="tadServApp08" localSheetId="0">'[9]Quadro tendenziale 28-6-2005'!#REF!</definedName>
    <definedName name="tadServApp08">'[9]Quadro tendenziale 28-6-2005'!#REF!</definedName>
    <definedName name="tadSpecPriv00" localSheetId="0">'[9]Quadro tendenziale 28-6-2005'!#REF!</definedName>
    <definedName name="tadSpecPriv00">'[9]Quadro tendenziale 28-6-2005'!#REF!</definedName>
    <definedName name="tadSpecPriv01" localSheetId="0">'[9]Quadro tendenziale 28-6-2005'!#REF!</definedName>
    <definedName name="tadSpecPriv01">'[9]Quadro tendenziale 28-6-2005'!#REF!</definedName>
    <definedName name="tadSpecPriv02" localSheetId="0">'[9]Quadro tendenziale 28-6-2005'!#REF!</definedName>
    <definedName name="tadSpecPriv02">'[9]Quadro tendenziale 28-6-2005'!#REF!</definedName>
    <definedName name="tadSpecPriv03" localSheetId="0">'[9]Quadro tendenziale 28-6-2005'!#REF!</definedName>
    <definedName name="tadSpecPriv03">'[9]Quadro tendenziale 28-6-2005'!#REF!</definedName>
    <definedName name="tadSpecPriv04" localSheetId="0">'[9]Quadro tendenziale 28-6-2005'!#REF!</definedName>
    <definedName name="tadSpecPriv04">'[9]Quadro tendenziale 28-6-2005'!#REF!</definedName>
    <definedName name="tadSpecPriv05" localSheetId="0">'[9]Quadro tendenziale 28-6-2005'!#REF!</definedName>
    <definedName name="tadSpecPriv05">'[9]Quadro tendenziale 28-6-2005'!#REF!</definedName>
    <definedName name="tadSpecPriv06" localSheetId="0">'[9]Quadro tendenziale 28-6-2005'!#REF!</definedName>
    <definedName name="tadSpecPriv06">'[9]Quadro tendenziale 28-6-2005'!#REF!</definedName>
    <definedName name="tadSpecPriv07" localSheetId="0">'[9]Quadro tendenziale 28-6-2005'!#REF!</definedName>
    <definedName name="tadSpecPriv07">'[9]Quadro tendenziale 28-6-2005'!#REF!</definedName>
    <definedName name="tadSpecPriv08" localSheetId="0">'[9]Quadro tendenziale 28-6-2005'!#REF!</definedName>
    <definedName name="tadSpecPriv08">'[9]Quadro tendenziale 28-6-2005'!#REF!</definedName>
    <definedName name="tadSpecPubb00" localSheetId="0">'[9]Quadro tendenziale 28-6-2005'!#REF!</definedName>
    <definedName name="tadSpecPubb00">'[9]Quadro tendenziale 28-6-2005'!#REF!</definedName>
    <definedName name="tadSpecPubb01" localSheetId="0">'[9]Quadro tendenziale 28-6-2005'!#REF!</definedName>
    <definedName name="tadSpecPubb01">'[9]Quadro tendenziale 28-6-2005'!#REF!</definedName>
    <definedName name="tadSpecPubb02" localSheetId="0">'[9]Quadro tendenziale 28-6-2005'!#REF!</definedName>
    <definedName name="tadSpecPubb02">'[9]Quadro tendenziale 28-6-2005'!#REF!</definedName>
    <definedName name="tadSpecPubb03" localSheetId="0">'[9]Quadro tendenziale 28-6-2005'!#REF!</definedName>
    <definedName name="tadSpecPubb03">'[9]Quadro tendenziale 28-6-2005'!#REF!</definedName>
    <definedName name="tadSpecPubb04" localSheetId="0">'[9]Quadro tendenziale 28-6-2005'!#REF!</definedName>
    <definedName name="tadSpecPubb04">'[9]Quadro tendenziale 28-6-2005'!#REF!</definedName>
    <definedName name="tadSpecPubb05" localSheetId="0">'[9]Quadro tendenziale 28-6-2005'!#REF!</definedName>
    <definedName name="tadSpecPubb05">'[9]Quadro tendenziale 28-6-2005'!#REF!</definedName>
    <definedName name="tadSpecPubb06" localSheetId="0">'[9]Quadro tendenziale 28-6-2005'!#REF!</definedName>
    <definedName name="tadSpecPubb06">'[9]Quadro tendenziale 28-6-2005'!#REF!</definedName>
    <definedName name="tadSpecPubb07" localSheetId="0">'[9]Quadro tendenziale 28-6-2005'!#REF!</definedName>
    <definedName name="tadSpecPubb07">'[9]Quadro tendenziale 28-6-2005'!#REF!</definedName>
    <definedName name="tadSpecPubb08" localSheetId="0">'[9]Quadro tendenziale 28-6-2005'!#REF!</definedName>
    <definedName name="tadSpecPubb08">'[9]Quadro tendenziale 28-6-2005'!#REF!</definedName>
    <definedName name="TassoDH" localSheetId="0">[16]Ricavi!#REF!</definedName>
    <definedName name="TassoDH">[17]Ricavi!#REF!</definedName>
    <definedName name="TassoDRG" localSheetId="0">[16]Ricavi!#REF!</definedName>
    <definedName name="TassoDRG">[17]Ricavi!#REF!</definedName>
    <definedName name="TassoPrestazioni" localSheetId="0">[16]Ricavi!#REF!</definedName>
    <definedName name="TassoPrestazioni">[17]Ricavi!#REF!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'[32]Quadro programmatico 19-9-2005'!$D$8</definedName>
    <definedName name="tinflprev01">'[32]Quadro programmatico 19-9-2005'!$E$8</definedName>
    <definedName name="tinflprev02">'[32]Quadro programmatico 19-9-2005'!$F$8</definedName>
    <definedName name="tinflprev03">'[32]Quadro programmatico 19-9-2005'!$G$8</definedName>
    <definedName name="tinflprev04">'[32]Quadro programmatico 19-9-2005'!$H$8</definedName>
    <definedName name="tinflprev05">'[32]Quadro programmatico 19-9-2005'!$I$8</definedName>
    <definedName name="tinflprev06">'[32]Quadro programmatico 19-9-2005'!$J$8</definedName>
    <definedName name="tinflprev07">'[32]Quadro programmatico 19-9-2005'!$K$8</definedName>
    <definedName name="tinflprev08">'[32]Quadro programmatico 19-9-2005'!$L$8</definedName>
    <definedName name="tinflprog00">'[32]Quadro programmatico 19-9-2005'!$D$6</definedName>
    <definedName name="tinflprog01">'[32]Quadro programmatico 19-9-2005'!$E$6</definedName>
    <definedName name="tinflprog02">'[32]Quadro programmatico 19-9-2005'!$F$6</definedName>
    <definedName name="tinflprog03">'[32]Quadro programmatico 19-9-2005'!$G$6</definedName>
    <definedName name="tinflprog04">'[32]Quadro programmatico 19-9-2005'!$H$6</definedName>
    <definedName name="tinflprog05">'[32]Quadro programmatico 19-9-2005'!$I$6</definedName>
    <definedName name="tinflprog06">'[32]Quadro programmatico 19-9-2005'!$J$6</definedName>
    <definedName name="tinflprog07">'[32]Quadro programmatico 19-9-2005'!$K$6</definedName>
    <definedName name="tinflprog08">'[32]Quadro programmatico 19-9-2005'!$L$6</definedName>
    <definedName name="tinflprog09">'[32]Quadro programmatico 19-9-2005'!$M$6</definedName>
    <definedName name="TIPOLOGIA">'[7]Supporto Data'!$B$2:$B$3</definedName>
    <definedName name="_xlnm.Print_Titles" localSheetId="0">' Nuovo Modello CE prev 2022 def'!$2:$8</definedName>
    <definedName name="tot">[33]Delibere1!$D$132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[33]Delibere1!$E$132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'[32]Quadro programmatico 19-9-2005'!$D$13</definedName>
    <definedName name="tvarPIL01">'[32]Quadro programmatico 19-9-2005'!$E$13</definedName>
    <definedName name="tvarPIL02">'[32]Quadro programmatico 19-9-2005'!$F$13</definedName>
    <definedName name="tvarPIL03">'[32]Quadro programmatico 19-9-2005'!$G$13</definedName>
    <definedName name="tvarPIL04">'[32]Quadro programmatico 19-9-2005'!$H$13</definedName>
    <definedName name="tvarPIL05">'[34]Quadro Programmatico 27-7'!$I$16</definedName>
    <definedName name="tvarPIL06">'[32]Quadro programmatico 19-9-2005'!$J$13</definedName>
    <definedName name="tvarPIL07">'[32]Quadro programmatico 19-9-2005'!$K$13</definedName>
    <definedName name="tvarPIL08">'[32]Quadro programmatico 19-9-2005'!$L$13</definedName>
    <definedName name="tvarPILrgs04" localSheetId="0">'[9]Quadro tendenziale 28-6-2005'!#REF!</definedName>
    <definedName name="tvarPILrgs04">'[9]Quadro tendenziale 28-6-2005'!#REF!</definedName>
    <definedName name="tvarPILrgs05" localSheetId="0">'[9]Quadro tendenziale 28-6-2005'!#REF!</definedName>
    <definedName name="tvarPILrgs05">'[9]Quadro tendenziale 28-6-2005'!#REF!</definedName>
    <definedName name="tvarPILrgs06" localSheetId="0">'[9]Quadro tendenziale 28-6-2005'!#REF!</definedName>
    <definedName name="tvarPILrgs06">'[9]Quadro tendenziale 28-6-2005'!#REF!</definedName>
    <definedName name="tvarPILrgs07" localSheetId="0">'[9]Quadro tendenziale 28-6-2005'!#REF!</definedName>
    <definedName name="tvarPILrgs07">'[9]Quadro tendenziale 28-6-2005'!#REF!</definedName>
    <definedName name="tvarPILrgs08" localSheetId="0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1" i="1" l="1"/>
  <c r="L580" i="1"/>
  <c r="H581" i="1"/>
  <c r="H4" i="1"/>
  <c r="H5" i="1" s="1"/>
  <c r="P3" i="1"/>
  <c r="P2" i="1"/>
  <c r="P5" i="1" s="1"/>
  <c r="O5" i="1"/>
  <c r="N5" i="1"/>
  <c r="M5" i="1"/>
  <c r="L579" i="1" l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I1250" i="1" l="1"/>
  <c r="Q579" i="1"/>
  <c r="AA578" i="1"/>
  <c r="Z578" i="1"/>
  <c r="Y578" i="1"/>
  <c r="Q578" i="1"/>
  <c r="S578" i="1" s="1"/>
  <c r="Q577" i="1"/>
  <c r="Z576" i="1"/>
  <c r="Q576" i="1"/>
  <c r="Z575" i="1"/>
  <c r="Q575" i="1"/>
  <c r="Y575" i="1"/>
  <c r="Z574" i="1"/>
  <c r="Q574" i="1"/>
  <c r="Q573" i="1"/>
  <c r="Z573" i="1"/>
  <c r="Z572" i="1"/>
  <c r="Q572" i="1"/>
  <c r="AA572" i="1"/>
  <c r="Y572" i="1"/>
  <c r="Z571" i="1"/>
  <c r="Q571" i="1"/>
  <c r="S571" i="1" s="1"/>
  <c r="AA571" i="1"/>
  <c r="Y571" i="1"/>
  <c r="Z570" i="1"/>
  <c r="Q570" i="1"/>
  <c r="Z569" i="1"/>
  <c r="Q569" i="1"/>
  <c r="Q568" i="1"/>
  <c r="Z568" i="1"/>
  <c r="Z567" i="1"/>
  <c r="Q567" i="1"/>
  <c r="Y567" i="1"/>
  <c r="Z566" i="1"/>
  <c r="Y566" i="1"/>
  <c r="Q566" i="1"/>
  <c r="S566" i="1" s="1"/>
  <c r="Q565" i="1"/>
  <c r="Z564" i="1"/>
  <c r="Y564" i="1"/>
  <c r="Q564" i="1"/>
  <c r="S564" i="1" s="1"/>
  <c r="Q563" i="1"/>
  <c r="Z562" i="1"/>
  <c r="Y562" i="1"/>
  <c r="Q562" i="1"/>
  <c r="S562" i="1" s="1"/>
  <c r="Z561" i="1"/>
  <c r="Q561" i="1"/>
  <c r="Y561" i="1"/>
  <c r="Z560" i="1"/>
  <c r="Q560" i="1"/>
  <c r="S560" i="1" s="1"/>
  <c r="Y560" i="1"/>
  <c r="Z559" i="1"/>
  <c r="Q559" i="1"/>
  <c r="Y559" i="1"/>
  <c r="Z558" i="1"/>
  <c r="Q558" i="1"/>
  <c r="Z557" i="1"/>
  <c r="Q557" i="1"/>
  <c r="Y557" i="1"/>
  <c r="Z556" i="1"/>
  <c r="Q556" i="1"/>
  <c r="Z555" i="1"/>
  <c r="Q555" i="1"/>
  <c r="Q554" i="1"/>
  <c r="Z554" i="1"/>
  <c r="G554" i="1"/>
  <c r="Z553" i="1"/>
  <c r="Y553" i="1"/>
  <c r="Q553" i="1"/>
  <c r="Z552" i="1"/>
  <c r="Y552" i="1"/>
  <c r="Q552" i="1"/>
  <c r="Q551" i="1"/>
  <c r="G551" i="1"/>
  <c r="Z550" i="1"/>
  <c r="Q550" i="1"/>
  <c r="Y550" i="1"/>
  <c r="Z549" i="1"/>
  <c r="Q549" i="1"/>
  <c r="Y549" i="1"/>
  <c r="Z548" i="1"/>
  <c r="Q548" i="1"/>
  <c r="Y548" i="1"/>
  <c r="Z547" i="1"/>
  <c r="Q547" i="1"/>
  <c r="Y547" i="1"/>
  <c r="Z546" i="1"/>
  <c r="Q546" i="1"/>
  <c r="Y546" i="1"/>
  <c r="Z545" i="1"/>
  <c r="Q545" i="1"/>
  <c r="Y545" i="1"/>
  <c r="Z544" i="1"/>
  <c r="Q544" i="1"/>
  <c r="Y544" i="1"/>
  <c r="Z543" i="1"/>
  <c r="Q543" i="1"/>
  <c r="Q542" i="1"/>
  <c r="Z542" i="1"/>
  <c r="Z541" i="1"/>
  <c r="Q541" i="1"/>
  <c r="Q540" i="1"/>
  <c r="Z539" i="1"/>
  <c r="Y539" i="1"/>
  <c r="Q539" i="1"/>
  <c r="Z538" i="1"/>
  <c r="Y538" i="1"/>
  <c r="Q538" i="1"/>
  <c r="AA538" i="1"/>
  <c r="Z537" i="1"/>
  <c r="Y537" i="1"/>
  <c r="Q537" i="1"/>
  <c r="Q536" i="1"/>
  <c r="G536" i="1"/>
  <c r="Z535" i="1"/>
  <c r="Y535" i="1"/>
  <c r="Q535" i="1"/>
  <c r="Z534" i="1"/>
  <c r="Y534" i="1"/>
  <c r="Q534" i="1"/>
  <c r="AA534" i="1"/>
  <c r="Q533" i="1"/>
  <c r="Z532" i="1"/>
  <c r="Y532" i="1"/>
  <c r="Q532" i="1"/>
  <c r="AA532" i="1"/>
  <c r="Q531" i="1"/>
  <c r="Z530" i="1"/>
  <c r="Q530" i="1"/>
  <c r="Y530" i="1"/>
  <c r="Z529" i="1"/>
  <c r="Y529" i="1"/>
  <c r="Q529" i="1"/>
  <c r="Z528" i="1"/>
  <c r="Q528" i="1"/>
  <c r="Y528" i="1"/>
  <c r="Z527" i="1"/>
  <c r="Q527" i="1"/>
  <c r="Y527" i="1"/>
  <c r="Z526" i="1"/>
  <c r="Q526" i="1"/>
  <c r="Y526" i="1"/>
  <c r="Z525" i="1"/>
  <c r="Q525" i="1"/>
  <c r="Y525" i="1"/>
  <c r="Z524" i="1"/>
  <c r="Q524" i="1"/>
  <c r="Y524" i="1"/>
  <c r="Z523" i="1"/>
  <c r="Q523" i="1"/>
  <c r="Y523" i="1"/>
  <c r="Q522" i="1"/>
  <c r="Z522" i="1"/>
  <c r="G522" i="1"/>
  <c r="G520" i="1" s="1"/>
  <c r="Z521" i="1"/>
  <c r="Y521" i="1"/>
  <c r="Q521" i="1"/>
  <c r="AA521" i="1"/>
  <c r="Q520" i="1"/>
  <c r="Z520" i="1"/>
  <c r="Z519" i="1"/>
  <c r="Q519" i="1"/>
  <c r="Y519" i="1"/>
  <c r="AA518" i="1"/>
  <c r="Z518" i="1"/>
  <c r="Q518" i="1"/>
  <c r="S518" i="1" s="1"/>
  <c r="Y518" i="1"/>
  <c r="Z517" i="1"/>
  <c r="Q517" i="1"/>
  <c r="Y517" i="1"/>
  <c r="Z516" i="1"/>
  <c r="Q516" i="1"/>
  <c r="S516" i="1" s="1"/>
  <c r="Z515" i="1"/>
  <c r="Q515" i="1"/>
  <c r="Y515" i="1"/>
  <c r="Z514" i="1"/>
  <c r="Q514" i="1"/>
  <c r="S514" i="1" s="1"/>
  <c r="Z513" i="1"/>
  <c r="Q513" i="1"/>
  <c r="Q512" i="1"/>
  <c r="Z512" i="1"/>
  <c r="G512" i="1"/>
  <c r="G509" i="1" s="1"/>
  <c r="Z511" i="1"/>
  <c r="Y511" i="1"/>
  <c r="Q511" i="1"/>
  <c r="Z510" i="1"/>
  <c r="Y510" i="1"/>
  <c r="Q510" i="1"/>
  <c r="S510" i="1" s="1"/>
  <c r="Q509" i="1"/>
  <c r="Z508" i="1"/>
  <c r="Q508" i="1"/>
  <c r="Y508" i="1"/>
  <c r="Q507" i="1"/>
  <c r="Z506" i="1"/>
  <c r="Y506" i="1"/>
  <c r="Q506" i="1"/>
  <c r="AA506" i="1"/>
  <c r="Q505" i="1"/>
  <c r="Z504" i="1"/>
  <c r="Q504" i="1"/>
  <c r="Y504" i="1"/>
  <c r="AA503" i="1"/>
  <c r="Z503" i="1"/>
  <c r="Y503" i="1"/>
  <c r="Q503" i="1"/>
  <c r="S503" i="1" s="1"/>
  <c r="Z502" i="1"/>
  <c r="Q502" i="1"/>
  <c r="AA501" i="1"/>
  <c r="Z501" i="1"/>
  <c r="Q501" i="1"/>
  <c r="S501" i="1" s="1"/>
  <c r="Z500" i="1"/>
  <c r="Q500" i="1"/>
  <c r="Z499" i="1"/>
  <c r="Q499" i="1"/>
  <c r="S499" i="1" s="1"/>
  <c r="AA498" i="1"/>
  <c r="Z498" i="1"/>
  <c r="Y498" i="1"/>
  <c r="Q498" i="1"/>
  <c r="S498" i="1" s="1"/>
  <c r="Q497" i="1"/>
  <c r="Z496" i="1"/>
  <c r="Q496" i="1"/>
  <c r="Y496" i="1"/>
  <c r="Z495" i="1"/>
  <c r="Q495" i="1"/>
  <c r="Y494" i="1"/>
  <c r="Q494" i="1"/>
  <c r="Z494" i="1"/>
  <c r="G494" i="1"/>
  <c r="AA493" i="1"/>
  <c r="Z493" i="1"/>
  <c r="Y493" i="1"/>
  <c r="Q493" i="1"/>
  <c r="S493" i="1" s="1"/>
  <c r="AA492" i="1"/>
  <c r="Z492" i="1"/>
  <c r="Y492" i="1"/>
  <c r="Q492" i="1"/>
  <c r="AA491" i="1"/>
  <c r="Z491" i="1"/>
  <c r="Y491" i="1"/>
  <c r="Q491" i="1"/>
  <c r="S491" i="1" s="1"/>
  <c r="Z490" i="1"/>
  <c r="Q490" i="1"/>
  <c r="Y490" i="1"/>
  <c r="G490" i="1"/>
  <c r="AA489" i="1"/>
  <c r="Z489" i="1"/>
  <c r="Y489" i="1"/>
  <c r="Q489" i="1"/>
  <c r="Z488" i="1"/>
  <c r="Y488" i="1"/>
  <c r="Q488" i="1"/>
  <c r="S488" i="1" s="1"/>
  <c r="AA487" i="1"/>
  <c r="Z487" i="1"/>
  <c r="Y487" i="1"/>
  <c r="Q487" i="1"/>
  <c r="Z486" i="1"/>
  <c r="Y486" i="1"/>
  <c r="Q486" i="1"/>
  <c r="S486" i="1" s="1"/>
  <c r="Z485" i="1"/>
  <c r="Y485" i="1"/>
  <c r="Q485" i="1"/>
  <c r="Q484" i="1"/>
  <c r="S484" i="1" s="1"/>
  <c r="Z484" i="1"/>
  <c r="G484" i="1"/>
  <c r="AA483" i="1"/>
  <c r="Z483" i="1"/>
  <c r="Y483" i="1"/>
  <c r="Q483" i="1"/>
  <c r="S483" i="1" s="1"/>
  <c r="Z482" i="1"/>
  <c r="Y482" i="1"/>
  <c r="Q482" i="1"/>
  <c r="AA481" i="1"/>
  <c r="Z481" i="1"/>
  <c r="Y481" i="1"/>
  <c r="Q481" i="1"/>
  <c r="S481" i="1" s="1"/>
  <c r="Z480" i="1"/>
  <c r="Q480" i="1"/>
  <c r="Z497" i="1"/>
  <c r="Y480" i="1"/>
  <c r="G480" i="1"/>
  <c r="Z479" i="1"/>
  <c r="Y479" i="1"/>
  <c r="Q479" i="1"/>
  <c r="S479" i="1" s="1"/>
  <c r="AA478" i="1"/>
  <c r="Z478" i="1"/>
  <c r="Y478" i="1"/>
  <c r="Q478" i="1"/>
  <c r="S478" i="1" s="1"/>
  <c r="Q477" i="1"/>
  <c r="Z476" i="1"/>
  <c r="Q476" i="1"/>
  <c r="Z475" i="1"/>
  <c r="Q475" i="1"/>
  <c r="Z474" i="1"/>
  <c r="Q474" i="1"/>
  <c r="Z473" i="1"/>
  <c r="Q473" i="1"/>
  <c r="Z472" i="1"/>
  <c r="Q472" i="1"/>
  <c r="Z471" i="1"/>
  <c r="Q471" i="1"/>
  <c r="Z470" i="1"/>
  <c r="Q470" i="1"/>
  <c r="Z469" i="1"/>
  <c r="Q469" i="1"/>
  <c r="Z468" i="1"/>
  <c r="Q468" i="1"/>
  <c r="Z467" i="1"/>
  <c r="Q467" i="1"/>
  <c r="Q466" i="1"/>
  <c r="Z466" i="1"/>
  <c r="G466" i="1"/>
  <c r="Z465" i="1"/>
  <c r="Y465" i="1"/>
  <c r="Q465" i="1"/>
  <c r="Z464" i="1"/>
  <c r="Y464" i="1"/>
  <c r="Q464" i="1"/>
  <c r="S464" i="1" s="1"/>
  <c r="AA464" i="1"/>
  <c r="Z463" i="1"/>
  <c r="Y463" i="1"/>
  <c r="Q463" i="1"/>
  <c r="Z462" i="1"/>
  <c r="Y462" i="1"/>
  <c r="Q462" i="1"/>
  <c r="AA462" i="1"/>
  <c r="Z461" i="1"/>
  <c r="Y461" i="1"/>
  <c r="Q461" i="1"/>
  <c r="Z460" i="1"/>
  <c r="Y460" i="1"/>
  <c r="Q460" i="1"/>
  <c r="S460" i="1" s="1"/>
  <c r="AA460" i="1"/>
  <c r="Q459" i="1"/>
  <c r="Z459" i="1"/>
  <c r="G459" i="1"/>
  <c r="G449" i="1" s="1"/>
  <c r="Z458" i="1"/>
  <c r="Q458" i="1"/>
  <c r="Y458" i="1"/>
  <c r="Z457" i="1"/>
  <c r="Q457" i="1"/>
  <c r="Y457" i="1"/>
  <c r="Z456" i="1"/>
  <c r="Q456" i="1"/>
  <c r="Y456" i="1"/>
  <c r="Z455" i="1"/>
  <c r="Q455" i="1"/>
  <c r="Y455" i="1"/>
  <c r="Z454" i="1"/>
  <c r="Q454" i="1"/>
  <c r="Y454" i="1"/>
  <c r="Z453" i="1"/>
  <c r="Q453" i="1"/>
  <c r="Y453" i="1"/>
  <c r="Z452" i="1"/>
  <c r="Q452" i="1"/>
  <c r="Y452" i="1"/>
  <c r="Z451" i="1"/>
  <c r="Q451" i="1"/>
  <c r="Y451" i="1"/>
  <c r="Q450" i="1"/>
  <c r="G450" i="1"/>
  <c r="Q449" i="1"/>
  <c r="Z448" i="1"/>
  <c r="Q448" i="1"/>
  <c r="Z447" i="1"/>
  <c r="Q447" i="1"/>
  <c r="Z446" i="1"/>
  <c r="Q446" i="1"/>
  <c r="Z445" i="1"/>
  <c r="Q445" i="1"/>
  <c r="Z444" i="1"/>
  <c r="Q444" i="1"/>
  <c r="Z443" i="1"/>
  <c r="Q443" i="1"/>
  <c r="Q442" i="1"/>
  <c r="Z442" i="1"/>
  <c r="G442" i="1"/>
  <c r="Z441" i="1"/>
  <c r="Y441" i="1"/>
  <c r="Q441" i="1"/>
  <c r="AA441" i="1"/>
  <c r="Z440" i="1"/>
  <c r="Y440" i="1"/>
  <c r="Q440" i="1"/>
  <c r="Z439" i="1"/>
  <c r="Q439" i="1"/>
  <c r="Z438" i="1"/>
  <c r="Y438" i="1"/>
  <c r="Q438" i="1"/>
  <c r="Z437" i="1"/>
  <c r="Q437" i="1"/>
  <c r="S437" i="1" s="1"/>
  <c r="AA437" i="1"/>
  <c r="Z436" i="1"/>
  <c r="Q436" i="1"/>
  <c r="Y436" i="1"/>
  <c r="Z435" i="1"/>
  <c r="Y435" i="1"/>
  <c r="Q435" i="1"/>
  <c r="S435" i="1" s="1"/>
  <c r="AA435" i="1"/>
  <c r="Z434" i="1"/>
  <c r="Q434" i="1"/>
  <c r="Q433" i="1"/>
  <c r="G433" i="1"/>
  <c r="Q432" i="1"/>
  <c r="Z431" i="1"/>
  <c r="Y431" i="1"/>
  <c r="Q431" i="1"/>
  <c r="Z430" i="1"/>
  <c r="Q430" i="1"/>
  <c r="Z429" i="1"/>
  <c r="Q429" i="1"/>
  <c r="G429" i="1"/>
  <c r="Z428" i="1"/>
  <c r="Q428" i="1"/>
  <c r="Z427" i="1"/>
  <c r="Q427" i="1"/>
  <c r="Z426" i="1"/>
  <c r="Q426" i="1"/>
  <c r="Q425" i="1"/>
  <c r="Z425" i="1"/>
  <c r="G425" i="1"/>
  <c r="G424" i="1" s="1"/>
  <c r="Q424" i="1"/>
  <c r="Z424" i="1"/>
  <c r="Z423" i="1"/>
  <c r="Q423" i="1"/>
  <c r="Y423" i="1"/>
  <c r="Z422" i="1"/>
  <c r="Q422" i="1"/>
  <c r="Z421" i="1"/>
  <c r="Q421" i="1"/>
  <c r="Y421" i="1"/>
  <c r="Z420" i="1"/>
  <c r="Q420" i="1"/>
  <c r="Z419" i="1"/>
  <c r="Q419" i="1"/>
  <c r="Z418" i="1"/>
  <c r="Q418" i="1"/>
  <c r="Q417" i="1"/>
  <c r="G417" i="1"/>
  <c r="Z416" i="1"/>
  <c r="Y416" i="1"/>
  <c r="Q416" i="1"/>
  <c r="AA416" i="1"/>
  <c r="Z415" i="1"/>
  <c r="Y415" i="1"/>
  <c r="Q415" i="1"/>
  <c r="Q414" i="1"/>
  <c r="G414" i="1"/>
  <c r="Z413" i="1"/>
  <c r="Q413" i="1"/>
  <c r="Z412" i="1"/>
  <c r="Q412" i="1"/>
  <c r="Z411" i="1"/>
  <c r="Q411" i="1"/>
  <c r="Q410" i="1"/>
  <c r="Z410" i="1"/>
  <c r="G410" i="1"/>
  <c r="Z409" i="1"/>
  <c r="Y409" i="1"/>
  <c r="Q409" i="1"/>
  <c r="Z408" i="1"/>
  <c r="Y408" i="1"/>
  <c r="Q408" i="1"/>
  <c r="Z407" i="1"/>
  <c r="Q407" i="1"/>
  <c r="Z406" i="1"/>
  <c r="Q406" i="1"/>
  <c r="G406" i="1"/>
  <c r="Q405" i="1"/>
  <c r="Z405" i="1"/>
  <c r="Z404" i="1"/>
  <c r="Y404" i="1"/>
  <c r="Q404" i="1"/>
  <c r="AA404" i="1"/>
  <c r="AA403" i="1"/>
  <c r="Z403" i="1"/>
  <c r="Y403" i="1"/>
  <c r="Q403" i="1"/>
  <c r="S403" i="1" s="1"/>
  <c r="Z402" i="1"/>
  <c r="Q402" i="1"/>
  <c r="Z401" i="1"/>
  <c r="Y401" i="1"/>
  <c r="Q401" i="1"/>
  <c r="G401" i="1"/>
  <c r="Z400" i="1"/>
  <c r="Q400" i="1"/>
  <c r="Y400" i="1"/>
  <c r="Z399" i="1"/>
  <c r="Q399" i="1"/>
  <c r="Z398" i="1"/>
  <c r="Q398" i="1"/>
  <c r="Z397" i="1"/>
  <c r="Q397" i="1"/>
  <c r="Z396" i="1"/>
  <c r="G397" i="1"/>
  <c r="Q396" i="1"/>
  <c r="Z395" i="1"/>
  <c r="Q395" i="1"/>
  <c r="AA394" i="1"/>
  <c r="Z394" i="1"/>
  <c r="Q394" i="1"/>
  <c r="S394" i="1" s="1"/>
  <c r="Z393" i="1"/>
  <c r="Q393" i="1"/>
  <c r="Z392" i="1"/>
  <c r="Q392" i="1"/>
  <c r="G392" i="1"/>
  <c r="Z391" i="1"/>
  <c r="Y391" i="1"/>
  <c r="Q391" i="1"/>
  <c r="Z390" i="1"/>
  <c r="Y390" i="1"/>
  <c r="Q390" i="1"/>
  <c r="AA390" i="1"/>
  <c r="Z389" i="1"/>
  <c r="Q389" i="1"/>
  <c r="Y389" i="1"/>
  <c r="Z388" i="1"/>
  <c r="Q388" i="1"/>
  <c r="G388" i="1"/>
  <c r="Q387" i="1"/>
  <c r="Z387" i="1"/>
  <c r="Z386" i="1"/>
  <c r="Q386" i="1"/>
  <c r="Y386" i="1"/>
  <c r="Z385" i="1"/>
  <c r="Q385" i="1"/>
  <c r="Z384" i="1"/>
  <c r="Y384" i="1"/>
  <c r="Q384" i="1"/>
  <c r="Z383" i="1"/>
  <c r="Q383" i="1"/>
  <c r="Z382" i="1"/>
  <c r="Y382" i="1"/>
  <c r="Q382" i="1"/>
  <c r="AA381" i="1"/>
  <c r="Z381" i="1"/>
  <c r="Y381" i="1"/>
  <c r="Q381" i="1"/>
  <c r="S381" i="1" s="1"/>
  <c r="Z380" i="1"/>
  <c r="Q380" i="1"/>
  <c r="S380" i="1" s="1"/>
  <c r="AA380" i="1"/>
  <c r="Y380" i="1"/>
  <c r="Z379" i="1"/>
  <c r="Q379" i="1"/>
  <c r="Y379" i="1"/>
  <c r="G379" i="1"/>
  <c r="Z378" i="1"/>
  <c r="Q378" i="1"/>
  <c r="Z377" i="1"/>
  <c r="Q377" i="1"/>
  <c r="Z376" i="1"/>
  <c r="Y376" i="1"/>
  <c r="Q376" i="1"/>
  <c r="Z375" i="1"/>
  <c r="Q375" i="1"/>
  <c r="G375" i="1"/>
  <c r="Z374" i="1"/>
  <c r="Q374" i="1"/>
  <c r="Q373" i="1"/>
  <c r="Z372" i="1"/>
  <c r="Q372" i="1"/>
  <c r="AA371" i="1"/>
  <c r="Z371" i="1"/>
  <c r="Q371" i="1"/>
  <c r="S371" i="1" s="1"/>
  <c r="Y371" i="1"/>
  <c r="AA370" i="1"/>
  <c r="Z370" i="1"/>
  <c r="Y370" i="1"/>
  <c r="Q370" i="1"/>
  <c r="S370" i="1" s="1"/>
  <c r="AA369" i="1"/>
  <c r="Z369" i="1"/>
  <c r="Q369" i="1"/>
  <c r="S369" i="1" s="1"/>
  <c r="Y369" i="1"/>
  <c r="AA368" i="1"/>
  <c r="Z368" i="1"/>
  <c r="Y368" i="1"/>
  <c r="Q368" i="1"/>
  <c r="S368" i="1" s="1"/>
  <c r="Z367" i="1"/>
  <c r="Q367" i="1"/>
  <c r="Z362" i="1"/>
  <c r="G367" i="1"/>
  <c r="Z366" i="1"/>
  <c r="Y366" i="1"/>
  <c r="Q366" i="1"/>
  <c r="Z365" i="1"/>
  <c r="Y365" i="1"/>
  <c r="Q365" i="1"/>
  <c r="Z364" i="1"/>
  <c r="Q364" i="1"/>
  <c r="G364" i="1"/>
  <c r="Z363" i="1"/>
  <c r="Q363" i="1"/>
  <c r="Q362" i="1"/>
  <c r="G362" i="1"/>
  <c r="AA361" i="1"/>
  <c r="Z361" i="1"/>
  <c r="Y361" i="1"/>
  <c r="Q361" i="1"/>
  <c r="Z360" i="1"/>
  <c r="Q360" i="1"/>
  <c r="AA359" i="1"/>
  <c r="Z359" i="1"/>
  <c r="Y359" i="1"/>
  <c r="Q359" i="1"/>
  <c r="Z358" i="1"/>
  <c r="Q358" i="1"/>
  <c r="Z357" i="1"/>
  <c r="Y357" i="1"/>
  <c r="Q357" i="1"/>
  <c r="Z356" i="1"/>
  <c r="Q356" i="1"/>
  <c r="Z355" i="1"/>
  <c r="Y355" i="1"/>
  <c r="Q355" i="1"/>
  <c r="Q354" i="1"/>
  <c r="Z354" i="1"/>
  <c r="G354" i="1"/>
  <c r="Z353" i="1"/>
  <c r="Y353" i="1"/>
  <c r="Q353" i="1"/>
  <c r="AA353" i="1"/>
  <c r="AA352" i="1"/>
  <c r="Z352" i="1"/>
  <c r="Q352" i="1"/>
  <c r="S352" i="1" s="1"/>
  <c r="Y352" i="1"/>
  <c r="Z351" i="1"/>
  <c r="Q351" i="1"/>
  <c r="G351" i="1"/>
  <c r="Z350" i="1"/>
  <c r="Q350" i="1"/>
  <c r="Z349" i="1"/>
  <c r="Y349" i="1"/>
  <c r="Q349" i="1"/>
  <c r="Z348" i="1"/>
  <c r="Q348" i="1"/>
  <c r="Z347" i="1"/>
  <c r="Q347" i="1"/>
  <c r="G347" i="1"/>
  <c r="AA346" i="1"/>
  <c r="Z346" i="1"/>
  <c r="Y346" i="1"/>
  <c r="Q346" i="1"/>
  <c r="S346" i="1" s="1"/>
  <c r="AA345" i="1"/>
  <c r="Z345" i="1"/>
  <c r="Y345" i="1"/>
  <c r="Q345" i="1"/>
  <c r="Z344" i="1"/>
  <c r="Y344" i="1"/>
  <c r="Q344" i="1"/>
  <c r="S344" i="1" s="1"/>
  <c r="AA344" i="1"/>
  <c r="AA343" i="1"/>
  <c r="Z343" i="1"/>
  <c r="Y343" i="1"/>
  <c r="Q343" i="1"/>
  <c r="Z342" i="1"/>
  <c r="Y342" i="1"/>
  <c r="Q342" i="1"/>
  <c r="AA342" i="1"/>
  <c r="AA341" i="1"/>
  <c r="Z341" i="1"/>
  <c r="Y341" i="1"/>
  <c r="Q341" i="1"/>
  <c r="Z340" i="1"/>
  <c r="Y340" i="1"/>
  <c r="Q340" i="1"/>
  <c r="S340" i="1" s="1"/>
  <c r="AA340" i="1"/>
  <c r="G340" i="1"/>
  <c r="G337" i="1" s="1"/>
  <c r="Z339" i="1"/>
  <c r="Y339" i="1"/>
  <c r="Q339" i="1"/>
  <c r="AA338" i="1"/>
  <c r="Z338" i="1"/>
  <c r="Y338" i="1"/>
  <c r="Q338" i="1"/>
  <c r="Q337" i="1"/>
  <c r="Z337" i="1"/>
  <c r="Z336" i="1"/>
  <c r="Y336" i="1"/>
  <c r="Q336" i="1"/>
  <c r="Z335" i="1"/>
  <c r="Y335" i="1"/>
  <c r="Q335" i="1"/>
  <c r="Z334" i="1"/>
  <c r="Y334" i="1"/>
  <c r="Q334" i="1"/>
  <c r="Z333" i="1"/>
  <c r="Q333" i="1"/>
  <c r="G333" i="1"/>
  <c r="Z332" i="1"/>
  <c r="Q332" i="1"/>
  <c r="Z331" i="1"/>
  <c r="Q331" i="1"/>
  <c r="AA331" i="1"/>
  <c r="Q330" i="1"/>
  <c r="Z330" i="1"/>
  <c r="G330" i="1"/>
  <c r="Z329" i="1"/>
  <c r="Y329" i="1"/>
  <c r="Q329" i="1"/>
  <c r="AA329" i="1"/>
  <c r="Z328" i="1"/>
  <c r="Q328" i="1"/>
  <c r="Z327" i="1"/>
  <c r="Y327" i="1"/>
  <c r="Q327" i="1"/>
  <c r="AA327" i="1"/>
  <c r="Z326" i="1"/>
  <c r="Q326" i="1"/>
  <c r="Z325" i="1"/>
  <c r="Q325" i="1"/>
  <c r="Z324" i="1"/>
  <c r="Q324" i="1"/>
  <c r="Z323" i="1"/>
  <c r="Q323" i="1"/>
  <c r="Y323" i="1"/>
  <c r="Z322" i="1"/>
  <c r="Q322" i="1"/>
  <c r="Z321" i="1"/>
  <c r="Q321" i="1"/>
  <c r="Z320" i="1"/>
  <c r="Q320" i="1"/>
  <c r="G320" i="1"/>
  <c r="Z319" i="1"/>
  <c r="Q319" i="1"/>
  <c r="AA319" i="1"/>
  <c r="Z318" i="1"/>
  <c r="Q318" i="1"/>
  <c r="Q317" i="1"/>
  <c r="Z316" i="1"/>
  <c r="Q316" i="1"/>
  <c r="Z315" i="1"/>
  <c r="Q315" i="1"/>
  <c r="Z314" i="1"/>
  <c r="Q314" i="1"/>
  <c r="Y314" i="1"/>
  <c r="AA313" i="1"/>
  <c r="Z313" i="1"/>
  <c r="Q313" i="1"/>
  <c r="S313" i="1" s="1"/>
  <c r="Z312" i="1"/>
  <c r="Q312" i="1"/>
  <c r="Y312" i="1"/>
  <c r="Z311" i="1"/>
  <c r="Q311" i="1"/>
  <c r="S311" i="1" s="1"/>
  <c r="AA311" i="1"/>
  <c r="Z310" i="1"/>
  <c r="Q310" i="1"/>
  <c r="Z309" i="1"/>
  <c r="Q309" i="1"/>
  <c r="AA309" i="1"/>
  <c r="Z308" i="1"/>
  <c r="Q308" i="1"/>
  <c r="Q307" i="1"/>
  <c r="Z307" i="1"/>
  <c r="G307" i="1"/>
  <c r="Z306" i="1"/>
  <c r="Q306" i="1"/>
  <c r="Y306" i="1"/>
  <c r="Z305" i="1"/>
  <c r="Q305" i="1"/>
  <c r="Z304" i="1"/>
  <c r="Q304" i="1"/>
  <c r="AA304" i="1"/>
  <c r="Z303" i="1"/>
  <c r="Q303" i="1"/>
  <c r="G303" i="1"/>
  <c r="Z302" i="1"/>
  <c r="Q302" i="1"/>
  <c r="Y302" i="1"/>
  <c r="Z301" i="1"/>
  <c r="Q301" i="1"/>
  <c r="Z300" i="1"/>
  <c r="Q300" i="1"/>
  <c r="S300" i="1" s="1"/>
  <c r="AA300" i="1"/>
  <c r="Y300" i="1"/>
  <c r="Z299" i="1"/>
  <c r="Q299" i="1"/>
  <c r="Z298" i="1"/>
  <c r="Y298" i="1"/>
  <c r="Q298" i="1"/>
  <c r="Z297" i="1"/>
  <c r="Q297" i="1"/>
  <c r="Q296" i="1"/>
  <c r="Z296" i="1"/>
  <c r="G296" i="1"/>
  <c r="Z295" i="1"/>
  <c r="Q295" i="1"/>
  <c r="Z294" i="1"/>
  <c r="Q294" i="1"/>
  <c r="Q293" i="1"/>
  <c r="Z293" i="1"/>
  <c r="Z292" i="1"/>
  <c r="Y292" i="1"/>
  <c r="Q292" i="1"/>
  <c r="AA292" i="1"/>
  <c r="Z291" i="1"/>
  <c r="Q291" i="1"/>
  <c r="Y291" i="1"/>
  <c r="Z290" i="1"/>
  <c r="Y290" i="1"/>
  <c r="Q290" i="1"/>
  <c r="AA290" i="1"/>
  <c r="Z289" i="1"/>
  <c r="Q289" i="1"/>
  <c r="AA289" i="1"/>
  <c r="Y289" i="1"/>
  <c r="Z288" i="1"/>
  <c r="Q288" i="1"/>
  <c r="S288" i="1" s="1"/>
  <c r="Z287" i="1"/>
  <c r="Q287" i="1"/>
  <c r="Y287" i="1"/>
  <c r="Z286" i="1"/>
  <c r="Q286" i="1"/>
  <c r="Z285" i="1"/>
  <c r="Q285" i="1"/>
  <c r="G285" i="1"/>
  <c r="AA284" i="1"/>
  <c r="Z284" i="1"/>
  <c r="Y284" i="1"/>
  <c r="Q284" i="1"/>
  <c r="S284" i="1" s="1"/>
  <c r="Z283" i="1"/>
  <c r="Q283" i="1"/>
  <c r="Y283" i="1"/>
  <c r="Z282" i="1"/>
  <c r="Q282" i="1"/>
  <c r="S282" i="1" s="1"/>
  <c r="AA282" i="1"/>
  <c r="Z281" i="1"/>
  <c r="Q281" i="1"/>
  <c r="Y281" i="1"/>
  <c r="Z280" i="1"/>
  <c r="Y280" i="1"/>
  <c r="Q280" i="1"/>
  <c r="AA280" i="1"/>
  <c r="Z279" i="1"/>
  <c r="Q279" i="1"/>
  <c r="Y279" i="1"/>
  <c r="Z278" i="1"/>
  <c r="Y278" i="1"/>
  <c r="Q278" i="1"/>
  <c r="S278" i="1" s="1"/>
  <c r="AA278" i="1"/>
  <c r="Q277" i="1"/>
  <c r="Z277" i="1"/>
  <c r="G277" i="1"/>
  <c r="Z276" i="1"/>
  <c r="Q276" i="1"/>
  <c r="AA276" i="1"/>
  <c r="Z275" i="1"/>
  <c r="Q275" i="1"/>
  <c r="Y275" i="1"/>
  <c r="Z274" i="1"/>
  <c r="Y274" i="1"/>
  <c r="Q274" i="1"/>
  <c r="S274" i="1" s="1"/>
  <c r="Z273" i="1"/>
  <c r="Y273" i="1"/>
  <c r="Q273" i="1"/>
  <c r="AA273" i="1"/>
  <c r="Z272" i="1"/>
  <c r="Q272" i="1"/>
  <c r="S272" i="1" s="1"/>
  <c r="Z271" i="1"/>
  <c r="Q271" i="1"/>
  <c r="Y271" i="1"/>
  <c r="AA270" i="1"/>
  <c r="Z270" i="1"/>
  <c r="Q270" i="1"/>
  <c r="S270" i="1" s="1"/>
  <c r="Q269" i="1"/>
  <c r="Z269" i="1"/>
  <c r="G269" i="1"/>
  <c r="G268" i="1" s="1"/>
  <c r="Q268" i="1"/>
  <c r="Z268" i="1"/>
  <c r="Z267" i="1"/>
  <c r="Q267" i="1"/>
  <c r="Y267" i="1"/>
  <c r="Z266" i="1"/>
  <c r="Q266" i="1"/>
  <c r="AA266" i="1"/>
  <c r="Y266" i="1"/>
  <c r="Z265" i="1"/>
  <c r="Q265" i="1"/>
  <c r="Y265" i="1"/>
  <c r="Z264" i="1"/>
  <c r="Q264" i="1"/>
  <c r="Y264" i="1"/>
  <c r="Z263" i="1"/>
  <c r="Q263" i="1"/>
  <c r="G263" i="1"/>
  <c r="Z262" i="1"/>
  <c r="Q262" i="1"/>
  <c r="Y262" i="1"/>
  <c r="AA261" i="1"/>
  <c r="Z261" i="1"/>
  <c r="Y261" i="1"/>
  <c r="Q261" i="1"/>
  <c r="S261" i="1" s="1"/>
  <c r="Z260" i="1"/>
  <c r="Q260" i="1"/>
  <c r="S260" i="1" s="1"/>
  <c r="AA260" i="1"/>
  <c r="Y260" i="1"/>
  <c r="Z259" i="1"/>
  <c r="Q259" i="1"/>
  <c r="Y259" i="1"/>
  <c r="Z258" i="1"/>
  <c r="Q258" i="1"/>
  <c r="Q257" i="1"/>
  <c r="Z257" i="1"/>
  <c r="G257" i="1"/>
  <c r="Z256" i="1"/>
  <c r="Q256" i="1"/>
  <c r="Y256" i="1"/>
  <c r="Z255" i="1"/>
  <c r="Y255" i="1"/>
  <c r="Q255" i="1"/>
  <c r="S255" i="1" s="1"/>
  <c r="Z254" i="1"/>
  <c r="Q254" i="1"/>
  <c r="Y254" i="1"/>
  <c r="Z253" i="1"/>
  <c r="Y253" i="1"/>
  <c r="Q253" i="1"/>
  <c r="AA253" i="1"/>
  <c r="Z252" i="1"/>
  <c r="Y252" i="1"/>
  <c r="Q252" i="1"/>
  <c r="S252" i="1" s="1"/>
  <c r="AA252" i="1"/>
  <c r="Z251" i="1"/>
  <c r="Q251" i="1"/>
  <c r="Q250" i="1"/>
  <c r="Z250" i="1"/>
  <c r="G250" i="1"/>
  <c r="Z249" i="1"/>
  <c r="Q249" i="1"/>
  <c r="Z248" i="1"/>
  <c r="Y248" i="1"/>
  <c r="Q248" i="1"/>
  <c r="AA248" i="1"/>
  <c r="AA247" i="1"/>
  <c r="Z247" i="1"/>
  <c r="Y247" i="1"/>
  <c r="Q247" i="1"/>
  <c r="S247" i="1" s="1"/>
  <c r="Z246" i="1"/>
  <c r="Q246" i="1"/>
  <c r="Y246" i="1"/>
  <c r="Z245" i="1"/>
  <c r="Q245" i="1"/>
  <c r="S245" i="1" s="1"/>
  <c r="AA245" i="1"/>
  <c r="Z244" i="1"/>
  <c r="Q244" i="1"/>
  <c r="G244" i="1"/>
  <c r="Z243" i="1"/>
  <c r="Q243" i="1"/>
  <c r="S243" i="1" s="1"/>
  <c r="AA243" i="1"/>
  <c r="Y243" i="1"/>
  <c r="Z242" i="1"/>
  <c r="Q242" i="1"/>
  <c r="Z241" i="1"/>
  <c r="Q241" i="1"/>
  <c r="Y241" i="1"/>
  <c r="Z240" i="1"/>
  <c r="Y240" i="1"/>
  <c r="Q240" i="1"/>
  <c r="S240" i="1" s="1"/>
  <c r="AA240" i="1"/>
  <c r="Z239" i="1"/>
  <c r="Q239" i="1"/>
  <c r="Y239" i="1"/>
  <c r="Q238" i="1"/>
  <c r="Z238" i="1"/>
  <c r="G238" i="1"/>
  <c r="G234" i="1" s="1"/>
  <c r="Z237" i="1"/>
  <c r="Q237" i="1"/>
  <c r="Y237" i="1"/>
  <c r="AA236" i="1"/>
  <c r="Z236" i="1"/>
  <c r="Y236" i="1"/>
  <c r="Q236" i="1"/>
  <c r="S236" i="1" s="1"/>
  <c r="Z235" i="1"/>
  <c r="Q235" i="1"/>
  <c r="Z234" i="1"/>
  <c r="Q234" i="1"/>
  <c r="Z233" i="1"/>
  <c r="Q233" i="1"/>
  <c r="Z232" i="1"/>
  <c r="Y232" i="1"/>
  <c r="Q232" i="1"/>
  <c r="AA232" i="1"/>
  <c r="Z231" i="1"/>
  <c r="Y231" i="1"/>
  <c r="Q231" i="1"/>
  <c r="S231" i="1" s="1"/>
  <c r="AA231" i="1"/>
  <c r="Z230" i="1"/>
  <c r="Q230" i="1"/>
  <c r="Q229" i="1"/>
  <c r="Z229" i="1"/>
  <c r="G229" i="1"/>
  <c r="Z228" i="1"/>
  <c r="Q228" i="1"/>
  <c r="Z227" i="1"/>
  <c r="Q227" i="1"/>
  <c r="Y227" i="1"/>
  <c r="Z226" i="1"/>
  <c r="Y226" i="1"/>
  <c r="Q226" i="1"/>
  <c r="Z225" i="1"/>
  <c r="Q225" i="1"/>
  <c r="Y225" i="1"/>
  <c r="Q224" i="1"/>
  <c r="Z224" i="1"/>
  <c r="G224" i="1"/>
  <c r="Z223" i="1"/>
  <c r="Q223" i="1"/>
  <c r="Y223" i="1"/>
  <c r="Z222" i="1"/>
  <c r="Q222" i="1"/>
  <c r="AA222" i="1"/>
  <c r="Y222" i="1"/>
  <c r="Z221" i="1"/>
  <c r="Y221" i="1"/>
  <c r="Q221" i="1"/>
  <c r="AA221" i="1"/>
  <c r="Z220" i="1"/>
  <c r="Q220" i="1"/>
  <c r="Y218" i="1"/>
  <c r="Z219" i="1"/>
  <c r="Y219" i="1"/>
  <c r="Q219" i="1"/>
  <c r="AA219" i="1"/>
  <c r="Z218" i="1"/>
  <c r="Q218" i="1"/>
  <c r="G218" i="1"/>
  <c r="Z217" i="1"/>
  <c r="Q217" i="1"/>
  <c r="Z216" i="1"/>
  <c r="Y216" i="1"/>
  <c r="Q216" i="1"/>
  <c r="AA216" i="1"/>
  <c r="Z215" i="1"/>
  <c r="Q215" i="1"/>
  <c r="Z214" i="1"/>
  <c r="Y214" i="1"/>
  <c r="Q214" i="1"/>
  <c r="Z213" i="1"/>
  <c r="Q213" i="1"/>
  <c r="Z212" i="1"/>
  <c r="Y212" i="1"/>
  <c r="Q212" i="1"/>
  <c r="Z211" i="1"/>
  <c r="Q211" i="1"/>
  <c r="Z210" i="1"/>
  <c r="Q210" i="1"/>
  <c r="Z209" i="1"/>
  <c r="Q209" i="1"/>
  <c r="Z208" i="1"/>
  <c r="Q208" i="1"/>
  <c r="Q207" i="1"/>
  <c r="Z207" i="1"/>
  <c r="G207" i="1"/>
  <c r="G199" i="1" s="1"/>
  <c r="Z206" i="1"/>
  <c r="Y206" i="1"/>
  <c r="Q206" i="1"/>
  <c r="Z205" i="1"/>
  <c r="Y205" i="1"/>
  <c r="Q205" i="1"/>
  <c r="Z204" i="1"/>
  <c r="Y204" i="1"/>
  <c r="Q204" i="1"/>
  <c r="Z203" i="1"/>
  <c r="Q203" i="1"/>
  <c r="Y203" i="1"/>
  <c r="Z202" i="1"/>
  <c r="Y202" i="1"/>
  <c r="Q202" i="1"/>
  <c r="Z201" i="1"/>
  <c r="Q201" i="1"/>
  <c r="Y201" i="1"/>
  <c r="Z200" i="1"/>
  <c r="Y200" i="1"/>
  <c r="Q200" i="1"/>
  <c r="Z199" i="1"/>
  <c r="Q199" i="1"/>
  <c r="Z198" i="1"/>
  <c r="Q198" i="1"/>
  <c r="AA197" i="1"/>
  <c r="Z197" i="1"/>
  <c r="Y197" i="1"/>
  <c r="Q197" i="1"/>
  <c r="S197" i="1" s="1"/>
  <c r="Z196" i="1"/>
  <c r="Q196" i="1"/>
  <c r="Z195" i="1"/>
  <c r="Q195" i="1"/>
  <c r="G195" i="1"/>
  <c r="Z194" i="1"/>
  <c r="Y194" i="1"/>
  <c r="Q194" i="1"/>
  <c r="S194" i="1" s="1"/>
  <c r="AA194" i="1"/>
  <c r="Z193" i="1"/>
  <c r="Q193" i="1"/>
  <c r="S193" i="1" s="1"/>
  <c r="Y193" i="1"/>
  <c r="Z192" i="1"/>
  <c r="Y192" i="1"/>
  <c r="Q192" i="1"/>
  <c r="S192" i="1" s="1"/>
  <c r="AA192" i="1"/>
  <c r="Z191" i="1"/>
  <c r="Q191" i="1"/>
  <c r="Y191" i="1"/>
  <c r="Z190" i="1"/>
  <c r="Q190" i="1"/>
  <c r="S190" i="1" s="1"/>
  <c r="AA190" i="1"/>
  <c r="Y190" i="1"/>
  <c r="Z189" i="1"/>
  <c r="Q189" i="1"/>
  <c r="Z188" i="1"/>
  <c r="Q188" i="1"/>
  <c r="Q187" i="1"/>
  <c r="Z187" i="1"/>
  <c r="Q186" i="1"/>
  <c r="Q185" i="1"/>
  <c r="Z184" i="1"/>
  <c r="Y184" i="1"/>
  <c r="Q184" i="1"/>
  <c r="Z183" i="1"/>
  <c r="Y183" i="1"/>
  <c r="Q183" i="1"/>
  <c r="AA183" i="1"/>
  <c r="Z182" i="1"/>
  <c r="Y182" i="1"/>
  <c r="Q182" i="1"/>
  <c r="Z181" i="1"/>
  <c r="Q181" i="1"/>
  <c r="S181" i="1" s="1"/>
  <c r="Z180" i="1"/>
  <c r="Q180" i="1"/>
  <c r="AA179" i="1"/>
  <c r="Z179" i="1"/>
  <c r="Y179" i="1"/>
  <c r="Q179" i="1"/>
  <c r="S179" i="1" s="1"/>
  <c r="Z178" i="1"/>
  <c r="Q178" i="1"/>
  <c r="Q177" i="1"/>
  <c r="Z177" i="1"/>
  <c r="G177" i="1"/>
  <c r="AA176" i="1"/>
  <c r="Z176" i="1"/>
  <c r="Y176" i="1"/>
  <c r="Q176" i="1"/>
  <c r="S176" i="1" s="1"/>
  <c r="Z175" i="1"/>
  <c r="Q175" i="1"/>
  <c r="AA175" i="1"/>
  <c r="AA174" i="1"/>
  <c r="Z174" i="1"/>
  <c r="Y174" i="1"/>
  <c r="Q174" i="1"/>
  <c r="S174" i="1" s="1"/>
  <c r="AA173" i="1"/>
  <c r="Z173" i="1"/>
  <c r="Q173" i="1"/>
  <c r="S173" i="1" s="1"/>
  <c r="AA172" i="1"/>
  <c r="Z172" i="1"/>
  <c r="Y172" i="1"/>
  <c r="Q172" i="1"/>
  <c r="S172" i="1" s="1"/>
  <c r="Z171" i="1"/>
  <c r="Q171" i="1"/>
  <c r="AA171" i="1"/>
  <c r="AA170" i="1"/>
  <c r="Z170" i="1"/>
  <c r="Y170" i="1"/>
  <c r="Q170" i="1"/>
  <c r="S170" i="1" s="1"/>
  <c r="Z169" i="1"/>
  <c r="Y169" i="1"/>
  <c r="Q169" i="1"/>
  <c r="AA169" i="1"/>
  <c r="Z168" i="1"/>
  <c r="Q168" i="1"/>
  <c r="G168" i="1"/>
  <c r="Z167" i="1"/>
  <c r="Q167" i="1"/>
  <c r="AA167" i="1"/>
  <c r="Y167" i="1"/>
  <c r="Z166" i="1"/>
  <c r="Q166" i="1"/>
  <c r="Z165" i="1"/>
  <c r="Q165" i="1"/>
  <c r="AA165" i="1"/>
  <c r="Y165" i="1"/>
  <c r="Z164" i="1"/>
  <c r="Q164" i="1"/>
  <c r="Y164" i="1"/>
  <c r="Z163" i="1"/>
  <c r="Q163" i="1"/>
  <c r="Y163" i="1"/>
  <c r="Z162" i="1"/>
  <c r="Q162" i="1"/>
  <c r="Y162" i="1"/>
  <c r="Z161" i="1"/>
  <c r="Q161" i="1"/>
  <c r="Y161" i="1"/>
  <c r="Z160" i="1"/>
  <c r="Q160" i="1"/>
  <c r="S160" i="1" s="1"/>
  <c r="Y160" i="1"/>
  <c r="Q159" i="1"/>
  <c r="Z159" i="1"/>
  <c r="Y159" i="1"/>
  <c r="G159" i="1"/>
  <c r="Z158" i="1"/>
  <c r="Q158" i="1"/>
  <c r="Y158" i="1"/>
  <c r="Z157" i="1"/>
  <c r="Q157" i="1"/>
  <c r="Y157" i="1"/>
  <c r="Z156" i="1"/>
  <c r="Y156" i="1"/>
  <c r="Q156" i="1"/>
  <c r="Q155" i="1"/>
  <c r="Z155" i="1"/>
  <c r="G155" i="1"/>
  <c r="Z154" i="1"/>
  <c r="Q154" i="1"/>
  <c r="Z153" i="1"/>
  <c r="Q153" i="1"/>
  <c r="AA153" i="1"/>
  <c r="Z152" i="1"/>
  <c r="Q152" i="1"/>
  <c r="AA152" i="1"/>
  <c r="Z151" i="1"/>
  <c r="Y151" i="1"/>
  <c r="Q151" i="1"/>
  <c r="S151" i="1" s="1"/>
  <c r="AA151" i="1"/>
  <c r="Z150" i="1"/>
  <c r="Q150" i="1"/>
  <c r="AA150" i="1"/>
  <c r="Z149" i="1"/>
  <c r="Q149" i="1"/>
  <c r="AA148" i="1"/>
  <c r="Z148" i="1"/>
  <c r="Q148" i="1"/>
  <c r="S148" i="1" s="1"/>
  <c r="Q147" i="1"/>
  <c r="G147" i="1"/>
  <c r="Q146" i="1"/>
  <c r="Q145" i="1"/>
  <c r="Z144" i="1"/>
  <c r="Y144" i="1"/>
  <c r="Q144" i="1"/>
  <c r="AA144" i="1"/>
  <c r="Z143" i="1"/>
  <c r="Y143" i="1"/>
  <c r="Q143" i="1"/>
  <c r="S143" i="1" s="1"/>
  <c r="AA143" i="1"/>
  <c r="Q142" i="1"/>
  <c r="Z141" i="1"/>
  <c r="Q141" i="1"/>
  <c r="Y141" i="1"/>
  <c r="Z140" i="1"/>
  <c r="Y140" i="1"/>
  <c r="Q140" i="1"/>
  <c r="Z139" i="1"/>
  <c r="Q139" i="1"/>
  <c r="Q138" i="1"/>
  <c r="Z138" i="1"/>
  <c r="G138" i="1"/>
  <c r="AA137" i="1"/>
  <c r="Z137" i="1"/>
  <c r="Q137" i="1"/>
  <c r="S137" i="1" s="1"/>
  <c r="Y137" i="1"/>
  <c r="AA136" i="1"/>
  <c r="Z136" i="1"/>
  <c r="Y136" i="1"/>
  <c r="Q136" i="1"/>
  <c r="S136" i="1" s="1"/>
  <c r="Z135" i="1"/>
  <c r="Q135" i="1"/>
  <c r="Y135" i="1"/>
  <c r="AA134" i="1"/>
  <c r="Z134" i="1"/>
  <c r="Y134" i="1"/>
  <c r="Q134" i="1"/>
  <c r="S134" i="1" s="1"/>
  <c r="Z133" i="1"/>
  <c r="Q133" i="1"/>
  <c r="Y133" i="1"/>
  <c r="Z132" i="1"/>
  <c r="Y132" i="1"/>
  <c r="Q132" i="1"/>
  <c r="Z131" i="1"/>
  <c r="Q131" i="1"/>
  <c r="S131" i="1" s="1"/>
  <c r="AA131" i="1"/>
  <c r="Y131" i="1"/>
  <c r="Q130" i="1"/>
  <c r="Z130" i="1"/>
  <c r="G130" i="1"/>
  <c r="Z129" i="1"/>
  <c r="Y129" i="1"/>
  <c r="Q129" i="1"/>
  <c r="S129" i="1" s="1"/>
  <c r="AA129" i="1"/>
  <c r="Z128" i="1"/>
  <c r="Q128" i="1"/>
  <c r="Y126" i="1"/>
  <c r="Z127" i="1"/>
  <c r="Y127" i="1"/>
  <c r="Q127" i="1"/>
  <c r="AA127" i="1"/>
  <c r="Q126" i="1"/>
  <c r="G126" i="1"/>
  <c r="Z125" i="1"/>
  <c r="Q125" i="1"/>
  <c r="Y125" i="1"/>
  <c r="Z124" i="1"/>
  <c r="Q124" i="1"/>
  <c r="S124" i="1" s="1"/>
  <c r="AA123" i="1"/>
  <c r="Z123" i="1"/>
  <c r="Y123" i="1"/>
  <c r="Q123" i="1"/>
  <c r="S123" i="1" s="1"/>
  <c r="Z122" i="1"/>
  <c r="Y122" i="1"/>
  <c r="Q122" i="1"/>
  <c r="Z121" i="1"/>
  <c r="Y121" i="1"/>
  <c r="Q121" i="1"/>
  <c r="Q120" i="1"/>
  <c r="Z120" i="1"/>
  <c r="G120" i="1"/>
  <c r="G119" i="1" s="1"/>
  <c r="Q119" i="1"/>
  <c r="AA118" i="1"/>
  <c r="Z118" i="1"/>
  <c r="Q118" i="1"/>
  <c r="S118" i="1" s="1"/>
  <c r="Y118" i="1"/>
  <c r="Z117" i="1"/>
  <c r="Y117" i="1"/>
  <c r="Q117" i="1"/>
  <c r="AA117" i="1"/>
  <c r="Z116" i="1"/>
  <c r="Q116" i="1"/>
  <c r="Y116" i="1"/>
  <c r="Z115" i="1"/>
  <c r="Q115" i="1"/>
  <c r="G115" i="1"/>
  <c r="Z114" i="1"/>
  <c r="Y114" i="1"/>
  <c r="Q114" i="1"/>
  <c r="Z113" i="1"/>
  <c r="Q113" i="1"/>
  <c r="Y113" i="1"/>
  <c r="Z112" i="1"/>
  <c r="Y112" i="1"/>
  <c r="Q112" i="1"/>
  <c r="Z111" i="1"/>
  <c r="Q111" i="1"/>
  <c r="Z110" i="1"/>
  <c r="Q110" i="1"/>
  <c r="G110" i="1"/>
  <c r="AA109" i="1"/>
  <c r="Z109" i="1"/>
  <c r="Q109" i="1"/>
  <c r="S109" i="1" s="1"/>
  <c r="AA108" i="1"/>
  <c r="Z108" i="1"/>
  <c r="Y108" i="1"/>
  <c r="Q108" i="1"/>
  <c r="S108" i="1" s="1"/>
  <c r="Z107" i="1"/>
  <c r="Q107" i="1"/>
  <c r="G107" i="1"/>
  <c r="AA106" i="1"/>
  <c r="Z106" i="1"/>
  <c r="Y106" i="1"/>
  <c r="Q106" i="1"/>
  <c r="S106" i="1" s="1"/>
  <c r="Q105" i="1"/>
  <c r="AA104" i="1"/>
  <c r="Z104" i="1"/>
  <c r="Y104" i="1"/>
  <c r="Q104" i="1"/>
  <c r="S104" i="1" s="1"/>
  <c r="Z103" i="1"/>
  <c r="Q103" i="1"/>
  <c r="Y103" i="1"/>
  <c r="AA102" i="1"/>
  <c r="Z102" i="1"/>
  <c r="Y102" i="1"/>
  <c r="Q102" i="1"/>
  <c r="S102" i="1" s="1"/>
  <c r="Z101" i="1"/>
  <c r="Q101" i="1"/>
  <c r="Y101" i="1"/>
  <c r="AA100" i="1"/>
  <c r="Z100" i="1"/>
  <c r="Y100" i="1"/>
  <c r="Q100" i="1"/>
  <c r="Z99" i="1"/>
  <c r="Q99" i="1"/>
  <c r="Y99" i="1"/>
  <c r="Z98" i="1"/>
  <c r="Q98" i="1"/>
  <c r="Z97" i="1"/>
  <c r="Q97" i="1"/>
  <c r="G97" i="1"/>
  <c r="Z96" i="1"/>
  <c r="Y96" i="1"/>
  <c r="Q96" i="1"/>
  <c r="AA96" i="1"/>
  <c r="Z95" i="1"/>
  <c r="Q95" i="1"/>
  <c r="Y95" i="1"/>
  <c r="Z94" i="1"/>
  <c r="Y94" i="1"/>
  <c r="Q94" i="1"/>
  <c r="Z93" i="1"/>
  <c r="Q93" i="1"/>
  <c r="Y93" i="1"/>
  <c r="Z92" i="1"/>
  <c r="Y92" i="1"/>
  <c r="Q92" i="1"/>
  <c r="Z91" i="1"/>
  <c r="Q91" i="1"/>
  <c r="Q90" i="1"/>
  <c r="Z90" i="1"/>
  <c r="G90" i="1"/>
  <c r="Z89" i="1"/>
  <c r="Q89" i="1"/>
  <c r="Z88" i="1"/>
  <c r="Y88" i="1"/>
  <c r="Q88" i="1"/>
  <c r="S88" i="1" s="1"/>
  <c r="Z87" i="1"/>
  <c r="Q87" i="1"/>
  <c r="Z86" i="1"/>
  <c r="Q86" i="1"/>
  <c r="S86" i="1" s="1"/>
  <c r="Z85" i="1"/>
  <c r="Y85" i="1"/>
  <c r="Q85" i="1"/>
  <c r="Q84" i="1"/>
  <c r="Z84" i="1"/>
  <c r="G84" i="1"/>
  <c r="G69" i="1" s="1"/>
  <c r="AA83" i="1"/>
  <c r="Z83" i="1"/>
  <c r="Q83" i="1"/>
  <c r="S83" i="1" s="1"/>
  <c r="Y83" i="1"/>
  <c r="Z82" i="1"/>
  <c r="Q82" i="1"/>
  <c r="AA82" i="1"/>
  <c r="Z81" i="1"/>
  <c r="Q81" i="1"/>
  <c r="Y81" i="1"/>
  <c r="Z80" i="1"/>
  <c r="Q80" i="1"/>
  <c r="AA80" i="1"/>
  <c r="Z79" i="1"/>
  <c r="Q79" i="1"/>
  <c r="Y79" i="1"/>
  <c r="Z78" i="1"/>
  <c r="Q78" i="1"/>
  <c r="S78" i="1" s="1"/>
  <c r="AA78" i="1"/>
  <c r="Z77" i="1"/>
  <c r="Q77" i="1"/>
  <c r="Y77" i="1"/>
  <c r="Z76" i="1"/>
  <c r="Q76" i="1"/>
  <c r="Z75" i="1"/>
  <c r="Q75" i="1"/>
  <c r="Y75" i="1"/>
  <c r="Z74" i="1"/>
  <c r="Q74" i="1"/>
  <c r="Z73" i="1"/>
  <c r="Q73" i="1"/>
  <c r="Y73" i="1"/>
  <c r="Z72" i="1"/>
  <c r="Q72" i="1"/>
  <c r="Z71" i="1"/>
  <c r="Q71" i="1"/>
  <c r="Y71" i="1"/>
  <c r="Z70" i="1"/>
  <c r="Q70" i="1"/>
  <c r="Q69" i="1"/>
  <c r="Z69" i="1"/>
  <c r="Z68" i="1"/>
  <c r="Y68" i="1"/>
  <c r="Q68" i="1"/>
  <c r="AA68" i="1"/>
  <c r="Z67" i="1"/>
  <c r="Q67" i="1"/>
  <c r="Y67" i="1"/>
  <c r="Z66" i="1"/>
  <c r="Q66" i="1"/>
  <c r="Y66" i="1"/>
  <c r="Z65" i="1"/>
  <c r="Q65" i="1"/>
  <c r="Y65" i="1"/>
  <c r="Z64" i="1"/>
  <c r="Q64" i="1"/>
  <c r="Y64" i="1"/>
  <c r="Z63" i="1"/>
  <c r="Q63" i="1"/>
  <c r="Y63" i="1"/>
  <c r="Z62" i="1"/>
  <c r="Y62" i="1"/>
  <c r="Q62" i="1"/>
  <c r="Z61" i="1"/>
  <c r="Q61" i="1"/>
  <c r="Y61" i="1"/>
  <c r="Z60" i="1"/>
  <c r="Q60" i="1"/>
  <c r="Y60" i="1"/>
  <c r="Z59" i="1"/>
  <c r="Q59" i="1"/>
  <c r="Y59" i="1"/>
  <c r="Z58" i="1"/>
  <c r="Q58" i="1"/>
  <c r="Y58" i="1"/>
  <c r="Z57" i="1"/>
  <c r="Q57" i="1"/>
  <c r="Y57" i="1"/>
  <c r="Z56" i="1"/>
  <c r="Q56" i="1"/>
  <c r="Y56" i="1"/>
  <c r="Z55" i="1"/>
  <c r="Q55" i="1"/>
  <c r="Y55" i="1"/>
  <c r="Z54" i="1"/>
  <c r="Q54" i="1"/>
  <c r="Y54" i="1"/>
  <c r="Z53" i="1"/>
  <c r="Q53" i="1"/>
  <c r="Q52" i="1"/>
  <c r="G52" i="1"/>
  <c r="Q51" i="1"/>
  <c r="Q50" i="1"/>
  <c r="AA49" i="1"/>
  <c r="Z49" i="1"/>
  <c r="Y49" i="1"/>
  <c r="Q49" i="1"/>
  <c r="Z48" i="1"/>
  <c r="Q48" i="1"/>
  <c r="Y48" i="1"/>
  <c r="Z47" i="1"/>
  <c r="Y47" i="1"/>
  <c r="Q47" i="1"/>
  <c r="AA47" i="1"/>
  <c r="Z46" i="1"/>
  <c r="Q46" i="1"/>
  <c r="Y46" i="1"/>
  <c r="AA45" i="1"/>
  <c r="Z45" i="1"/>
  <c r="Q45" i="1"/>
  <c r="Y45" i="1"/>
  <c r="Q44" i="1"/>
  <c r="Z44" i="1"/>
  <c r="G44" i="1"/>
  <c r="Z43" i="1"/>
  <c r="Q43" i="1"/>
  <c r="Z42" i="1"/>
  <c r="Q42" i="1"/>
  <c r="Q41" i="1"/>
  <c r="Z41" i="1"/>
  <c r="G41" i="1"/>
  <c r="Z40" i="1"/>
  <c r="Y40" i="1"/>
  <c r="Q40" i="1"/>
  <c r="AA40" i="1"/>
  <c r="AA39" i="1"/>
  <c r="Z39" i="1"/>
  <c r="Y39" i="1"/>
  <c r="Q39" i="1"/>
  <c r="S39" i="1" s="1"/>
  <c r="Z38" i="1"/>
  <c r="Y38" i="1"/>
  <c r="Q38" i="1"/>
  <c r="S38" i="1" s="1"/>
  <c r="AA38" i="1"/>
  <c r="AA37" i="1"/>
  <c r="Z37" i="1"/>
  <c r="Y37" i="1"/>
  <c r="Q37" i="1"/>
  <c r="S37" i="1" s="1"/>
  <c r="Z36" i="1"/>
  <c r="Q36" i="1"/>
  <c r="Y36" i="1"/>
  <c r="Z35" i="1"/>
  <c r="Q35" i="1"/>
  <c r="G35" i="1"/>
  <c r="Z34" i="1"/>
  <c r="Y34" i="1"/>
  <c r="Q34" i="1"/>
  <c r="AA34" i="1"/>
  <c r="AA33" i="1"/>
  <c r="Z33" i="1"/>
  <c r="Y33" i="1"/>
  <c r="Q33" i="1"/>
  <c r="Z32" i="1"/>
  <c r="Y32" i="1"/>
  <c r="Q32" i="1"/>
  <c r="AA32" i="1"/>
  <c r="AA31" i="1"/>
  <c r="Z31" i="1"/>
  <c r="Y31" i="1"/>
  <c r="Q31" i="1"/>
  <c r="Z30" i="1"/>
  <c r="Y30" i="1"/>
  <c r="Q30" i="1"/>
  <c r="Q29" i="1"/>
  <c r="Z29" i="1"/>
  <c r="G29" i="1"/>
  <c r="Z28" i="1"/>
  <c r="Q28" i="1"/>
  <c r="S28" i="1" s="1"/>
  <c r="AA28" i="1"/>
  <c r="Y28" i="1"/>
  <c r="Z27" i="1"/>
  <c r="Q27" i="1"/>
  <c r="Y27" i="1"/>
  <c r="Z26" i="1"/>
  <c r="Q26" i="1"/>
  <c r="G26" i="1"/>
  <c r="Z25" i="1"/>
  <c r="Q25" i="1"/>
  <c r="Y25" i="1"/>
  <c r="Z24" i="1"/>
  <c r="Q24" i="1"/>
  <c r="Y24" i="1"/>
  <c r="Z23" i="1"/>
  <c r="Q23" i="1"/>
  <c r="Y23" i="1"/>
  <c r="Z22" i="1"/>
  <c r="Q22" i="1"/>
  <c r="Q21" i="1"/>
  <c r="G21" i="1"/>
  <c r="Q20" i="1"/>
  <c r="Z19" i="1"/>
  <c r="Y19" i="1"/>
  <c r="Q19" i="1"/>
  <c r="Z18" i="1"/>
  <c r="Q18" i="1"/>
  <c r="Z17" i="1"/>
  <c r="Q17" i="1"/>
  <c r="Z16" i="1"/>
  <c r="Q16" i="1"/>
  <c r="Y15" i="1"/>
  <c r="Q15" i="1"/>
  <c r="Z14" i="1"/>
  <c r="Q14" i="1"/>
  <c r="Z13" i="1"/>
  <c r="Q13" i="1"/>
  <c r="S13" i="1" s="1"/>
  <c r="Q12" i="1"/>
  <c r="G12" i="1"/>
  <c r="G11" i="1" s="1"/>
  <c r="Q11" i="1"/>
  <c r="Q10" i="1"/>
  <c r="J2" i="1"/>
  <c r="G507" i="1" l="1"/>
  <c r="G505" i="1" s="1"/>
  <c r="G105" i="1"/>
  <c r="G432" i="1"/>
  <c r="G396" i="1"/>
  <c r="G387" i="1"/>
  <c r="J3" i="1"/>
  <c r="L2" i="1"/>
  <c r="G374" i="1"/>
  <c r="G373" i="1" s="1"/>
  <c r="G20" i="1"/>
  <c r="G10" i="1" s="1"/>
  <c r="G146" i="1"/>
  <c r="G145" i="1" s="1"/>
  <c r="G497" i="1"/>
  <c r="G51" i="1"/>
  <c r="G50" i="1" s="1"/>
  <c r="AA22" i="1"/>
  <c r="S22" i="1"/>
  <c r="S17" i="1"/>
  <c r="AA17" i="1"/>
  <c r="Y12" i="1"/>
  <c r="S19" i="1"/>
  <c r="AA19" i="1"/>
  <c r="AA14" i="1"/>
  <c r="S14" i="1"/>
  <c r="Y29" i="1"/>
  <c r="AA53" i="1"/>
  <c r="S53" i="1"/>
  <c r="S43" i="1"/>
  <c r="AA43" i="1"/>
  <c r="Z12" i="1"/>
  <c r="S62" i="1"/>
  <c r="AA62" i="1"/>
  <c r="Y138" i="1"/>
  <c r="AA92" i="1"/>
  <c r="S92" i="1"/>
  <c r="Y17" i="1"/>
  <c r="S82" i="1"/>
  <c r="S100" i="1"/>
  <c r="AA63" i="1"/>
  <c r="S63" i="1"/>
  <c r="Y72" i="1"/>
  <c r="S140" i="1"/>
  <c r="AA140" i="1"/>
  <c r="Y149" i="1"/>
  <c r="AA161" i="1"/>
  <c r="S161" i="1"/>
  <c r="S56" i="1"/>
  <c r="AA56" i="1"/>
  <c r="Y22" i="1"/>
  <c r="S34" i="1"/>
  <c r="Y42" i="1"/>
  <c r="AA88" i="1"/>
  <c r="AA114" i="1"/>
  <c r="S114" i="1"/>
  <c r="S96" i="1"/>
  <c r="AA57" i="1"/>
  <c r="S57" i="1"/>
  <c r="AA89" i="1"/>
  <c r="S89" i="1"/>
  <c r="AA42" i="1"/>
  <c r="S42" i="1"/>
  <c r="Y13" i="1"/>
  <c r="S32" i="1"/>
  <c r="S45" i="1"/>
  <c r="S80" i="1"/>
  <c r="Y130" i="1"/>
  <c r="Y166" i="1"/>
  <c r="S18" i="1"/>
  <c r="Y70" i="1"/>
  <c r="Y89" i="1"/>
  <c r="Y110" i="1"/>
  <c r="Y154" i="1"/>
  <c r="AA13" i="1"/>
  <c r="Y18" i="1"/>
  <c r="Y86" i="1"/>
  <c r="AA94" i="1"/>
  <c r="S94" i="1"/>
  <c r="Z15" i="1"/>
  <c r="AA61" i="1"/>
  <c r="S61" i="1"/>
  <c r="S16" i="1"/>
  <c r="AA86" i="1"/>
  <c r="Z185" i="1"/>
  <c r="Z186" i="1"/>
  <c r="S47" i="1"/>
  <c r="Y76" i="1"/>
  <c r="AA87" i="1"/>
  <c r="S87" i="1"/>
  <c r="AA112" i="1"/>
  <c r="Y53" i="1"/>
  <c r="S49" i="1"/>
  <c r="AA55" i="1"/>
  <c r="S55" i="1"/>
  <c r="Y14" i="1"/>
  <c r="AA16" i="1"/>
  <c r="S33" i="1"/>
  <c r="S40" i="1"/>
  <c r="Y43" i="1"/>
  <c r="Z52" i="1"/>
  <c r="Y98" i="1"/>
  <c r="Z146" i="1"/>
  <c r="Z145" i="1"/>
  <c r="Y87" i="1"/>
  <c r="S112" i="1"/>
  <c r="Y16" i="1"/>
  <c r="AA18" i="1"/>
  <c r="Z21" i="1"/>
  <c r="Z20" i="1"/>
  <c r="AA65" i="1"/>
  <c r="S65" i="1"/>
  <c r="S31" i="1"/>
  <c r="S68" i="1"/>
  <c r="AA59" i="1"/>
  <c r="S59" i="1"/>
  <c r="Y74" i="1"/>
  <c r="Y120" i="1"/>
  <c r="AA132" i="1"/>
  <c r="S132" i="1"/>
  <c r="Y78" i="1"/>
  <c r="Y80" i="1"/>
  <c r="Y82" i="1"/>
  <c r="AA181" i="1"/>
  <c r="Y208" i="1"/>
  <c r="Y242" i="1"/>
  <c r="Y296" i="1"/>
  <c r="Y315" i="1"/>
  <c r="Z119" i="1"/>
  <c r="AA182" i="1"/>
  <c r="S182" i="1"/>
  <c r="AA193" i="1"/>
  <c r="Y198" i="1"/>
  <c r="Y442" i="1"/>
  <c r="AA205" i="1"/>
  <c r="S205" i="1"/>
  <c r="Y213" i="1"/>
  <c r="AA227" i="1"/>
  <c r="S227" i="1"/>
  <c r="Y249" i="1"/>
  <c r="Y196" i="1"/>
  <c r="Y209" i="1"/>
  <c r="AA264" i="1"/>
  <c r="S264" i="1"/>
  <c r="Y128" i="1"/>
  <c r="S202" i="1"/>
  <c r="AA202" i="1"/>
  <c r="Y217" i="1"/>
  <c r="AA220" i="1"/>
  <c r="S220" i="1"/>
  <c r="AA298" i="1"/>
  <c r="S298" i="1"/>
  <c r="S382" i="1"/>
  <c r="AA382" i="1"/>
  <c r="S117" i="1"/>
  <c r="S126" i="1"/>
  <c r="S152" i="1"/>
  <c r="S164" i="1"/>
  <c r="AA180" i="1"/>
  <c r="S180" i="1"/>
  <c r="Y228" i="1"/>
  <c r="AA431" i="1"/>
  <c r="S431" i="1"/>
  <c r="Y152" i="1"/>
  <c r="S175" i="1"/>
  <c r="AA214" i="1"/>
  <c r="S214" i="1"/>
  <c r="S335" i="1"/>
  <c r="AA335" i="1"/>
  <c r="S122" i="1"/>
  <c r="Y124" i="1"/>
  <c r="Z126" i="1"/>
  <c r="Z147" i="1"/>
  <c r="AA164" i="1"/>
  <c r="Y175" i="1"/>
  <c r="S206" i="1"/>
  <c r="AA206" i="1"/>
  <c r="AA210" i="1"/>
  <c r="S210" i="1"/>
  <c r="Y427" i="1"/>
  <c r="Y109" i="1"/>
  <c r="Y111" i="1"/>
  <c r="AA126" i="1"/>
  <c r="Y139" i="1"/>
  <c r="S150" i="1"/>
  <c r="S171" i="1"/>
  <c r="Y173" i="1"/>
  <c r="Y180" i="1"/>
  <c r="Y251" i="1"/>
  <c r="AA124" i="1"/>
  <c r="Y150" i="1"/>
  <c r="S167" i="1"/>
  <c r="S169" i="1"/>
  <c r="Y171" i="1"/>
  <c r="S183" i="1"/>
  <c r="Y189" i="1"/>
  <c r="AA158" i="1"/>
  <c r="S158" i="1"/>
  <c r="AA189" i="1"/>
  <c r="Y211" i="1"/>
  <c r="Y215" i="1"/>
  <c r="AA218" i="1"/>
  <c r="S218" i="1"/>
  <c r="AA225" i="1"/>
  <c r="S225" i="1"/>
  <c r="Y233" i="1"/>
  <c r="S200" i="1"/>
  <c r="AA200" i="1"/>
  <c r="Y230" i="1"/>
  <c r="AA262" i="1"/>
  <c r="S262" i="1"/>
  <c r="Y347" i="1"/>
  <c r="Y91" i="1"/>
  <c r="AA122" i="1"/>
  <c r="S144" i="1"/>
  <c r="Y148" i="1"/>
  <c r="S153" i="1"/>
  <c r="S165" i="1"/>
  <c r="Y178" i="1"/>
  <c r="S189" i="1"/>
  <c r="S127" i="1"/>
  <c r="Y153" i="1"/>
  <c r="AA160" i="1"/>
  <c r="AA184" i="1"/>
  <c r="S184" i="1"/>
  <c r="S204" i="1"/>
  <c r="AA204" i="1"/>
  <c r="G293" i="1"/>
  <c r="AA156" i="1"/>
  <c r="S156" i="1"/>
  <c r="Y181" i="1"/>
  <c r="AA212" i="1"/>
  <c r="S212" i="1"/>
  <c r="S222" i="1"/>
  <c r="AA279" i="1"/>
  <c r="S279" i="1"/>
  <c r="AA291" i="1"/>
  <c r="S291" i="1"/>
  <c r="Y310" i="1"/>
  <c r="AA325" i="1"/>
  <c r="S325" i="1"/>
  <c r="Y333" i="1"/>
  <c r="S216" i="1"/>
  <c r="S232" i="1"/>
  <c r="S253" i="1"/>
  <c r="Y272" i="1"/>
  <c r="AA274" i="1"/>
  <c r="S286" i="1"/>
  <c r="AA288" i="1"/>
  <c r="S305" i="1"/>
  <c r="Y328" i="1"/>
  <c r="S338" i="1"/>
  <c r="AA439" i="1"/>
  <c r="S439" i="1"/>
  <c r="Y210" i="1"/>
  <c r="AA255" i="1"/>
  <c r="S266" i="1"/>
  <c r="Y286" i="1"/>
  <c r="Y305" i="1"/>
  <c r="Z317" i="1"/>
  <c r="AA377" i="1"/>
  <c r="S377" i="1"/>
  <c r="Y258" i="1"/>
  <c r="Y270" i="1"/>
  <c r="AA272" i="1"/>
  <c r="Y301" i="1"/>
  <c r="Y308" i="1"/>
  <c r="Y325" i="1"/>
  <c r="Y330" i="1"/>
  <c r="S341" i="1"/>
  <c r="AA360" i="1"/>
  <c r="S360" i="1"/>
  <c r="AA366" i="1"/>
  <c r="S366" i="1"/>
  <c r="Z373" i="1"/>
  <c r="Y220" i="1"/>
  <c r="AA286" i="1"/>
  <c r="AA305" i="1"/>
  <c r="Y318" i="1"/>
  <c r="AA336" i="1"/>
  <c r="S336" i="1"/>
  <c r="S357" i="1"/>
  <c r="Y363" i="1"/>
  <c r="Y377" i="1"/>
  <c r="AA389" i="1"/>
  <c r="Y235" i="1"/>
  <c r="Y326" i="1"/>
  <c r="S339" i="1"/>
  <c r="Y360" i="1"/>
  <c r="AA415" i="1"/>
  <c r="S415" i="1"/>
  <c r="Y245" i="1"/>
  <c r="Y282" i="1"/>
  <c r="S289" i="1"/>
  <c r="Y299" i="1"/>
  <c r="AA349" i="1"/>
  <c r="S349" i="1"/>
  <c r="AA378" i="1"/>
  <c r="S378" i="1"/>
  <c r="S389" i="1"/>
  <c r="Y393" i="1"/>
  <c r="Y313" i="1"/>
  <c r="S331" i="1"/>
  <c r="AA357" i="1"/>
  <c r="Y410" i="1"/>
  <c r="Z449" i="1"/>
  <c r="AA537" i="1"/>
  <c r="S537" i="1"/>
  <c r="Y541" i="1"/>
  <c r="S273" i="1"/>
  <c r="S280" i="1"/>
  <c r="S292" i="1"/>
  <c r="Y294" i="1"/>
  <c r="Y304" i="1"/>
  <c r="AA334" i="1"/>
  <c r="S334" i="1"/>
  <c r="AA358" i="1"/>
  <c r="S358" i="1"/>
  <c r="Y367" i="1"/>
  <c r="Y378" i="1"/>
  <c r="Y297" i="1"/>
  <c r="Y324" i="1"/>
  <c r="Y332" i="1"/>
  <c r="AA339" i="1"/>
  <c r="S355" i="1"/>
  <c r="AA401" i="1"/>
  <c r="S401" i="1"/>
  <c r="AA496" i="1"/>
  <c r="S496" i="1"/>
  <c r="Y311" i="1"/>
  <c r="S329" i="1"/>
  <c r="Y350" i="1"/>
  <c r="Y358" i="1"/>
  <c r="S361" i="1"/>
  <c r="S219" i="1"/>
  <c r="S221" i="1"/>
  <c r="S290" i="1"/>
  <c r="Y295" i="1"/>
  <c r="Y321" i="1"/>
  <c r="S342" i="1"/>
  <c r="S345" i="1"/>
  <c r="Y420" i="1"/>
  <c r="S248" i="1"/>
  <c r="S276" i="1"/>
  <c r="S304" i="1"/>
  <c r="S309" i="1"/>
  <c r="S319" i="1"/>
  <c r="AA355" i="1"/>
  <c r="Y398" i="1"/>
  <c r="Y429" i="1"/>
  <c r="Y276" i="1"/>
  <c r="Y309" i="1"/>
  <c r="Y319" i="1"/>
  <c r="Y322" i="1"/>
  <c r="AA356" i="1"/>
  <c r="S356" i="1"/>
  <c r="AA379" i="1"/>
  <c r="S379" i="1"/>
  <c r="AA385" i="1"/>
  <c r="S385" i="1"/>
  <c r="AA391" i="1"/>
  <c r="S391" i="1"/>
  <c r="AA438" i="1"/>
  <c r="S438" i="1"/>
  <c r="S327" i="1"/>
  <c r="AA376" i="1"/>
  <c r="S376" i="1"/>
  <c r="Y288" i="1"/>
  <c r="S343" i="1"/>
  <c r="Y348" i="1"/>
  <c r="Y356" i="1"/>
  <c r="S359" i="1"/>
  <c r="Y385" i="1"/>
  <c r="AA409" i="1"/>
  <c r="S409" i="1"/>
  <c r="Y402" i="1"/>
  <c r="Y444" i="1"/>
  <c r="S462" i="1"/>
  <c r="AA465" i="1"/>
  <c r="S465" i="1"/>
  <c r="S482" i="1"/>
  <c r="S529" i="1"/>
  <c r="AA529" i="1"/>
  <c r="Y331" i="1"/>
  <c r="Y412" i="1"/>
  <c r="Y428" i="1"/>
  <c r="Y430" i="1"/>
  <c r="Z433" i="1"/>
  <c r="Z432" i="1"/>
  <c r="Z450" i="1"/>
  <c r="Y484" i="1"/>
  <c r="AA488" i="1"/>
  <c r="AA499" i="1"/>
  <c r="AA556" i="1"/>
  <c r="S556" i="1"/>
  <c r="Y448" i="1"/>
  <c r="Y469" i="1"/>
  <c r="Y473" i="1"/>
  <c r="S485" i="1"/>
  <c r="Y500" i="1"/>
  <c r="Z417" i="1"/>
  <c r="Z414" i="1"/>
  <c r="S441" i="1"/>
  <c r="S552" i="1"/>
  <c r="AA552" i="1"/>
  <c r="Y577" i="1"/>
  <c r="Y445" i="1"/>
  <c r="AA463" i="1"/>
  <c r="S463" i="1"/>
  <c r="AA482" i="1"/>
  <c r="AA576" i="1"/>
  <c r="S576" i="1"/>
  <c r="Y407" i="1"/>
  <c r="Y470" i="1"/>
  <c r="Y474" i="1"/>
  <c r="Y542" i="1"/>
  <c r="Y399" i="1"/>
  <c r="Y413" i="1"/>
  <c r="AA485" i="1"/>
  <c r="S489" i="1"/>
  <c r="AA516" i="1"/>
  <c r="AA535" i="1"/>
  <c r="Y394" i="1"/>
  <c r="AA486" i="1"/>
  <c r="Y509" i="1"/>
  <c r="Y512" i="1"/>
  <c r="AA553" i="1"/>
  <c r="S553" i="1"/>
  <c r="AA558" i="1"/>
  <c r="S558" i="1"/>
  <c r="AA408" i="1"/>
  <c r="S408" i="1"/>
  <c r="Y418" i="1"/>
  <c r="Y426" i="1"/>
  <c r="Y439" i="1"/>
  <c r="AA461" i="1"/>
  <c r="S461" i="1"/>
  <c r="AA494" i="1"/>
  <c r="S494" i="1"/>
  <c r="S535" i="1"/>
  <c r="S353" i="1"/>
  <c r="S390" i="1"/>
  <c r="G405" i="1"/>
  <c r="Y446" i="1"/>
  <c r="S492" i="1"/>
  <c r="Y568" i="1"/>
  <c r="Y395" i="1"/>
  <c r="Y434" i="1"/>
  <c r="Y467" i="1"/>
  <c r="Y471" i="1"/>
  <c r="Y475" i="1"/>
  <c r="Y502" i="1"/>
  <c r="AA539" i="1"/>
  <c r="S539" i="1"/>
  <c r="Y411" i="1"/>
  <c r="AA440" i="1"/>
  <c r="S440" i="1"/>
  <c r="Y443" i="1"/>
  <c r="AA495" i="1"/>
  <c r="S495" i="1"/>
  <c r="Y437" i="1"/>
  <c r="AA479" i="1"/>
  <c r="S487" i="1"/>
  <c r="AA570" i="1"/>
  <c r="S570" i="1"/>
  <c r="Y573" i="1"/>
  <c r="Y447" i="1"/>
  <c r="Y450" i="1"/>
  <c r="Y468" i="1"/>
  <c r="Y472" i="1"/>
  <c r="Y476" i="1"/>
  <c r="AA484" i="1"/>
  <c r="AA574" i="1"/>
  <c r="S574" i="1"/>
  <c r="S404" i="1"/>
  <c r="S416" i="1"/>
  <c r="Y419" i="1"/>
  <c r="AA511" i="1"/>
  <c r="S511" i="1"/>
  <c r="AA514" i="1"/>
  <c r="Y554" i="1"/>
  <c r="Y495" i="1"/>
  <c r="Y556" i="1"/>
  <c r="Y558" i="1"/>
  <c r="S572" i="1"/>
  <c r="Y499" i="1"/>
  <c r="Y501" i="1"/>
  <c r="AA510" i="1"/>
  <c r="Y514" i="1"/>
  <c r="Y516" i="1"/>
  <c r="Z551" i="1"/>
  <c r="Y570" i="1"/>
  <c r="AA560" i="1"/>
  <c r="AA562" i="1"/>
  <c r="AA564" i="1"/>
  <c r="AA566" i="1"/>
  <c r="Y574" i="1"/>
  <c r="Y576" i="1"/>
  <c r="Y543" i="1"/>
  <c r="S532" i="1"/>
  <c r="S534" i="1"/>
  <c r="Z577" i="1"/>
  <c r="Y555" i="1"/>
  <c r="Y513" i="1"/>
  <c r="S538" i="1"/>
  <c r="Y569" i="1"/>
  <c r="S506" i="1"/>
  <c r="S521" i="1"/>
  <c r="J5" i="1" l="1"/>
  <c r="L5" i="1" s="1"/>
  <c r="L3" i="1"/>
  <c r="Y362" i="1"/>
  <c r="Z540" i="1"/>
  <c r="AA543" i="1"/>
  <c r="S543" i="1"/>
  <c r="Y449" i="1"/>
  <c r="AA402" i="1"/>
  <c r="S402" i="1"/>
  <c r="AA475" i="1"/>
  <c r="S475" i="1"/>
  <c r="AA446" i="1"/>
  <c r="S446" i="1"/>
  <c r="AA399" i="1"/>
  <c r="S399" i="1"/>
  <c r="AA348" i="1"/>
  <c r="S348" i="1"/>
  <c r="AA429" i="1"/>
  <c r="S429" i="1"/>
  <c r="Y263" i="1"/>
  <c r="AA258" i="1"/>
  <c r="S258" i="1"/>
  <c r="AA330" i="1"/>
  <c r="S330" i="1"/>
  <c r="AA241" i="1"/>
  <c r="S241" i="1"/>
  <c r="Y351" i="1"/>
  <c r="Y229" i="1"/>
  <c r="AA442" i="1"/>
  <c r="S442" i="1"/>
  <c r="S242" i="1"/>
  <c r="AA242" i="1"/>
  <c r="AA74" i="1"/>
  <c r="S74" i="1"/>
  <c r="AA154" i="1"/>
  <c r="S154" i="1"/>
  <c r="S48" i="1"/>
  <c r="AA48" i="1"/>
  <c r="AA72" i="1"/>
  <c r="S72" i="1"/>
  <c r="Y84" i="1"/>
  <c r="AA29" i="1"/>
  <c r="S29" i="1"/>
  <c r="S508" i="1"/>
  <c r="AA508" i="1"/>
  <c r="Y388" i="1"/>
  <c r="AA400" i="1"/>
  <c r="S400" i="1"/>
  <c r="S426" i="1"/>
  <c r="AA426" i="1"/>
  <c r="AA302" i="1"/>
  <c r="S302" i="1"/>
  <c r="AA332" i="1"/>
  <c r="S332" i="1"/>
  <c r="AA254" i="1"/>
  <c r="S254" i="1"/>
  <c r="AA256" i="1"/>
  <c r="S256" i="1"/>
  <c r="AA310" i="1"/>
  <c r="S310" i="1"/>
  <c r="AA230" i="1"/>
  <c r="S230" i="1"/>
  <c r="AA162" i="1"/>
  <c r="S162" i="1"/>
  <c r="AA196" i="1"/>
  <c r="S196" i="1"/>
  <c r="AA458" i="1"/>
  <c r="S458" i="1"/>
  <c r="AA569" i="1"/>
  <c r="S569" i="1"/>
  <c r="Y522" i="1"/>
  <c r="Y375" i="1"/>
  <c r="AA471" i="1"/>
  <c r="S471" i="1"/>
  <c r="S418" i="1"/>
  <c r="AA418" i="1"/>
  <c r="AA434" i="1"/>
  <c r="S434" i="1"/>
  <c r="S542" i="1"/>
  <c r="AA542" i="1"/>
  <c r="S445" i="1"/>
  <c r="AA445" i="1"/>
  <c r="AA473" i="1"/>
  <c r="S473" i="1"/>
  <c r="AA398" i="1"/>
  <c r="S398" i="1"/>
  <c r="AA314" i="1"/>
  <c r="S314" i="1"/>
  <c r="AA283" i="1"/>
  <c r="S283" i="1"/>
  <c r="Y303" i="1"/>
  <c r="S239" i="1"/>
  <c r="AA239" i="1"/>
  <c r="AA328" i="1"/>
  <c r="S328" i="1"/>
  <c r="AA99" i="1"/>
  <c r="S99" i="1"/>
  <c r="Y199" i="1"/>
  <c r="AA198" i="1"/>
  <c r="S198" i="1"/>
  <c r="AA24" i="1"/>
  <c r="S24" i="1"/>
  <c r="S76" i="1"/>
  <c r="AA76" i="1"/>
  <c r="S27" i="1"/>
  <c r="AA27" i="1"/>
  <c r="AA110" i="1"/>
  <c r="S110" i="1"/>
  <c r="S456" i="1"/>
  <c r="AA456" i="1"/>
  <c r="Y459" i="1"/>
  <c r="Y551" i="1"/>
  <c r="S447" i="1"/>
  <c r="AA447" i="1"/>
  <c r="Y397" i="1"/>
  <c r="AA295" i="1"/>
  <c r="S295" i="1"/>
  <c r="AA324" i="1"/>
  <c r="S324" i="1"/>
  <c r="AA321" i="1"/>
  <c r="S321" i="1"/>
  <c r="AA235" i="1"/>
  <c r="S235" i="1"/>
  <c r="AA237" i="1"/>
  <c r="S237" i="1"/>
  <c r="AA323" i="1"/>
  <c r="S323" i="1"/>
  <c r="AA226" i="1"/>
  <c r="S226" i="1"/>
  <c r="AA163" i="1"/>
  <c r="S163" i="1"/>
  <c r="AA215" i="1"/>
  <c r="S215" i="1"/>
  <c r="AA95" i="1"/>
  <c r="S95" i="1"/>
  <c r="AA133" i="1"/>
  <c r="S133" i="1"/>
  <c r="AA217" i="1"/>
  <c r="S217" i="1"/>
  <c r="AA141" i="1"/>
  <c r="S141" i="1"/>
  <c r="Y207" i="1"/>
  <c r="Y44" i="1"/>
  <c r="AA15" i="1"/>
  <c r="S15" i="1"/>
  <c r="S138" i="1"/>
  <c r="AA138" i="1"/>
  <c r="AA454" i="1"/>
  <c r="S454" i="1"/>
  <c r="AA519" i="1"/>
  <c r="S519" i="1"/>
  <c r="AA457" i="1"/>
  <c r="S457" i="1"/>
  <c r="AA573" i="1"/>
  <c r="S573" i="1"/>
  <c r="AA467" i="1"/>
  <c r="S467" i="1"/>
  <c r="AA469" i="1"/>
  <c r="S469" i="1"/>
  <c r="S259" i="1"/>
  <c r="AA259" i="1"/>
  <c r="Y224" i="1"/>
  <c r="AA93" i="1"/>
  <c r="S93" i="1"/>
  <c r="AA113" i="1"/>
  <c r="S113" i="1"/>
  <c r="AA208" i="1"/>
  <c r="S208" i="1"/>
  <c r="AA36" i="1"/>
  <c r="S36" i="1"/>
  <c r="AA452" i="1"/>
  <c r="S452" i="1"/>
  <c r="AA517" i="1"/>
  <c r="S517" i="1"/>
  <c r="AA455" i="1"/>
  <c r="S455" i="1"/>
  <c r="AA554" i="1"/>
  <c r="S554" i="1"/>
  <c r="AA386" i="1"/>
  <c r="S386" i="1"/>
  <c r="S474" i="1"/>
  <c r="AA474" i="1"/>
  <c r="AA444" i="1"/>
  <c r="S444" i="1"/>
  <c r="AA297" i="1"/>
  <c r="S297" i="1"/>
  <c r="Y320" i="1"/>
  <c r="AA203" i="1"/>
  <c r="S203" i="1"/>
  <c r="Y307" i="1"/>
  <c r="S363" i="1"/>
  <c r="AA363" i="1"/>
  <c r="AA211" i="1"/>
  <c r="S211" i="1"/>
  <c r="AA91" i="1"/>
  <c r="S91" i="1"/>
  <c r="AA135" i="1"/>
  <c r="S135" i="1"/>
  <c r="Y35" i="1"/>
  <c r="AA70" i="1"/>
  <c r="S70" i="1"/>
  <c r="AA23" i="1"/>
  <c r="S23" i="1"/>
  <c r="AA515" i="1"/>
  <c r="S515" i="1"/>
  <c r="Z509" i="1"/>
  <c r="AA453" i="1"/>
  <c r="S453" i="1"/>
  <c r="S443" i="1"/>
  <c r="AA443" i="1"/>
  <c r="Y466" i="1"/>
  <c r="Y383" i="1"/>
  <c r="AA448" i="1"/>
  <c r="S448" i="1"/>
  <c r="S246" i="1"/>
  <c r="AA246" i="1"/>
  <c r="Y285" i="1"/>
  <c r="AA306" i="1"/>
  <c r="S306" i="1"/>
  <c r="AA201" i="1"/>
  <c r="S201" i="1"/>
  <c r="AA301" i="1"/>
  <c r="S301" i="1"/>
  <c r="Y354" i="1"/>
  <c r="Y250" i="1"/>
  <c r="AA427" i="1"/>
  <c r="S427" i="1"/>
  <c r="AA249" i="1"/>
  <c r="S249" i="1"/>
  <c r="Y21" i="1"/>
  <c r="S550" i="1"/>
  <c r="AA550" i="1"/>
  <c r="AA513" i="1"/>
  <c r="S513" i="1"/>
  <c r="AA490" i="1"/>
  <c r="S490" i="1"/>
  <c r="AA451" i="1"/>
  <c r="S451" i="1"/>
  <c r="Y364" i="1"/>
  <c r="S470" i="1"/>
  <c r="AA470" i="1"/>
  <c r="S428" i="1"/>
  <c r="AA428" i="1"/>
  <c r="Y406" i="1"/>
  <c r="Y238" i="1"/>
  <c r="AA541" i="1"/>
  <c r="S541" i="1"/>
  <c r="AA271" i="1"/>
  <c r="S271" i="1"/>
  <c r="AA299" i="1"/>
  <c r="S299" i="1"/>
  <c r="Y277" i="1"/>
  <c r="Y195" i="1"/>
  <c r="S125" i="1"/>
  <c r="AA125" i="1"/>
  <c r="AA251" i="1"/>
  <c r="S251" i="1"/>
  <c r="AA101" i="1"/>
  <c r="S101" i="1"/>
  <c r="Y107" i="1"/>
  <c r="AA98" i="1"/>
  <c r="S98" i="1"/>
  <c r="AA166" i="1"/>
  <c r="S166" i="1"/>
  <c r="S77" i="1"/>
  <c r="AA77" i="1"/>
  <c r="Y11" i="1"/>
  <c r="S548" i="1"/>
  <c r="AA548" i="1"/>
  <c r="AA504" i="1"/>
  <c r="S504" i="1"/>
  <c r="AA423" i="1"/>
  <c r="S423" i="1"/>
  <c r="AA395" i="1"/>
  <c r="S395" i="1"/>
  <c r="AA412" i="1"/>
  <c r="S412" i="1"/>
  <c r="AA367" i="1"/>
  <c r="S367" i="1"/>
  <c r="Y269" i="1"/>
  <c r="AA318" i="1"/>
  <c r="S318" i="1"/>
  <c r="AA275" i="1"/>
  <c r="S275" i="1"/>
  <c r="AA103" i="1"/>
  <c r="S103" i="1"/>
  <c r="S111" i="1"/>
  <c r="AA111" i="1"/>
  <c r="AA157" i="1"/>
  <c r="S157" i="1"/>
  <c r="AA128" i="1"/>
  <c r="S128" i="1"/>
  <c r="Y90" i="1"/>
  <c r="Y97" i="1"/>
  <c r="S64" i="1"/>
  <c r="AA64" i="1"/>
  <c r="S66" i="1"/>
  <c r="AA66" i="1"/>
  <c r="Z11" i="1"/>
  <c r="Z10" i="1"/>
  <c r="S546" i="1"/>
  <c r="AA546" i="1"/>
  <c r="AA567" i="1"/>
  <c r="S567" i="1"/>
  <c r="AA421" i="1"/>
  <c r="S421" i="1"/>
  <c r="AA436" i="1"/>
  <c r="S436" i="1"/>
  <c r="Y417" i="1"/>
  <c r="AA312" i="1"/>
  <c r="S312" i="1"/>
  <c r="Y540" i="1"/>
  <c r="AA265" i="1"/>
  <c r="S265" i="1"/>
  <c r="Y337" i="1"/>
  <c r="S116" i="1"/>
  <c r="AA116" i="1"/>
  <c r="AA139" i="1"/>
  <c r="S139" i="1"/>
  <c r="AA121" i="1"/>
  <c r="S121" i="1"/>
  <c r="S79" i="1"/>
  <c r="AA79" i="1"/>
  <c r="S46" i="1"/>
  <c r="AA46" i="1"/>
  <c r="AA130" i="1"/>
  <c r="S130" i="1"/>
  <c r="Y147" i="1"/>
  <c r="S544" i="1"/>
  <c r="AA544" i="1"/>
  <c r="AA561" i="1"/>
  <c r="S561" i="1"/>
  <c r="AA530" i="1"/>
  <c r="S530" i="1"/>
  <c r="S476" i="1"/>
  <c r="AA476" i="1"/>
  <c r="S411" i="1"/>
  <c r="AA411" i="1"/>
  <c r="AA384" i="1"/>
  <c r="S384" i="1"/>
  <c r="AA407" i="1"/>
  <c r="S407" i="1"/>
  <c r="AA322" i="1"/>
  <c r="S322" i="1"/>
  <c r="AA223" i="1"/>
  <c r="S223" i="1"/>
  <c r="Y168" i="1"/>
  <c r="AA347" i="1"/>
  <c r="S347" i="1"/>
  <c r="Y244" i="1"/>
  <c r="AA213" i="1"/>
  <c r="S213" i="1"/>
  <c r="S71" i="1"/>
  <c r="AA71" i="1"/>
  <c r="S81" i="1"/>
  <c r="AA81" i="1"/>
  <c r="Y26" i="1"/>
  <c r="AA30" i="1"/>
  <c r="S30" i="1"/>
  <c r="AA25" i="1"/>
  <c r="S25" i="1"/>
  <c r="AA559" i="1"/>
  <c r="S559" i="1"/>
  <c r="AA528" i="1"/>
  <c r="S528" i="1"/>
  <c r="AA365" i="1"/>
  <c r="S365" i="1"/>
  <c r="AA350" i="1"/>
  <c r="S350" i="1"/>
  <c r="Y392" i="1"/>
  <c r="AA287" i="1"/>
  <c r="S287" i="1"/>
  <c r="AA308" i="1"/>
  <c r="S308" i="1"/>
  <c r="AA233" i="1"/>
  <c r="S233" i="1"/>
  <c r="Y115" i="1"/>
  <c r="Y52" i="1"/>
  <c r="S73" i="1"/>
  <c r="AA73" i="1"/>
  <c r="S60" i="1"/>
  <c r="AA60" i="1"/>
  <c r="AA149" i="1"/>
  <c r="S149" i="1"/>
  <c r="AA557" i="1"/>
  <c r="S557" i="1"/>
  <c r="AA526" i="1"/>
  <c r="S526" i="1"/>
  <c r="AA430" i="1"/>
  <c r="S430" i="1"/>
  <c r="S472" i="1"/>
  <c r="AA472" i="1"/>
  <c r="AA420" i="1"/>
  <c r="S420" i="1"/>
  <c r="S393" i="1"/>
  <c r="AA393" i="1"/>
  <c r="AA326" i="1"/>
  <c r="S326" i="1"/>
  <c r="Y155" i="1"/>
  <c r="Y188" i="1"/>
  <c r="Y119" i="1"/>
  <c r="S527" i="1"/>
  <c r="AA527" i="1"/>
  <c r="AA555" i="1"/>
  <c r="S555" i="1"/>
  <c r="AA524" i="1"/>
  <c r="S524" i="1"/>
  <c r="AA549" i="1"/>
  <c r="S549" i="1"/>
  <c r="AA419" i="1"/>
  <c r="S419" i="1"/>
  <c r="AA568" i="1"/>
  <c r="S568" i="1"/>
  <c r="S512" i="1"/>
  <c r="AA512" i="1"/>
  <c r="Y433" i="1"/>
  <c r="AA500" i="1"/>
  <c r="S500" i="1"/>
  <c r="AA294" i="1"/>
  <c r="S294" i="1"/>
  <c r="Y257" i="1"/>
  <c r="S333" i="1"/>
  <c r="AA333" i="1"/>
  <c r="AA228" i="1"/>
  <c r="S228" i="1"/>
  <c r="AA315" i="1"/>
  <c r="S315" i="1"/>
  <c r="Z51" i="1"/>
  <c r="Z50" i="1"/>
  <c r="S58" i="1"/>
  <c r="AA58" i="1"/>
  <c r="S75" i="1"/>
  <c r="AA75" i="1"/>
  <c r="Y41" i="1"/>
  <c r="S525" i="1"/>
  <c r="AA525" i="1"/>
  <c r="AA575" i="1"/>
  <c r="S575" i="1"/>
  <c r="AA547" i="1"/>
  <c r="S547" i="1"/>
  <c r="S468" i="1"/>
  <c r="AA468" i="1"/>
  <c r="AA502" i="1"/>
  <c r="S502" i="1"/>
  <c r="S480" i="1"/>
  <c r="AA480" i="1"/>
  <c r="Y425" i="1"/>
  <c r="AA281" i="1"/>
  <c r="S281" i="1"/>
  <c r="Z477" i="1"/>
  <c r="AA178" i="1"/>
  <c r="S178" i="1"/>
  <c r="AA209" i="1"/>
  <c r="S209" i="1"/>
  <c r="AA296" i="1"/>
  <c r="S296" i="1"/>
  <c r="S120" i="1"/>
  <c r="AA120" i="1"/>
  <c r="AA67" i="1"/>
  <c r="S67" i="1"/>
  <c r="S523" i="1"/>
  <c r="AA523" i="1"/>
  <c r="AA545" i="1"/>
  <c r="S545" i="1"/>
  <c r="AA450" i="1"/>
  <c r="S450" i="1"/>
  <c r="AA413" i="1"/>
  <c r="S413" i="1"/>
  <c r="Y497" i="1"/>
  <c r="AA410" i="1"/>
  <c r="S410" i="1"/>
  <c r="AA267" i="1"/>
  <c r="S267" i="1"/>
  <c r="Y177" i="1"/>
  <c r="AA191" i="1"/>
  <c r="S191" i="1"/>
  <c r="AA159" i="1"/>
  <c r="S159" i="1"/>
  <c r="S54" i="1"/>
  <c r="AA54" i="1"/>
  <c r="AA85" i="1"/>
  <c r="S85" i="1"/>
  <c r="Y69" i="1" l="1"/>
  <c r="Y414" i="1"/>
  <c r="AA188" i="1"/>
  <c r="S188" i="1"/>
  <c r="AA277" i="1"/>
  <c r="S277" i="1"/>
  <c r="AA354" i="1"/>
  <c r="S354" i="1"/>
  <c r="AA207" i="1"/>
  <c r="S207" i="1"/>
  <c r="AA522" i="1"/>
  <c r="S522" i="1"/>
  <c r="S244" i="1"/>
  <c r="AA244" i="1"/>
  <c r="AA269" i="1"/>
  <c r="S269" i="1"/>
  <c r="AA303" i="1"/>
  <c r="S303" i="1"/>
  <c r="S84" i="1"/>
  <c r="AA84" i="1"/>
  <c r="AA155" i="1"/>
  <c r="S155" i="1"/>
  <c r="AA383" i="1"/>
  <c r="S383" i="1"/>
  <c r="AA224" i="1"/>
  <c r="S224" i="1"/>
  <c r="AA459" i="1"/>
  <c r="S459" i="1"/>
  <c r="Y520" i="1"/>
  <c r="AA263" i="1"/>
  <c r="S263" i="1"/>
  <c r="S497" i="1"/>
  <c r="AA497" i="1"/>
  <c r="AA392" i="1"/>
  <c r="S392" i="1"/>
  <c r="Y268" i="1"/>
  <c r="Y105" i="1"/>
  <c r="AA12" i="1"/>
  <c r="S12" i="1"/>
  <c r="AA417" i="1"/>
  <c r="S417" i="1"/>
  <c r="S107" i="1"/>
  <c r="AA107" i="1"/>
  <c r="AA21" i="1"/>
  <c r="S21" i="1"/>
  <c r="S52" i="1"/>
  <c r="AA52" i="1"/>
  <c r="Y146" i="1"/>
  <c r="Y20" i="1"/>
  <c r="S466" i="1"/>
  <c r="AA466" i="1"/>
  <c r="AA199" i="1"/>
  <c r="S199" i="1"/>
  <c r="AA229" i="1"/>
  <c r="S229" i="1"/>
  <c r="AA26" i="1"/>
  <c r="S26" i="1"/>
  <c r="AA168" i="1"/>
  <c r="S168" i="1"/>
  <c r="AA147" i="1"/>
  <c r="S147" i="1"/>
  <c r="S364" i="1"/>
  <c r="AA364" i="1"/>
  <c r="AA425" i="1"/>
  <c r="S425" i="1"/>
  <c r="Y424" i="1"/>
  <c r="AA433" i="1"/>
  <c r="S433" i="1"/>
  <c r="AA115" i="1"/>
  <c r="S115" i="1"/>
  <c r="Y10" i="1"/>
  <c r="S307" i="1"/>
  <c r="AA307" i="1"/>
  <c r="AA351" i="1"/>
  <c r="S351" i="1"/>
  <c r="AA449" i="1"/>
  <c r="S449" i="1"/>
  <c r="Y432" i="1"/>
  <c r="Y317" i="1"/>
  <c r="Y387" i="1"/>
  <c r="S35" i="1"/>
  <c r="AA35" i="1"/>
  <c r="AA397" i="1"/>
  <c r="S397" i="1"/>
  <c r="S388" i="1"/>
  <c r="AA388" i="1"/>
  <c r="S41" i="1"/>
  <c r="AA41" i="1"/>
  <c r="S337" i="1"/>
  <c r="AA337" i="1"/>
  <c r="AA97" i="1"/>
  <c r="S97" i="1"/>
  <c r="Y293" i="1"/>
  <c r="AA285" i="1"/>
  <c r="S285" i="1"/>
  <c r="Y396" i="1"/>
  <c r="AA177" i="1"/>
  <c r="S177" i="1"/>
  <c r="Z105" i="1"/>
  <c r="AA320" i="1"/>
  <c r="S320" i="1"/>
  <c r="Y234" i="1"/>
  <c r="S238" i="1"/>
  <c r="AA238" i="1"/>
  <c r="AA509" i="1"/>
  <c r="S509" i="1"/>
  <c r="Z536" i="1"/>
  <c r="S119" i="1"/>
  <c r="AA119" i="1"/>
  <c r="AA90" i="1"/>
  <c r="S90" i="1"/>
  <c r="Y405" i="1"/>
  <c r="AA250" i="1"/>
  <c r="S250" i="1"/>
  <c r="Z507" i="1"/>
  <c r="Y374" i="1"/>
  <c r="S257" i="1"/>
  <c r="AA257" i="1"/>
  <c r="AA577" i="1"/>
  <c r="S577" i="1"/>
  <c r="Y536" i="1"/>
  <c r="AA195" i="1"/>
  <c r="S195" i="1"/>
  <c r="AA406" i="1"/>
  <c r="S406" i="1"/>
  <c r="S44" i="1"/>
  <c r="AA44" i="1"/>
  <c r="S375" i="1"/>
  <c r="AA375" i="1"/>
  <c r="Y187" i="1"/>
  <c r="AA540" i="1"/>
  <c r="S540" i="1"/>
  <c r="AA551" i="1"/>
  <c r="S551" i="1"/>
  <c r="AA362" i="1"/>
  <c r="S362" i="1"/>
  <c r="S374" i="1" l="1"/>
  <c r="AA374" i="1"/>
  <c r="Z531" i="1"/>
  <c r="Z533" i="1"/>
  <c r="S432" i="1"/>
  <c r="AA432" i="1"/>
  <c r="S146" i="1"/>
  <c r="AA146" i="1"/>
  <c r="AA11" i="1"/>
  <c r="S11" i="1"/>
  <c r="Y507" i="1"/>
  <c r="Y373" i="1"/>
  <c r="AA396" i="1"/>
  <c r="S396" i="1"/>
  <c r="Y422" i="1"/>
  <c r="Z505" i="1"/>
  <c r="AA520" i="1"/>
  <c r="S520" i="1"/>
  <c r="AA424" i="1"/>
  <c r="S424" i="1"/>
  <c r="AA105" i="1"/>
  <c r="S105" i="1"/>
  <c r="Y533" i="1"/>
  <c r="AA293" i="1"/>
  <c r="S293" i="1"/>
  <c r="AA268" i="1"/>
  <c r="S268" i="1"/>
  <c r="AA536" i="1"/>
  <c r="S536" i="1"/>
  <c r="AA187" i="1"/>
  <c r="S187" i="1"/>
  <c r="AA405" i="1"/>
  <c r="S405" i="1"/>
  <c r="AA234" i="1"/>
  <c r="S234" i="1"/>
  <c r="Y186" i="1"/>
  <c r="AA387" i="1"/>
  <c r="S387" i="1"/>
  <c r="AA414" i="1"/>
  <c r="S414" i="1"/>
  <c r="Z142" i="1"/>
  <c r="S69" i="1"/>
  <c r="AA69" i="1"/>
  <c r="Y316" i="1"/>
  <c r="S20" i="1"/>
  <c r="AA20" i="1"/>
  <c r="Y51" i="1"/>
  <c r="AA317" i="1"/>
  <c r="S317" i="1"/>
  <c r="Y145" i="1"/>
  <c r="Y50" i="1" l="1"/>
  <c r="Y505" i="1"/>
  <c r="AA51" i="1"/>
  <c r="S51" i="1"/>
  <c r="Y185" i="1"/>
  <c r="AA186" i="1"/>
  <c r="S186" i="1"/>
  <c r="AA10" i="1"/>
  <c r="S10" i="1"/>
  <c r="S316" i="1"/>
  <c r="AA316" i="1"/>
  <c r="AA422" i="1"/>
  <c r="S422" i="1"/>
  <c r="Y531" i="1"/>
  <c r="Y477" i="1"/>
  <c r="AA533" i="1"/>
  <c r="S533" i="1"/>
  <c r="AA145" i="1"/>
  <c r="S145" i="1"/>
  <c r="AA373" i="1"/>
  <c r="S373" i="1"/>
  <c r="Y372" i="1"/>
  <c r="AA507" i="1"/>
  <c r="S507" i="1"/>
  <c r="AA50" i="1" l="1"/>
  <c r="S50" i="1"/>
  <c r="S477" i="1"/>
  <c r="AA477" i="1"/>
  <c r="AA185" i="1"/>
  <c r="S185" i="1"/>
  <c r="S372" i="1"/>
  <c r="AA372" i="1"/>
  <c r="S531" i="1"/>
  <c r="AA531" i="1"/>
  <c r="AA505" i="1"/>
  <c r="S505" i="1"/>
  <c r="Y142" i="1"/>
  <c r="Y563" i="1"/>
  <c r="Z563" i="1"/>
  <c r="Z565" i="1" l="1"/>
  <c r="Z579" i="1"/>
  <c r="AA563" i="1"/>
  <c r="S563" i="1"/>
  <c r="AA142" i="1"/>
  <c r="S142" i="1"/>
  <c r="Y565" i="1"/>
  <c r="Y579" i="1"/>
  <c r="AA565" i="1" l="1"/>
  <c r="S565" i="1"/>
  <c r="AA579" i="1" l="1"/>
  <c r="S579" i="1"/>
</calcChain>
</file>

<file path=xl/sharedStrings.xml><?xml version="1.0" encoding="utf-8"?>
<sst xmlns="http://schemas.openxmlformats.org/spreadsheetml/2006/main" count="2549" uniqueCount="1159">
  <si>
    <t>ASL BAT</t>
  </si>
  <si>
    <t>CE al lordo della componente sociale</t>
  </si>
  <si>
    <t>CE  componente sociale</t>
  </si>
  <si>
    <t>CE  al netto della  componente sociale</t>
  </si>
  <si>
    <t>CE COVID assistenza sanitaria</t>
  </si>
  <si>
    <t>CE COVID attività vaccinale</t>
  </si>
  <si>
    <t>al netto COVID</t>
  </si>
  <si>
    <t>Totale ricavi</t>
  </si>
  <si>
    <t>Totale costi</t>
  </si>
  <si>
    <t>CE previsionale 2022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</si>
  <si>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</si>
  <si>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</si>
  <si>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</si>
  <si>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</si>
  <si>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</si>
  <si>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</si>
  <si>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</si>
  <si>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</si>
  <si>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</si>
  <si>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</si>
  <si>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CE al netto COVID e componente sociale</t>
  </si>
  <si>
    <t>ARROTONDAMENTO</t>
  </si>
  <si>
    <t>A)  Valore della produzione</t>
  </si>
  <si>
    <t>oooo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</si>
  <si>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</si>
  <si>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</si>
  <si>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</si>
  <si>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</si>
  <si>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</si>
  <si>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</si>
  <si>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</si>
  <si>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</si>
  <si>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</si>
  <si>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</si>
  <si>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</si>
  <si>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</si>
  <si>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</si>
  <si>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</si>
  <si>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</si>
  <si>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</si>
  <si>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</si>
  <si>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</si>
  <si>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</si>
  <si>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</si>
  <si>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</si>
  <si>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</si>
  <si>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</si>
  <si>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</si>
  <si>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</si>
  <si>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</si>
  <si>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</si>
  <si>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</si>
  <si>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</si>
  <si>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</si>
  <si>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</si>
  <si>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</si>
  <si>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</si>
  <si>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</si>
  <si>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</si>
  <si>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</si>
  <si>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</si>
  <si>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</si>
  <si>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</si>
  <si>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</si>
  <si>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</si>
  <si>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</si>
  <si>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</si>
  <si>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</si>
  <si>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</si>
  <si>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</si>
  <si>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</si>
  <si>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</si>
  <si>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</si>
  <si>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</si>
  <si>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</si>
  <si>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</si>
  <si>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</si>
  <si>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</si>
  <si>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</si>
  <si>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</si>
  <si>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</si>
  <si>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</si>
  <si>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</si>
  <si>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</si>
  <si>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</si>
  <si>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</si>
  <si>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</si>
  <si>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</si>
  <si>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</si>
  <si>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</si>
  <si>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</si>
  <si>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</si>
  <si>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</si>
  <si>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</si>
  <si>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</si>
  <si>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</si>
  <si>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</si>
  <si>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</si>
  <si>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</si>
  <si>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</si>
  <si>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</si>
  <si>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</si>
  <si>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</si>
  <si>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</si>
  <si>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</si>
  <si>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</si>
  <si>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</si>
  <si>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</si>
  <si>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</si>
  <si>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</si>
  <si>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</si>
  <si>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</si>
  <si>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</si>
  <si>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</si>
  <si>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</si>
  <si>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</si>
  <si>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</si>
  <si>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</si>
  <si>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</si>
  <si>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</si>
  <si>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</si>
  <si>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</si>
  <si>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</si>
  <si>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</si>
  <si>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</si>
  <si>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</si>
  <si>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</si>
  <si>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</si>
  <si>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</si>
  <si>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</si>
  <si>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</si>
  <si>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</si>
  <si>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</si>
  <si>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</si>
  <si>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</si>
  <si>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</si>
  <si>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</si>
  <si>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</si>
  <si>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</si>
  <si>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</si>
  <si>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</si>
  <si>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</si>
  <si>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</si>
  <si>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</si>
  <si>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</si>
  <si>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</si>
  <si>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</si>
  <si>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</si>
  <si>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</si>
  <si>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</si>
  <si>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</si>
  <si>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</si>
  <si>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</si>
  <si>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</si>
  <si>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</si>
  <si>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</si>
  <si>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</si>
  <si>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</si>
  <si>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</si>
  <si>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</si>
  <si>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</si>
  <si>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</si>
  <si>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</si>
  <si>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</si>
  <si>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</si>
  <si>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</si>
  <si>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</si>
  <si>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</si>
  <si>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</si>
  <si>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</si>
  <si>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</si>
  <si>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</si>
  <si>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</si>
  <si>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</si>
  <si>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</si>
  <si>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</si>
  <si>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</si>
  <si>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</si>
  <si>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</si>
  <si>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</si>
  <si>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</si>
  <si>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</si>
  <si>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</si>
  <si>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</si>
  <si>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</si>
  <si>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</si>
  <si>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</si>
  <si>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</si>
  <si>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</si>
  <si>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</si>
  <si>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</si>
  <si>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</si>
  <si>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</si>
  <si>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</si>
  <si>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</si>
  <si>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</si>
  <si>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</si>
  <si>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</si>
  <si>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</si>
  <si>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</si>
  <si>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</si>
  <si>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</si>
  <si>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</si>
  <si>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</si>
  <si>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</si>
  <si>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</si>
  <si>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</si>
  <si>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</si>
  <si>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</si>
  <si>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</si>
  <si>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</si>
  <si>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</si>
  <si>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</si>
  <si>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</si>
  <si>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</si>
  <si>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</si>
  <si>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</si>
  <si>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</si>
  <si>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</si>
  <si>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</si>
  <si>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</si>
  <si>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</si>
  <si>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</si>
  <si>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</si>
  <si>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</si>
  <si>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</si>
  <si>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</si>
  <si>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</si>
  <si>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</si>
  <si>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</si>
  <si>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</si>
  <si>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</si>
  <si>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</si>
  <si>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</si>
  <si>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</si>
  <si>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</si>
  <si>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</si>
  <si>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</si>
  <si>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</si>
  <si>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</si>
  <si>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</si>
  <si>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</si>
  <si>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</si>
  <si>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</si>
  <si>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</si>
  <si>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</si>
  <si>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</si>
  <si>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</si>
  <si>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</si>
  <si>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</si>
  <si>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</si>
  <si>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</si>
  <si>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</si>
  <si>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</si>
  <si>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</si>
  <si>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</si>
  <si>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</si>
  <si>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</si>
  <si>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</si>
  <si>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</si>
  <si>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</si>
  <si>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</si>
  <si>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</si>
  <si>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</si>
  <si>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</si>
  <si>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</si>
  <si>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</si>
  <si>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</si>
  <si>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</si>
  <si>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</si>
  <si>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</si>
  <si>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</si>
  <si>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</si>
  <si>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</si>
  <si>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</si>
  <si>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</si>
  <si>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</si>
  <si>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</si>
  <si>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</si>
  <si>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</si>
  <si>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</si>
  <si>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</si>
  <si>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</si>
  <si>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</si>
  <si>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</si>
  <si>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</si>
  <si>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</si>
  <si>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</si>
  <si>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</si>
  <si>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</si>
  <si>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</si>
  <si>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</si>
  <si>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</si>
  <si>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</si>
  <si>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</si>
  <si>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</si>
  <si>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</si>
  <si>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</si>
  <si>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</si>
  <si>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</si>
  <si>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</si>
  <si>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</si>
  <si>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</si>
  <si>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</si>
  <si>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</si>
  <si>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</si>
  <si>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</si>
  <si>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</si>
  <si>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</si>
  <si>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</si>
  <si>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</si>
  <si>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</si>
  <si>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</si>
  <si>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</si>
  <si>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</si>
  <si>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</si>
  <si>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</si>
  <si>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</si>
  <si>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</si>
  <si>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</si>
  <si>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</si>
  <si>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</si>
  <si>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</si>
  <si>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</si>
  <si>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</si>
  <si>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</si>
  <si>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</si>
  <si>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</si>
  <si>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</si>
  <si>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</si>
  <si>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</si>
  <si>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</si>
  <si>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</si>
  <si>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</si>
  <si>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</si>
  <si>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</si>
  <si>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</si>
  <si>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</si>
  <si>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</si>
  <si>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</si>
  <si>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</si>
  <si>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</si>
  <si>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</si>
  <si>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</si>
  <si>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</si>
  <si>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</si>
  <si>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</si>
  <si>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</si>
  <si>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</si>
  <si>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</si>
  <si>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</si>
  <si>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</si>
  <si>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</si>
  <si>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</si>
  <si>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</si>
  <si>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</si>
  <si>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</si>
  <si>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</si>
  <si>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</si>
  <si>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</si>
  <si>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</si>
  <si>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</si>
  <si>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</si>
  <si>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</si>
  <si>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</si>
  <si>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</si>
  <si>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</si>
  <si>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</si>
  <si>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</si>
  <si>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</si>
  <si>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</si>
  <si>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</si>
  <si>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</si>
  <si>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</si>
  <si>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</si>
  <si>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</si>
  <si>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</si>
  <si>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</si>
  <si>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</si>
  <si>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</si>
  <si>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</si>
  <si>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</si>
  <si>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</si>
  <si>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</si>
  <si>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</si>
  <si>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</si>
  <si>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</si>
  <si>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</si>
  <si>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</si>
  <si>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</si>
  <si>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</si>
  <si>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</si>
  <si>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</si>
  <si>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</si>
  <si>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</si>
  <si>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</si>
  <si>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</si>
  <si>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</si>
  <si>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</si>
  <si>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</si>
  <si>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</si>
  <si>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</si>
  <si>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</si>
  <si>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</si>
  <si>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</si>
  <si>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</si>
  <si>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</si>
  <si>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</si>
  <si>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</si>
  <si>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</si>
  <si>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</si>
  <si>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</si>
  <si>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</si>
  <si>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</si>
  <si>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</si>
  <si>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</si>
  <si>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</si>
  <si>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</si>
  <si>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</si>
  <si>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</si>
  <si>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</si>
  <si>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</si>
  <si>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</si>
  <si>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</si>
  <si>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</si>
  <si>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</si>
  <si>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</si>
  <si>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</si>
  <si>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</si>
  <si>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</si>
  <si>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</si>
  <si>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</si>
  <si>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</si>
  <si>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</si>
  <si>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</si>
  <si>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</si>
  <si>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</si>
  <si>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</si>
  <si>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</si>
  <si>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</si>
  <si>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</si>
  <si>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</si>
  <si>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</si>
  <si>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</si>
  <si>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</si>
  <si>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</si>
  <si>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</si>
  <si>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</si>
  <si>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</si>
  <si>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</si>
  <si>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</si>
  <si>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</si>
  <si>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</si>
  <si>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</si>
  <si>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</si>
  <si>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</si>
  <si>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</si>
  <si>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</si>
  <si>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</si>
  <si>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</si>
  <si>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</si>
  <si>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</si>
  <si>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</si>
  <si>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</si>
  <si>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</si>
  <si>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</si>
  <si>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</si>
  <si>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</si>
  <si>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</si>
  <si>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</si>
  <si>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</si>
  <si>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</si>
  <si>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</si>
  <si>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</si>
  <si>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</si>
  <si>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</si>
  <si>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</si>
  <si>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</si>
  <si>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</si>
  <si>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</si>
  <si>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</si>
  <si>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</si>
  <si>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</si>
  <si>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</si>
  <si>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</si>
  <si>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</si>
  <si>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</si>
  <si>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</si>
  <si>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</si>
  <si>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</si>
  <si>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</si>
  <si>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</si>
  <si>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</si>
  <si>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</si>
  <si>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</si>
  <si>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</si>
  <si>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</si>
  <si>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</si>
  <si>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</si>
  <si>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</si>
  <si>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</si>
  <si>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</si>
  <si>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</si>
  <si>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</si>
  <si>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</si>
  <si>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</si>
  <si>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</si>
  <si>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</si>
  <si>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</si>
  <si>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</si>
  <si>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</si>
  <si>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</si>
  <si>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</si>
  <si>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</si>
  <si>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</si>
  <si>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</si>
  <si>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</si>
  <si>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</si>
  <si>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</si>
  <si>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</si>
  <si>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</si>
  <si>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</si>
  <si>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</si>
  <si>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</si>
  <si>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</si>
  <si>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</si>
  <si>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</si>
  <si>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</si>
  <si>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</si>
  <si>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</si>
  <si>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</si>
  <si>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</si>
  <si>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</si>
  <si>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</si>
  <si>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</si>
  <si>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</si>
  <si>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</si>
  <si>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</si>
  <si>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</si>
  <si>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</si>
  <si>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</si>
  <si>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</si>
  <si>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</si>
  <si>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</si>
  <si>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</si>
  <si>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</si>
  <si>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</si>
  <si>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</si>
  <si>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</si>
  <si>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</si>
  <si>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</si>
  <si>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</si>
  <si>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</si>
  <si>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</si>
  <si>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</si>
  <si>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</si>
  <si>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</si>
  <si>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</si>
  <si>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</si>
  <si>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</si>
  <si>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</si>
  <si>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</si>
  <si>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</si>
  <si>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</si>
  <si>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</si>
  <si>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</si>
  <si>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</si>
  <si>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</si>
  <si>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</si>
  <si>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</si>
  <si>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</si>
  <si>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</si>
  <si>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</si>
  <si>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</si>
  <si>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</si>
  <si>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</si>
  <si>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</si>
  <si>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</si>
  <si>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</si>
  <si>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</si>
  <si>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</si>
  <si>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</si>
  <si>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</si>
  <si>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</si>
  <si>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</si>
  <si>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</si>
  <si>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</si>
  <si>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</si>
  <si>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</si>
  <si>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</si>
  <si>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</si>
  <si>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</si>
  <si>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</si>
  <si>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</si>
  <si>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</si>
  <si>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</si>
  <si>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</si>
  <si>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</si>
  <si>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</si>
  <si>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</si>
  <si>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</si>
  <si>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</si>
  <si>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</si>
  <si>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</si>
  <si>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</si>
  <si>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</si>
  <si>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</si>
  <si>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</si>
  <si>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</si>
  <si>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</si>
  <si>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</si>
  <si>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</si>
  <si>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</si>
  <si>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</si>
  <si>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</si>
  <si>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</si>
  <si>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</si>
  <si>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</si>
  <si>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</si>
  <si>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</si>
  <si>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</si>
  <si>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</si>
  <si>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</si>
  <si>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</si>
  <si>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</si>
  <si>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</si>
  <si>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</si>
  <si>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</si>
  <si>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</si>
  <si>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</si>
  <si>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</si>
  <si>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</si>
  <si>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</si>
  <si>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</si>
  <si>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</si>
  <si>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</si>
  <si>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</si>
  <si>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</si>
  <si>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</si>
  <si>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</si>
  <si>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</si>
  <si>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</si>
  <si>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</si>
  <si>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</si>
  <si>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</si>
  <si>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</si>
  <si>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</si>
  <si>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</si>
  <si>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</si>
  <si>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</si>
  <si>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</si>
  <si>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</si>
  <si>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</si>
  <si>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</si>
  <si>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</si>
  <si>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</si>
  <si>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</si>
  <si>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</si>
  <si>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</si>
  <si>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</si>
  <si>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</si>
  <si>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</si>
  <si>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</si>
  <si>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</si>
  <si>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</si>
  <si>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</si>
  <si>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</si>
  <si>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</si>
  <si>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</si>
  <si>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</si>
  <si>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</si>
  <si>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</si>
  <si>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</si>
  <si>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</si>
  <si>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</si>
  <si>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</si>
  <si>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</si>
  <si>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</si>
  <si>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</si>
  <si>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</si>
  <si>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</si>
  <si>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</si>
  <si>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</si>
  <si>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</si>
  <si>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</si>
  <si>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</si>
  <si>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</si>
  <si>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</si>
  <si>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</si>
  <si>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</si>
  <si>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</si>
  <si>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</si>
  <si>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</si>
  <si>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</si>
  <si>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</si>
  <si>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</si>
  <si>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</si>
  <si>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</si>
  <si>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</si>
  <si>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</si>
  <si>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</si>
  <si>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</si>
  <si>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</si>
  <si>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</si>
  <si>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</si>
  <si>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</si>
  <si>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</si>
  <si>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</si>
  <si>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</si>
  <si>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</si>
  <si>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</si>
  <si>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</si>
  <si>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</si>
  <si>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</si>
  <si>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</si>
  <si>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</si>
  <si>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</si>
  <si>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</si>
  <si>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</si>
  <si>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</si>
  <si>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</si>
  <si>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</si>
  <si>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</si>
  <si>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</si>
  <si>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</si>
  <si>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</si>
  <si>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</si>
  <si>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</si>
  <si>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</si>
  <si>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</si>
  <si>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</si>
  <si>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</si>
  <si>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</si>
  <si>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</si>
  <si>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</si>
  <si>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</si>
  <si>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</si>
  <si>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</si>
  <si>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</si>
  <si>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</si>
  <si>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</si>
  <si>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</si>
  <si>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</si>
  <si>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</si>
  <si>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</si>
  <si>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</si>
  <si>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</si>
  <si>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</si>
  <si>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</si>
  <si>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</si>
  <si>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</si>
  <si>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</si>
  <si>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</si>
  <si>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</si>
  <si>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</si>
  <si>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</si>
  <si>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</si>
  <si>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</si>
  <si>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</si>
  <si>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</si>
  <si>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</si>
  <si>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</si>
  <si>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</si>
  <si>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</si>
  <si>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</si>
  <si>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</si>
  <si>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</si>
  <si>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</si>
  <si>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</si>
  <si>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</si>
  <si>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</si>
  <si>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</si>
  <si>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</si>
  <si>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</si>
  <si>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</si>
  <si>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</si>
  <si>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</si>
  <si>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</si>
  <si>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</si>
  <si>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</si>
  <si>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</si>
  <si>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</si>
  <si>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</si>
  <si>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</si>
  <si>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</si>
  <si>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</si>
  <si>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</si>
  <si>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</si>
  <si>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</si>
  <si>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</si>
  <si>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</si>
  <si>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</si>
  <si>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</si>
  <si>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</si>
  <si>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</si>
  <si>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</si>
  <si>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</si>
  <si>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</si>
  <si>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</si>
  <si>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</si>
  <si>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</si>
  <si>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</si>
  <si>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</si>
  <si>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</si>
  <si>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</si>
  <si>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</si>
  <si>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</si>
  <si>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</si>
  <si>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</si>
  <si>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</si>
  <si>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</si>
  <si>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</si>
  <si>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</si>
  <si>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</si>
  <si>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</si>
  <si>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</si>
  <si>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</si>
  <si>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</si>
  <si>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</si>
  <si>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</si>
  <si>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</si>
  <si>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</si>
  <si>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</si>
  <si>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</si>
  <si>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</si>
  <si>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</si>
  <si>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</si>
  <si>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</si>
  <si>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</si>
  <si>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</si>
  <si>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</si>
  <si>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</si>
  <si>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</si>
  <si>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</si>
  <si>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</si>
  <si>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</si>
  <si>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</si>
  <si>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</si>
  <si>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</si>
  <si>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</si>
  <si>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</si>
  <si>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</si>
  <si>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</si>
  <si>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</si>
  <si>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</si>
  <si>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</si>
  <si>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</si>
  <si>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</si>
  <si>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</si>
  <si>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</si>
  <si>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</si>
  <si>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</si>
  <si>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</si>
  <si>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</si>
  <si>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</si>
  <si>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</si>
  <si>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</si>
  <si>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</si>
  <si>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</si>
  <si>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</si>
  <si>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</si>
  <si>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</si>
  <si>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</si>
  <si>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</si>
  <si>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</si>
  <si>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</si>
  <si>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</si>
  <si>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</si>
  <si>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</si>
  <si>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</si>
  <si>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</si>
  <si>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</si>
  <si>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</si>
  <si>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</si>
  <si>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</si>
  <si>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</si>
  <si>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</si>
  <si>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</si>
  <si>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</si>
  <si>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</si>
  <si>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</si>
  <si>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</si>
  <si>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</si>
  <si>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</si>
  <si>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</si>
  <si>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</si>
  <si>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</si>
  <si>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</si>
  <si>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</si>
  <si>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</si>
  <si>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</si>
  <si>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</si>
  <si>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</si>
  <si>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</si>
  <si>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</si>
  <si>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</si>
  <si>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</si>
  <si>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</si>
  <si>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</si>
  <si>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</si>
  <si>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</si>
  <si>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</si>
  <si>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</si>
  <si>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</si>
  <si>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</si>
  <si>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</si>
  <si>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</si>
  <si>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</si>
  <si>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</si>
  <si>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</si>
  <si>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</si>
  <si>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</si>
  <si>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</si>
  <si>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</si>
  <si>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</si>
  <si>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</si>
  <si>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</si>
  <si>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</si>
  <si>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</si>
  <si>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</si>
  <si>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</si>
  <si>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</si>
  <si>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</si>
  <si>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</si>
  <si>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</si>
  <si>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</si>
  <si>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</si>
  <si>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</si>
  <si>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</si>
  <si>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</si>
  <si>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</si>
  <si>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</si>
  <si>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</si>
  <si>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</si>
  <si>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</si>
  <si>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</si>
  <si>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</si>
  <si>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</si>
  <si>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</si>
  <si>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</si>
  <si>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</si>
  <si>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</si>
  <si>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</si>
  <si>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</si>
  <si>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</si>
  <si>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</si>
  <si>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</si>
  <si>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</si>
  <si>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</si>
  <si>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</si>
  <si>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</si>
  <si>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</si>
  <si>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</si>
  <si>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</si>
  <si>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</si>
  <si>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</si>
  <si>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</si>
  <si>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</si>
  <si>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</si>
  <si>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</si>
  <si>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</si>
  <si>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</si>
  <si>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</si>
  <si>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</si>
  <si>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</si>
  <si>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</si>
  <si>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</si>
  <si>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</si>
  <si>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</si>
  <si>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</si>
  <si>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</si>
  <si>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</si>
  <si>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</si>
  <si>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</si>
  <si>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</si>
  <si>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</si>
  <si>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</si>
  <si>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</si>
  <si>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</si>
  <si>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</si>
  <si>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</si>
  <si>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</si>
  <si>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</si>
  <si>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</si>
  <si>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</si>
  <si>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</si>
  <si>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</si>
  <si>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</si>
  <si>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</si>
  <si>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</si>
  <si>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</si>
  <si>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</si>
  <si>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</si>
  <si>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</si>
  <si>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</si>
  <si>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</si>
  <si>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</si>
  <si>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</si>
  <si>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</si>
  <si>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</si>
  <si>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</si>
  <si>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</si>
  <si>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</si>
  <si>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</si>
  <si>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</si>
  <si>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</si>
  <si>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</si>
  <si>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</si>
  <si>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</si>
  <si>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</si>
  <si>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</si>
  <si>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</si>
  <si>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</si>
  <si>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</si>
  <si>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</si>
  <si>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</si>
  <si>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</si>
  <si>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</si>
  <si>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</si>
  <si>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</si>
  <si>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</si>
  <si>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</si>
  <si>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</si>
  <si>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</si>
  <si>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</si>
  <si>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</si>
  <si>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</si>
  <si>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</si>
  <si>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</si>
  <si>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</si>
  <si>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</si>
  <si>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</si>
  <si>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</si>
  <si>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</si>
  <si>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</si>
  <si>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</si>
  <si>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</si>
  <si>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</si>
  <si>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</si>
  <si>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</si>
  <si>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</si>
  <si>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</si>
  <si>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</si>
  <si>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</si>
  <si>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</si>
  <si>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</si>
  <si>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</si>
  <si>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</si>
  <si>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</si>
  <si>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</si>
  <si>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</si>
  <si>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</si>
  <si>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</si>
  <si>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</si>
  <si>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</si>
  <si>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</si>
  <si>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</si>
  <si>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</si>
  <si>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</si>
  <si>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</si>
  <si>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</si>
  <si>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</si>
  <si>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</si>
  <si>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</si>
  <si>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</si>
  <si>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</si>
  <si>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</si>
  <si>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</si>
  <si>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</si>
  <si>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</si>
  <si>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</si>
  <si>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</si>
  <si>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</si>
  <si>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</si>
  <si>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</si>
  <si>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</si>
  <si>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</si>
  <si>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</si>
  <si>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</si>
  <si>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</si>
  <si>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</si>
  <si>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</si>
  <si>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</si>
  <si>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</si>
  <si>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</si>
  <si>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</si>
  <si>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</si>
  <si>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</si>
  <si>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</si>
  <si>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</si>
  <si>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</si>
  <si>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</si>
  <si>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</si>
  <si>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</si>
  <si>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</si>
  <si>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</si>
  <si>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</si>
  <si>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</si>
  <si>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</si>
  <si>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</si>
  <si>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</si>
  <si>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</si>
  <si>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</si>
  <si>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</si>
  <si>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</si>
  <si>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</si>
  <si>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</si>
  <si>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</si>
  <si>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</si>
  <si>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</si>
  <si>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</si>
  <si>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</si>
  <si>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</si>
  <si>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</si>
  <si>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</si>
  <si>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</si>
  <si>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</si>
  <si>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</si>
  <si>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</si>
  <si>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</si>
  <si>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</si>
  <si>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</si>
  <si>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</si>
  <si>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</si>
  <si>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</si>
  <si>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</si>
  <si>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</si>
  <si>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</si>
  <si>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</si>
  <si>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</si>
  <si>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</si>
  <si>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</si>
  <si>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</si>
  <si>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</si>
  <si>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</si>
  <si>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</si>
  <si>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</si>
  <si>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</si>
  <si>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</si>
  <si>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</si>
  <si>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</si>
  <si>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</si>
  <si>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</si>
  <si>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</si>
  <si>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</si>
  <si>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</si>
  <si>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</si>
  <si>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</si>
  <si>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Dott. Maurizio De Nuccio</t>
  </si>
  <si>
    <t xml:space="preserve">                              Il Direttore Amministrativo</t>
  </si>
  <si>
    <t xml:space="preserve">     Dott. Giuseppe Nuzzolese</t>
  </si>
  <si>
    <t>Avv. Alessandro Delle Donne</t>
  </si>
  <si>
    <t>IMPORTO AL NETTO DELLA COMP. SOCIALE</t>
  </si>
  <si>
    <t xml:space="preserve">        Il Direttore dell'AGREF</t>
  </si>
  <si>
    <t>Il Commissario Straordinario</t>
  </si>
  <si>
    <t>Risultato con copertura costi covid</t>
  </si>
  <si>
    <t>Copertura Costi COVID per garantire l'equilibrio</t>
  </si>
  <si>
    <t>COPERTURA NECESSARIA PER GARANTIRE L'EQUILIBRIO ECONOMICO</t>
  </si>
  <si>
    <t>RISULTATO DI ESERCIZIO CON LE NECESSARIE COPERTURE  DEI COSTI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</si>
</sst>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9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medium">
        <color indexed="64"/>
      </top>
      <bottom style="hair">
        <color theme="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164" fontId="8" fillId="0" borderId="0" applyNumberFormat="0" applyFont="0" applyFill="0" applyBorder="0" applyAlignment="0" applyProtection="0"/>
  </cellStyleXfs>
  <cellXfs count="445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0" borderId="0" xfId="3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43" fontId="4" fillId="0" borderId="0" xfId="3" applyFont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right" vertical="center"/>
    </xf>
    <xf numFmtId="43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6" fillId="0" borderId="0" xfId="3" applyFont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10" fillId="7" borderId="5" xfId="5" applyFont="1" applyFill="1" applyBorder="1" applyAlignment="1">
      <alignment horizontal="center" vertical="center"/>
    </xf>
    <xf numFmtId="0" fontId="10" fillId="7" borderId="6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/>
    </xf>
    <xf numFmtId="43" fontId="10" fillId="7" borderId="6" xfId="3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43" fontId="6" fillId="0" borderId="13" xfId="3" applyFont="1" applyBorder="1" applyAlignment="1">
      <alignment horizontal="left" vertical="center" wrapText="1"/>
    </xf>
    <xf numFmtId="43" fontId="6" fillId="0" borderId="0" xfId="3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4" borderId="20" xfId="6" applyFont="1" applyFill="1" applyBorder="1" applyAlignment="1">
      <alignment vertical="center" wrapText="1"/>
    </xf>
    <xf numFmtId="43" fontId="6" fillId="4" borderId="20" xfId="4" applyFont="1" applyFill="1" applyBorder="1" applyAlignment="1">
      <alignment horizontal="right" vertical="center" wrapText="1"/>
    </xf>
    <xf numFmtId="2" fontId="6" fillId="0" borderId="0" xfId="2" applyNumberFormat="1" applyFont="1" applyAlignment="1">
      <alignment vertical="center" wrapText="1"/>
    </xf>
    <xf numFmtId="43" fontId="6" fillId="0" borderId="0" xfId="2" applyNumberFormat="1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4" fillId="0" borderId="23" xfId="6" applyFont="1" applyBorder="1" applyAlignment="1">
      <alignment horizontal="center" vertical="center" wrapText="1"/>
    </xf>
    <xf numFmtId="0" fontId="14" fillId="8" borderId="24" xfId="6" applyFont="1" applyFill="1" applyBorder="1" applyAlignment="1">
      <alignment vertical="center" wrapText="1"/>
    </xf>
    <xf numFmtId="43" fontId="6" fillId="8" borderId="24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wrapText="1"/>
    </xf>
    <xf numFmtId="0" fontId="13" fillId="9" borderId="24" xfId="6" applyFont="1" applyFill="1" applyBorder="1" applyAlignment="1">
      <alignment vertical="center" wrapText="1"/>
    </xf>
    <xf numFmtId="43" fontId="13" fillId="9" borderId="24" xfId="4" applyFont="1" applyFill="1" applyBorder="1" applyAlignment="1">
      <alignment horizontal="right" vertical="center" wrapText="1"/>
    </xf>
    <xf numFmtId="43" fontId="13" fillId="9" borderId="22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3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43" fontId="4" fillId="0" borderId="24" xfId="3" applyFont="1" applyBorder="1" applyAlignment="1">
      <alignment horizontal="left" vertical="center" wrapText="1"/>
    </xf>
    <xf numFmtId="0" fontId="4" fillId="3" borderId="23" xfId="6" applyFont="1" applyFill="1" applyBorder="1" applyAlignment="1">
      <alignment horizontal="center" vertical="center" wrapText="1"/>
    </xf>
    <xf numFmtId="0" fontId="4" fillId="3" borderId="24" xfId="6" applyFont="1" applyFill="1" applyBorder="1" applyAlignment="1">
      <alignment vertical="center" wrapText="1"/>
    </xf>
    <xf numFmtId="43" fontId="4" fillId="3" borderId="24" xfId="3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vertical="center" wrapText="1"/>
    </xf>
    <xf numFmtId="43" fontId="13" fillId="3" borderId="24" xfId="3" applyFont="1" applyFill="1" applyBorder="1" applyAlignment="1">
      <alignment horizontal="left" vertical="center" wrapText="1"/>
    </xf>
    <xf numFmtId="43" fontId="13" fillId="9" borderId="24" xfId="3" applyFont="1" applyFill="1" applyBorder="1" applyAlignment="1">
      <alignment horizontal="left" vertical="center" wrapText="1"/>
    </xf>
    <xf numFmtId="0" fontId="14" fillId="8" borderId="24" xfId="6" applyFont="1" applyFill="1" applyBorder="1" applyAlignment="1">
      <alignment horizontal="left" vertical="center" wrapText="1"/>
    </xf>
    <xf numFmtId="43" fontId="4" fillId="9" borderId="22" xfId="4" applyFont="1" applyFill="1" applyBorder="1" applyAlignment="1">
      <alignment horizontal="right" vertical="center" wrapText="1"/>
    </xf>
    <xf numFmtId="43" fontId="4" fillId="0" borderId="24" xfId="3" applyFont="1" applyBorder="1" applyAlignment="1">
      <alignment horizontal="center" vertical="center" wrapText="1"/>
    </xf>
    <xf numFmtId="43" fontId="4" fillId="9" borderId="24" xfId="4" applyFont="1" applyFill="1" applyBorder="1" applyAlignment="1">
      <alignment horizontal="right" vertical="center" wrapText="1"/>
    </xf>
    <xf numFmtId="0" fontId="4" fillId="3" borderId="21" xfId="6" applyFont="1" applyFill="1" applyBorder="1" applyAlignment="1">
      <alignment horizontal="center" vertical="center" wrapText="1"/>
    </xf>
    <xf numFmtId="0" fontId="4" fillId="3" borderId="22" xfId="6" applyFont="1" applyFill="1" applyBorder="1" applyAlignment="1">
      <alignment horizontal="center" vertical="center" wrapText="1"/>
    </xf>
    <xf numFmtId="43" fontId="13" fillId="9" borderId="24" xfId="4" applyFont="1" applyFill="1" applyBorder="1" applyAlignment="1">
      <alignment horizontal="left" vertical="center" wrapText="1"/>
    </xf>
    <xf numFmtId="43" fontId="14" fillId="8" borderId="24" xfId="3" applyFont="1" applyFill="1" applyBorder="1" applyAlignment="1">
      <alignment horizontal="left" vertical="center" wrapText="1"/>
    </xf>
    <xf numFmtId="43" fontId="14" fillId="8" borderId="22" xfId="4" applyFont="1" applyFill="1" applyBorder="1" applyAlignment="1">
      <alignment horizontal="right" vertical="center" wrapText="1"/>
    </xf>
    <xf numFmtId="0" fontId="6" fillId="0" borderId="23" xfId="6" applyFont="1" applyBorder="1" applyAlignment="1">
      <alignment horizontal="center" vertical="center" wrapText="1"/>
    </xf>
    <xf numFmtId="0" fontId="6" fillId="4" borderId="24" xfId="6" applyFont="1" applyFill="1" applyBorder="1" applyAlignment="1">
      <alignment vertical="center" wrapText="1"/>
    </xf>
    <xf numFmtId="43" fontId="6" fillId="4" borderId="24" xfId="4" applyFont="1" applyFill="1" applyBorder="1" applyAlignment="1">
      <alignment horizontal="right" vertical="center" wrapText="1"/>
    </xf>
    <xf numFmtId="43" fontId="6" fillId="4" borderId="22" xfId="4" applyFont="1" applyFill="1" applyBorder="1" applyAlignment="1">
      <alignment horizontal="right" vertical="center" wrapText="1"/>
    </xf>
    <xf numFmtId="43" fontId="4" fillId="4" borderId="24" xfId="4" applyFont="1" applyFill="1" applyBorder="1" applyAlignment="1">
      <alignment horizontal="right" vertical="center" wrapText="1"/>
    </xf>
    <xf numFmtId="43" fontId="4" fillId="8" borderId="24" xfId="4" applyFont="1" applyFill="1" applyBorder="1" applyAlignment="1">
      <alignment horizontal="right" vertical="center" wrapText="1"/>
    </xf>
    <xf numFmtId="43" fontId="4" fillId="0" borderId="24" xfId="3" applyFont="1" applyBorder="1" applyAlignment="1">
      <alignment vertical="center" wrapText="1"/>
    </xf>
    <xf numFmtId="43" fontId="13" fillId="9" borderId="24" xfId="3" applyFont="1" applyFill="1" applyBorder="1" applyAlignment="1">
      <alignment vertical="center" wrapText="1"/>
    </xf>
    <xf numFmtId="0" fontId="13" fillId="9" borderId="25" xfId="6" applyFont="1" applyFill="1" applyBorder="1" applyAlignment="1">
      <alignment vertical="center" wrapText="1"/>
    </xf>
    <xf numFmtId="164" fontId="13" fillId="9" borderId="24" xfId="6" applyNumberFormat="1" applyFont="1" applyFill="1" applyBorder="1" applyAlignment="1">
      <alignment vertical="center" wrapText="1"/>
    </xf>
    <xf numFmtId="43" fontId="4" fillId="0" borderId="24" xfId="4" applyFont="1" applyBorder="1" applyAlignment="1">
      <alignment horizontal="right" vertical="center" wrapText="1"/>
    </xf>
    <xf numFmtId="0" fontId="4" fillId="3" borderId="0" xfId="2" applyFont="1" applyFill="1" applyAlignment="1">
      <alignment horizontal="left" vertical="center" wrapText="1"/>
    </xf>
    <xf numFmtId="0" fontId="13" fillId="0" borderId="24" xfId="6" applyFont="1" applyBorder="1" applyAlignment="1">
      <alignment vertical="center" wrapText="1"/>
    </xf>
    <xf numFmtId="43" fontId="13" fillId="0" borderId="24" xfId="3" applyFont="1" applyBorder="1" applyAlignment="1">
      <alignment horizontal="left" vertical="center" wrapText="1"/>
    </xf>
    <xf numFmtId="0" fontId="6" fillId="0" borderId="21" xfId="6" applyFont="1" applyBorder="1" applyAlignment="1">
      <alignment horizontal="center" vertical="center" wrapText="1"/>
    </xf>
    <xf numFmtId="0" fontId="6" fillId="0" borderId="22" xfId="6" applyFont="1" applyBorder="1" applyAlignment="1">
      <alignment horizontal="center" vertical="center" wrapText="1"/>
    </xf>
    <xf numFmtId="0" fontId="4" fillId="9" borderId="24" xfId="6" applyFont="1" applyFill="1" applyBorder="1" applyAlignment="1">
      <alignment vertical="center" wrapText="1"/>
    </xf>
    <xf numFmtId="43" fontId="4" fillId="9" borderId="24" xfId="3" applyFont="1" applyFill="1" applyBorder="1" applyAlignment="1">
      <alignment horizontal="left" vertical="center" wrapText="1"/>
    </xf>
    <xf numFmtId="43" fontId="14" fillId="8" borderId="24" xfId="4" applyFont="1" applyFill="1" applyBorder="1" applyAlignment="1">
      <alignment horizontal="right" vertical="center" wrapText="1"/>
    </xf>
    <xf numFmtId="0" fontId="16" fillId="0" borderId="21" xfId="6" applyFont="1" applyBorder="1" applyAlignment="1">
      <alignment horizontal="center" vertical="center" wrapText="1"/>
    </xf>
    <xf numFmtId="0" fontId="16" fillId="0" borderId="22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4" xfId="6" applyFont="1" applyFill="1" applyBorder="1" applyAlignment="1">
      <alignment vertical="center" wrapText="1"/>
    </xf>
    <xf numFmtId="43" fontId="14" fillId="0" borderId="24" xfId="3" applyFont="1" applyFill="1" applyBorder="1" applyAlignment="1">
      <alignment horizontal="left" vertical="center" wrapText="1"/>
    </xf>
    <xf numFmtId="43" fontId="6" fillId="4" borderId="24" xfId="3" applyFont="1" applyFill="1" applyBorder="1" applyAlignment="1">
      <alignment horizontal="left" vertical="center" wrapText="1"/>
    </xf>
    <xf numFmtId="0" fontId="10" fillId="7" borderId="26" xfId="5" applyFont="1" applyFill="1" applyBorder="1" applyAlignment="1">
      <alignment horizontal="center" vertical="center"/>
    </xf>
    <xf numFmtId="0" fontId="17" fillId="7" borderId="27" xfId="5" applyFont="1" applyFill="1" applyBorder="1" applyAlignment="1">
      <alignment horizontal="left" vertical="center"/>
    </xf>
    <xf numFmtId="43" fontId="10" fillId="7" borderId="27" xfId="3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left" vertical="center"/>
    </xf>
    <xf numFmtId="43" fontId="10" fillId="0" borderId="0" xfId="3" applyFont="1" applyFill="1" applyBorder="1" applyAlignment="1">
      <alignment horizontal="center" vertical="center"/>
    </xf>
    <xf numFmtId="43" fontId="6" fillId="0" borderId="0" xfId="3" applyFont="1" applyFill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6" fillId="0" borderId="0" xfId="2" applyFont="1" applyFill="1" applyAlignment="1">
      <alignment vertical="center" wrapText="1"/>
    </xf>
    <xf numFmtId="0" fontId="4" fillId="0" borderId="31" xfId="6" applyFont="1" applyBorder="1" applyAlignment="1">
      <alignment horizontal="center" vertical="center" wrapText="1"/>
    </xf>
    <xf numFmtId="0" fontId="11" fillId="0" borderId="32" xfId="6" applyFont="1" applyBorder="1" applyAlignment="1">
      <alignment vertical="center" wrapText="1"/>
    </xf>
    <xf numFmtId="43" fontId="6" fillId="0" borderId="33" xfId="3" applyFont="1" applyBorder="1" applyAlignment="1">
      <alignment horizontal="left" vertical="center" wrapText="1"/>
    </xf>
    <xf numFmtId="0" fontId="6" fillId="0" borderId="35" xfId="6" applyFont="1" applyFill="1" applyBorder="1" applyAlignment="1">
      <alignment horizontal="center" vertical="center" wrapText="1"/>
    </xf>
    <xf numFmtId="0" fontId="6" fillId="4" borderId="25" xfId="6" applyFont="1" applyFill="1" applyBorder="1" applyAlignment="1">
      <alignment vertical="center" wrapText="1"/>
    </xf>
    <xf numFmtId="0" fontId="14" fillId="0" borderId="35" xfId="6" applyFont="1" applyFill="1" applyBorder="1" applyAlignment="1">
      <alignment horizontal="center" vertical="center" wrapText="1"/>
    </xf>
    <xf numFmtId="0" fontId="14" fillId="8" borderId="25" xfId="6" applyFont="1" applyFill="1" applyBorder="1" applyAlignment="1">
      <alignment vertical="center" wrapText="1"/>
    </xf>
    <xf numFmtId="0" fontId="13" fillId="0" borderId="35" xfId="6" applyFont="1" applyFill="1" applyBorder="1" applyAlignment="1">
      <alignment horizontal="center" vertical="center" wrapText="1"/>
    </xf>
    <xf numFmtId="0" fontId="4" fillId="0" borderId="35" xfId="6" applyFont="1" applyFill="1" applyBorder="1" applyAlignment="1">
      <alignment horizontal="center" vertical="center" wrapText="1"/>
    </xf>
    <xf numFmtId="0" fontId="4" fillId="0" borderId="25" xfId="6" applyFont="1" applyBorder="1" applyAlignment="1">
      <alignment vertical="center" wrapText="1"/>
    </xf>
    <xf numFmtId="0" fontId="13" fillId="9" borderId="25" xfId="6" applyFont="1" applyFill="1" applyBorder="1" applyAlignment="1">
      <alignment horizontal="left" vertical="center" wrapText="1"/>
    </xf>
    <xf numFmtId="0" fontId="13" fillId="0" borderId="25" xfId="6" applyFont="1" applyBorder="1" applyAlignment="1">
      <alignment vertical="center" wrapText="1"/>
    </xf>
    <xf numFmtId="43" fontId="12" fillId="0" borderId="0" xfId="3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13" fillId="0" borderId="25" xfId="6" applyFont="1" applyBorder="1" applyAlignment="1">
      <alignment horizontal="left" vertical="center" wrapText="1"/>
    </xf>
    <xf numFmtId="0" fontId="14" fillId="8" borderId="25" xfId="6" applyFont="1" applyFill="1" applyBorder="1" applyAlignment="1">
      <alignment horizontal="left" vertical="center" wrapText="1"/>
    </xf>
    <xf numFmtId="0" fontId="14" fillId="9" borderId="25" xfId="6" applyFont="1" applyFill="1" applyBorder="1" applyAlignment="1">
      <alignment vertical="center" wrapText="1"/>
    </xf>
    <xf numFmtId="43" fontId="14" fillId="9" borderId="24" xfId="3" applyFont="1" applyFill="1" applyBorder="1" applyAlignment="1">
      <alignment horizontal="left" vertical="center" wrapText="1"/>
    </xf>
    <xf numFmtId="0" fontId="14" fillId="9" borderId="25" xfId="6" applyFont="1" applyFill="1" applyBorder="1" applyAlignment="1">
      <alignment horizontal="left" vertical="center" wrapText="1"/>
    </xf>
    <xf numFmtId="43" fontId="14" fillId="9" borderId="24" xfId="4" applyFont="1" applyFill="1" applyBorder="1" applyAlignment="1">
      <alignment horizontal="right" vertical="center" wrapText="1"/>
    </xf>
    <xf numFmtId="0" fontId="4" fillId="0" borderId="25" xfId="6" applyFont="1" applyBorder="1" applyAlignment="1">
      <alignment horizontal="left" vertical="center" wrapText="1"/>
    </xf>
    <xf numFmtId="43" fontId="4" fillId="0" borderId="36" xfId="4" applyFont="1" applyBorder="1" applyAlignment="1">
      <alignment horizontal="right" vertical="center" wrapText="1"/>
    </xf>
    <xf numFmtId="43" fontId="6" fillId="9" borderId="24" xfId="4" applyFont="1" applyFill="1" applyBorder="1" applyAlignment="1">
      <alignment horizontal="right" vertical="center" wrapText="1"/>
    </xf>
    <xf numFmtId="43" fontId="13" fillId="0" borderId="24" xfId="4" applyFont="1" applyBorder="1" applyAlignment="1">
      <alignment horizontal="right" vertical="center" wrapText="1"/>
    </xf>
    <xf numFmtId="0" fontId="6" fillId="4" borderId="25" xfId="6" applyFont="1" applyFill="1" applyBorder="1" applyAlignment="1">
      <alignment horizontal="left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0" borderId="22" xfId="6" quotePrefix="1" applyFont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6" fillId="3" borderId="22" xfId="6" applyFont="1" applyFill="1" applyBorder="1" applyAlignment="1">
      <alignment horizontal="center" vertical="center" wrapText="1"/>
    </xf>
    <xf numFmtId="0" fontId="18" fillId="0" borderId="35" xfId="6" applyFont="1" applyFill="1" applyBorder="1" applyAlignment="1">
      <alignment horizontal="center" vertical="center" wrapText="1"/>
    </xf>
    <xf numFmtId="0" fontId="18" fillId="0" borderId="25" xfId="6" applyFont="1" applyBorder="1" applyAlignment="1">
      <alignment horizontal="right" vertical="center" wrapText="1"/>
    </xf>
    <xf numFmtId="43" fontId="18" fillId="0" borderId="24" xfId="3" applyFont="1" applyBorder="1" applyAlignment="1">
      <alignment horizontal="left" vertical="center" wrapText="1"/>
    </xf>
    <xf numFmtId="0" fontId="13" fillId="0" borderId="25" xfId="6" applyFont="1" applyFill="1" applyBorder="1" applyAlignment="1">
      <alignment horizontal="left" vertical="center" wrapText="1"/>
    </xf>
    <xf numFmtId="43" fontId="13" fillId="0" borderId="24" xfId="3" applyFont="1" applyFill="1" applyBorder="1" applyAlignment="1">
      <alignment horizontal="left" vertical="center" wrapText="1"/>
    </xf>
    <xf numFmtId="0" fontId="6" fillId="8" borderId="25" xfId="6" applyFont="1" applyFill="1" applyBorder="1" applyAlignment="1">
      <alignment horizontal="left" vertical="center" wrapText="1"/>
    </xf>
    <xf numFmtId="43" fontId="6" fillId="8" borderId="24" xfId="3" applyFont="1" applyFill="1" applyBorder="1" applyAlignment="1">
      <alignment horizontal="left" vertical="center" wrapText="1"/>
    </xf>
    <xf numFmtId="0" fontId="17" fillId="7" borderId="37" xfId="5" applyFont="1" applyFill="1" applyBorder="1" applyAlignment="1">
      <alignment horizontal="left" vertical="center"/>
    </xf>
    <xf numFmtId="0" fontId="4" fillId="0" borderId="21" xfId="6" applyFont="1" applyFill="1" applyBorder="1" applyAlignment="1">
      <alignment horizontal="center" vertical="center" wrapText="1"/>
    </xf>
    <xf numFmtId="0" fontId="4" fillId="0" borderId="22" xfId="6" applyFont="1" applyFill="1" applyBorder="1" applyAlignment="1">
      <alignment horizontal="center" vertical="center" wrapText="1"/>
    </xf>
    <xf numFmtId="0" fontId="10" fillId="0" borderId="38" xfId="5" applyFont="1" applyFill="1" applyBorder="1" applyAlignment="1">
      <alignment horizontal="center" vertical="center"/>
    </xf>
    <xf numFmtId="0" fontId="17" fillId="0" borderId="38" xfId="5" applyFont="1" applyFill="1" applyBorder="1" applyAlignment="1">
      <alignment horizontal="left" vertical="center"/>
    </xf>
    <xf numFmtId="43" fontId="10" fillId="0" borderId="38" xfId="3" applyFont="1" applyFill="1" applyBorder="1" applyAlignment="1">
      <alignment horizontal="center" vertical="center"/>
    </xf>
    <xf numFmtId="0" fontId="6" fillId="0" borderId="32" xfId="6" applyFont="1" applyBorder="1" applyAlignment="1">
      <alignment horizontal="left" vertical="center" wrapText="1"/>
    </xf>
    <xf numFmtId="0" fontId="6" fillId="0" borderId="35" xfId="6" applyFont="1" applyBorder="1" applyAlignment="1">
      <alignment horizontal="center" vertical="center" wrapText="1"/>
    </xf>
    <xf numFmtId="43" fontId="14" fillId="4" borderId="24" xfId="4" applyFont="1" applyFill="1" applyBorder="1" applyAlignment="1">
      <alignment horizontal="right" vertical="center" wrapText="1"/>
    </xf>
    <xf numFmtId="0" fontId="14" fillId="0" borderId="25" xfId="6" applyFont="1" applyFill="1" applyBorder="1" applyAlignment="1">
      <alignment horizontal="left" vertical="center" wrapText="1"/>
    </xf>
    <xf numFmtId="43" fontId="10" fillId="7" borderId="27" xfId="4" applyFont="1" applyFill="1" applyBorder="1" applyAlignment="1">
      <alignment horizontal="center" vertical="center"/>
    </xf>
    <xf numFmtId="0" fontId="6" fillId="0" borderId="25" xfId="6" applyFont="1" applyFill="1" applyBorder="1" applyAlignment="1">
      <alignment horizontal="left" vertical="center" wrapText="1"/>
    </xf>
    <xf numFmtId="43" fontId="6" fillId="0" borderId="24" xfId="3" applyFont="1" applyFill="1" applyBorder="1" applyAlignment="1">
      <alignment horizontal="left" vertical="center" wrapText="1"/>
    </xf>
    <xf numFmtId="0" fontId="4" fillId="0" borderId="25" xfId="6" applyFont="1" applyBorder="1" applyAlignment="1">
      <alignment horizontal="center" vertical="center" wrapText="1"/>
    </xf>
    <xf numFmtId="43" fontId="6" fillId="0" borderId="39" xfId="3" applyFont="1" applyBorder="1" applyAlignment="1">
      <alignment horizontal="left" vertical="center" wrapText="1"/>
    </xf>
    <xf numFmtId="43" fontId="13" fillId="9" borderId="40" xfId="3" applyFont="1" applyFill="1" applyBorder="1" applyAlignment="1">
      <alignment horizontal="left" vertical="center" wrapText="1"/>
    </xf>
    <xf numFmtId="0" fontId="10" fillId="0" borderId="41" xfId="5" applyFont="1" applyFill="1" applyBorder="1" applyAlignment="1">
      <alignment horizontal="center" vertical="center"/>
    </xf>
    <xf numFmtId="0" fontId="17" fillId="0" borderId="42" xfId="5" applyFont="1" applyFill="1" applyBorder="1" applyAlignment="1">
      <alignment horizontal="left" vertical="center"/>
    </xf>
    <xf numFmtId="0" fontId="10" fillId="7" borderId="43" xfId="5" applyFont="1" applyFill="1" applyBorder="1" applyAlignment="1">
      <alignment horizontal="center" vertical="center"/>
    </xf>
    <xf numFmtId="0" fontId="17" fillId="7" borderId="44" xfId="5" applyFont="1" applyFill="1" applyBorder="1" applyAlignment="1">
      <alignment horizontal="left" vertical="center"/>
    </xf>
    <xf numFmtId="43" fontId="10" fillId="7" borderId="43" xfId="3" applyFont="1" applyFill="1" applyBorder="1" applyAlignment="1">
      <alignment horizontal="center" vertical="center"/>
    </xf>
    <xf numFmtId="43" fontId="4" fillId="2" borderId="0" xfId="3" applyFont="1" applyFill="1" applyAlignment="1">
      <alignment horizontal="center" vertical="center"/>
    </xf>
    <xf numFmtId="0" fontId="4" fillId="0" borderId="47" xfId="6" applyFont="1" applyFill="1" applyBorder="1" applyAlignment="1">
      <alignment horizontal="center" vertical="center" wrapText="1"/>
    </xf>
    <xf numFmtId="0" fontId="4" fillId="0" borderId="48" xfId="6" applyFont="1" applyFill="1" applyBorder="1" applyAlignment="1">
      <alignment horizontal="center" vertical="center" wrapText="1"/>
    </xf>
    <xf numFmtId="0" fontId="4" fillId="3" borderId="49" xfId="6" applyFont="1" applyFill="1" applyBorder="1" applyAlignment="1">
      <alignment horizontal="center" vertical="center" wrapText="1"/>
    </xf>
    <xf numFmtId="0" fontId="4" fillId="3" borderId="50" xfId="6" applyFont="1" applyFill="1" applyBorder="1" applyAlignment="1">
      <alignment horizontal="center" vertical="center" wrapText="1"/>
    </xf>
    <xf numFmtId="0" fontId="4" fillId="3" borderId="0" xfId="6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43" fontId="4" fillId="3" borderId="0" xfId="6" applyNumberFormat="1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0" borderId="0" xfId="2" applyFont="1" applyAlignment="1">
      <alignment vertical="center"/>
    </xf>
    <xf numFmtId="0" fontId="4" fillId="3" borderId="0" xfId="2" applyFont="1" applyFill="1" applyAlignment="1">
      <alignment horizontal="right" vertical="center"/>
    </xf>
    <xf numFmtId="43" fontId="4" fillId="0" borderId="0" xfId="3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20" fillId="3" borderId="0" xfId="2" applyFont="1" applyFill="1" applyAlignment="1">
      <alignment vertical="center"/>
    </xf>
    <xf numFmtId="43" fontId="20" fillId="2" borderId="0" xfId="3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43" fontId="20" fillId="0" borderId="0" xfId="3" applyFont="1" applyAlignment="1">
      <alignment horizontal="center" vertical="center"/>
    </xf>
    <xf numFmtId="0" fontId="20" fillId="3" borderId="0" xfId="2" applyFont="1" applyFill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20" fillId="0" borderId="0" xfId="2" applyFont="1" applyFill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applyFont="1" applyFill="1" applyAlignment="1">
      <alignment vertical="center"/>
    </xf>
    <xf numFmtId="43" fontId="20" fillId="3" borderId="0" xfId="3" applyFont="1" applyFill="1" applyAlignment="1">
      <alignment vertical="center"/>
    </xf>
    <xf numFmtId="43" fontId="20" fillId="2" borderId="0" xfId="4" applyFont="1" applyFill="1" applyAlignment="1">
      <alignment horizontal="center" vertical="center"/>
    </xf>
    <xf numFmtId="43" fontId="4" fillId="2" borderId="0" xfId="4" applyFont="1" applyFill="1" applyAlignment="1">
      <alignment horizontal="center" vertical="center"/>
    </xf>
    <xf numFmtId="43" fontId="2" fillId="3" borderId="0" xfId="2" applyNumberFormat="1" applyFont="1" applyFill="1" applyAlignment="1">
      <alignment vertical="center" wrapText="1"/>
    </xf>
    <xf numFmtId="43" fontId="4" fillId="2" borderId="0" xfId="2" applyNumberFormat="1" applyFont="1" applyFill="1" applyAlignment="1">
      <alignment vertical="center" wrapText="1"/>
    </xf>
    <xf numFmtId="43" fontId="21" fillId="0" borderId="1" xfId="3" applyFont="1" applyBorder="1" applyAlignment="1">
      <alignment horizontal="left" vertical="center" wrapText="1"/>
    </xf>
    <xf numFmtId="0" fontId="21" fillId="0" borderId="0" xfId="2" applyFont="1" applyFill="1" applyAlignment="1">
      <alignment horizontal="center" vertical="center"/>
    </xf>
    <xf numFmtId="43" fontId="21" fillId="0" borderId="0" xfId="3" applyFont="1" applyFill="1" applyAlignment="1">
      <alignment horizontal="center" vertical="center"/>
    </xf>
    <xf numFmtId="43" fontId="21" fillId="0" borderId="1" xfId="3" applyFont="1" applyFill="1" applyBorder="1" applyAlignment="1">
      <alignment horizontal="left" vertical="center" wrapText="1"/>
    </xf>
    <xf numFmtId="0" fontId="21" fillId="2" borderId="2" xfId="2" applyFont="1" applyFill="1" applyBorder="1" applyAlignment="1">
      <alignment horizontal="center" vertical="center"/>
    </xf>
    <xf numFmtId="43" fontId="20" fillId="4" borderId="1" xfId="4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43" fontId="20" fillId="0" borderId="0" xfId="3" applyFont="1" applyFill="1" applyBorder="1" applyAlignment="1">
      <alignment horizontal="center" vertical="center"/>
    </xf>
    <xf numFmtId="164" fontId="20" fillId="4" borderId="2" xfId="1" applyFont="1" applyFill="1" applyBorder="1" applyAlignment="1">
      <alignment horizontal="center" vertical="center"/>
    </xf>
    <xf numFmtId="43" fontId="20" fillId="0" borderId="1" xfId="2" applyNumberFormat="1" applyFont="1" applyFill="1" applyBorder="1" applyAlignment="1">
      <alignment horizontal="center" vertical="center"/>
    </xf>
    <xf numFmtId="164" fontId="20" fillId="4" borderId="2" xfId="1" applyFont="1" applyFill="1" applyBorder="1" applyAlignment="1">
      <alignment horizontal="center" vertical="center" wrapText="1"/>
    </xf>
    <xf numFmtId="43" fontId="20" fillId="5" borderId="1" xfId="4" applyFont="1" applyFill="1" applyBorder="1" applyAlignment="1">
      <alignment horizontal="center" vertical="center"/>
    </xf>
    <xf numFmtId="164" fontId="20" fillId="5" borderId="2" xfId="1" applyFont="1" applyFill="1" applyBorder="1" applyAlignment="1">
      <alignment horizontal="center" vertical="center"/>
    </xf>
    <xf numFmtId="43" fontId="21" fillId="6" borderId="1" xfId="2" applyNumberFormat="1" applyFont="1" applyFill="1" applyBorder="1" applyAlignment="1">
      <alignment horizontal="center" vertical="center"/>
    </xf>
    <xf numFmtId="43" fontId="20" fillId="2" borderId="0" xfId="4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43" fontId="20" fillId="2" borderId="0" xfId="3" applyFont="1" applyFill="1" applyBorder="1" applyAlignment="1">
      <alignment horizontal="center" vertical="center"/>
    </xf>
    <xf numFmtId="0" fontId="20" fillId="2" borderId="0" xfId="2" applyFont="1" applyFill="1" applyAlignment="1">
      <alignment vertical="center"/>
    </xf>
    <xf numFmtId="43" fontId="20" fillId="2" borderId="0" xfId="2" applyNumberFormat="1" applyFont="1" applyFill="1" applyAlignment="1">
      <alignment vertical="center"/>
    </xf>
    <xf numFmtId="0" fontId="21" fillId="2" borderId="0" xfId="2" applyFont="1" applyFill="1" applyAlignment="1">
      <alignment horizontal="center" vertical="center" wrapText="1"/>
    </xf>
    <xf numFmtId="43" fontId="21" fillId="2" borderId="0" xfId="3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  <xf numFmtId="43" fontId="22" fillId="7" borderId="7" xfId="4" applyFont="1" applyFill="1" applyBorder="1" applyAlignment="1">
      <alignment horizontal="center" vertical="center" wrapText="1"/>
    </xf>
    <xf numFmtId="0" fontId="23" fillId="3" borderId="0" xfId="2" applyFont="1" applyFill="1" applyAlignment="1">
      <alignment vertical="center"/>
    </xf>
    <xf numFmtId="43" fontId="22" fillId="7" borderId="1" xfId="4" applyFont="1" applyFill="1" applyBorder="1" applyAlignment="1">
      <alignment horizontal="center" vertical="center" wrapText="1"/>
    </xf>
    <xf numFmtId="43" fontId="22" fillId="7" borderId="8" xfId="4" applyFont="1" applyFill="1" applyBorder="1" applyAlignment="1">
      <alignment horizontal="center" vertical="center"/>
    </xf>
    <xf numFmtId="43" fontId="20" fillId="0" borderId="14" xfId="4" applyFont="1" applyBorder="1" applyAlignment="1">
      <alignment horizontal="right" vertical="center" wrapText="1"/>
    </xf>
    <xf numFmtId="0" fontId="24" fillId="3" borderId="0" xfId="2" applyFont="1" applyFill="1" applyAlignment="1">
      <alignment vertical="center" wrapText="1"/>
    </xf>
    <xf numFmtId="0" fontId="21" fillId="3" borderId="15" xfId="2" applyFont="1" applyFill="1" applyBorder="1" applyAlignment="1">
      <alignment vertical="center" wrapText="1"/>
    </xf>
    <xf numFmtId="43" fontId="21" fillId="0" borderId="0" xfId="3" applyFont="1" applyAlignment="1">
      <alignment vertical="center" wrapText="1"/>
    </xf>
    <xf numFmtId="0" fontId="21" fillId="0" borderId="1" xfId="2" applyFont="1" applyBorder="1" applyAlignment="1">
      <alignment vertical="center" wrapText="1"/>
    </xf>
    <xf numFmtId="43" fontId="21" fillId="4" borderId="17" xfId="4" applyFont="1" applyFill="1" applyBorder="1" applyAlignment="1">
      <alignment horizontal="right" vertical="center" wrapText="1"/>
    </xf>
    <xf numFmtId="164" fontId="21" fillId="3" borderId="4" xfId="2" applyNumberFormat="1" applyFont="1" applyFill="1" applyBorder="1" applyAlignment="1">
      <alignment vertical="center" wrapText="1"/>
    </xf>
    <xf numFmtId="43" fontId="21" fillId="4" borderId="1" xfId="4" applyFont="1" applyFill="1" applyBorder="1" applyAlignment="1">
      <alignment horizontal="right" vertical="center" wrapText="1"/>
    </xf>
    <xf numFmtId="43" fontId="21" fillId="0" borderId="0" xfId="4" applyFont="1" applyFill="1" applyBorder="1" applyAlignment="1">
      <alignment horizontal="right" vertical="center" wrapText="1"/>
    </xf>
    <xf numFmtId="43" fontId="21" fillId="4" borderId="0" xfId="4" applyFont="1" applyFill="1" applyBorder="1" applyAlignment="1">
      <alignment horizontal="right" vertical="center" wrapText="1"/>
    </xf>
    <xf numFmtId="43" fontId="21" fillId="8" borderId="22" xfId="4" applyFont="1" applyFill="1" applyBorder="1" applyAlignment="1">
      <alignment horizontal="right" vertical="center" wrapText="1"/>
    </xf>
    <xf numFmtId="0" fontId="25" fillId="3" borderId="0" xfId="2" applyFont="1" applyFill="1" applyAlignment="1">
      <alignment vertical="center" wrapText="1"/>
    </xf>
    <xf numFmtId="0" fontId="21" fillId="3" borderId="4" xfId="2" applyFont="1" applyFill="1" applyBorder="1" applyAlignment="1">
      <alignment vertical="center" wrapText="1"/>
    </xf>
    <xf numFmtId="43" fontId="21" fillId="8" borderId="1" xfId="4" applyFont="1" applyFill="1" applyBorder="1" applyAlignment="1">
      <alignment horizontal="right" vertical="center" wrapText="1"/>
    </xf>
    <xf numFmtId="43" fontId="21" fillId="8" borderId="0" xfId="4" applyFont="1" applyFill="1" applyBorder="1" applyAlignment="1">
      <alignment horizontal="right" vertical="center" wrapText="1"/>
    </xf>
    <xf numFmtId="43" fontId="26" fillId="9" borderId="22" xfId="4" applyFont="1" applyFill="1" applyBorder="1" applyAlignment="1">
      <alignment horizontal="right" vertical="center" wrapText="1"/>
    </xf>
    <xf numFmtId="0" fontId="23" fillId="3" borderId="0" xfId="2" applyFont="1" applyFill="1" applyAlignment="1">
      <alignment vertical="center" wrapText="1"/>
    </xf>
    <xf numFmtId="43" fontId="26" fillId="9" borderId="1" xfId="4" applyFont="1" applyFill="1" applyBorder="1" applyAlignment="1">
      <alignment horizontal="right" vertical="center" wrapText="1"/>
    </xf>
    <xf numFmtId="43" fontId="26" fillId="0" borderId="0" xfId="4" applyFont="1" applyFill="1" applyBorder="1" applyAlignment="1">
      <alignment horizontal="right" vertical="center" wrapText="1"/>
    </xf>
    <xf numFmtId="43" fontId="26" fillId="9" borderId="0" xfId="4" applyFont="1" applyFill="1" applyBorder="1" applyAlignment="1">
      <alignment horizontal="right" vertical="center" wrapText="1"/>
    </xf>
    <xf numFmtId="43" fontId="20" fillId="0" borderId="22" xfId="4" applyFont="1" applyBorder="1" applyAlignment="1">
      <alignment horizontal="right" vertical="center" wrapText="1"/>
    </xf>
    <xf numFmtId="0" fontId="20" fillId="3" borderId="4" xfId="2" applyFont="1" applyFill="1" applyBorder="1" applyAlignment="1">
      <alignment vertical="center" wrapText="1"/>
    </xf>
    <xf numFmtId="43" fontId="20" fillId="0" borderId="1" xfId="4" applyFont="1" applyBorder="1" applyAlignment="1">
      <alignment horizontal="right" vertical="center" wrapText="1"/>
    </xf>
    <xf numFmtId="43" fontId="20" fillId="0" borderId="0" xfId="4" applyFont="1" applyFill="1" applyBorder="1" applyAlignment="1">
      <alignment horizontal="right" vertical="center" wrapText="1"/>
    </xf>
    <xf numFmtId="43" fontId="20" fillId="0" borderId="0" xfId="4" applyFont="1" applyBorder="1" applyAlignment="1">
      <alignment horizontal="right" vertical="center" wrapText="1"/>
    </xf>
    <xf numFmtId="43" fontId="26" fillId="0" borderId="1" xfId="4" applyFont="1" applyBorder="1" applyAlignment="1">
      <alignment horizontal="right" vertical="center" wrapText="1"/>
    </xf>
    <xf numFmtId="164" fontId="21" fillId="3" borderId="4" xfId="1" applyFont="1" applyFill="1" applyBorder="1" applyAlignment="1">
      <alignment vertical="center" wrapText="1"/>
    </xf>
    <xf numFmtId="43" fontId="20" fillId="9" borderId="22" xfId="4" applyFont="1" applyFill="1" applyBorder="1" applyAlignment="1">
      <alignment horizontal="right" vertical="center" wrapText="1"/>
    </xf>
    <xf numFmtId="43" fontId="20" fillId="9" borderId="1" xfId="4" applyFont="1" applyFill="1" applyBorder="1" applyAlignment="1">
      <alignment horizontal="right" vertical="center" wrapText="1"/>
    </xf>
    <xf numFmtId="43" fontId="20" fillId="9" borderId="0" xfId="4" applyFont="1" applyFill="1" applyBorder="1" applyAlignment="1">
      <alignment horizontal="right" vertical="center" wrapText="1"/>
    </xf>
    <xf numFmtId="43" fontId="20" fillId="0" borderId="4" xfId="3" applyFont="1" applyFill="1" applyBorder="1" applyAlignment="1">
      <alignment vertical="center" wrapText="1"/>
    </xf>
    <xf numFmtId="43" fontId="26" fillId="9" borderId="22" xfId="4" applyFont="1" applyFill="1" applyBorder="1" applyAlignment="1">
      <alignment horizontal="left" vertical="center" wrapText="1"/>
    </xf>
    <xf numFmtId="43" fontId="26" fillId="9" borderId="1" xfId="4" applyFont="1" applyFill="1" applyBorder="1" applyAlignment="1">
      <alignment horizontal="left" vertical="center" wrapText="1"/>
    </xf>
    <xf numFmtId="43" fontId="26" fillId="0" borderId="0" xfId="4" applyFont="1" applyFill="1" applyBorder="1" applyAlignment="1">
      <alignment horizontal="left" vertical="center" wrapText="1"/>
    </xf>
    <xf numFmtId="43" fontId="26" fillId="9" borderId="0" xfId="4" applyFont="1" applyFill="1" applyBorder="1" applyAlignment="1">
      <alignment horizontal="left" vertical="center" wrapText="1"/>
    </xf>
    <xf numFmtId="43" fontId="19" fillId="8" borderId="22" xfId="4" applyFont="1" applyFill="1" applyBorder="1" applyAlignment="1">
      <alignment horizontal="right" vertical="center" wrapText="1"/>
    </xf>
    <xf numFmtId="43" fontId="19" fillId="8" borderId="1" xfId="4" applyFont="1" applyFill="1" applyBorder="1" applyAlignment="1">
      <alignment horizontal="right" vertical="center" wrapText="1"/>
    </xf>
    <xf numFmtId="43" fontId="19" fillId="0" borderId="0" xfId="4" applyFont="1" applyFill="1" applyBorder="1" applyAlignment="1">
      <alignment horizontal="right" vertical="center" wrapText="1"/>
    </xf>
    <xf numFmtId="43" fontId="19" fillId="8" borderId="0" xfId="4" applyFont="1" applyFill="1" applyBorder="1" applyAlignment="1">
      <alignment horizontal="right" vertical="center" wrapText="1"/>
    </xf>
    <xf numFmtId="43" fontId="21" fillId="4" borderId="22" xfId="4" applyFont="1" applyFill="1" applyBorder="1" applyAlignment="1">
      <alignment horizontal="right" vertical="center" wrapText="1"/>
    </xf>
    <xf numFmtId="43" fontId="21" fillId="4" borderId="25" xfId="4" applyFont="1" applyFill="1" applyBorder="1" applyAlignment="1">
      <alignment horizontal="right" vertical="center" wrapText="1"/>
    </xf>
    <xf numFmtId="43" fontId="20" fillId="8" borderId="22" xfId="4" applyFont="1" applyFill="1" applyBorder="1" applyAlignment="1">
      <alignment horizontal="right" vertical="center" wrapText="1"/>
    </xf>
    <xf numFmtId="43" fontId="20" fillId="8" borderId="1" xfId="4" applyFont="1" applyFill="1" applyBorder="1" applyAlignment="1">
      <alignment horizontal="right" vertical="center" wrapText="1"/>
    </xf>
    <xf numFmtId="43" fontId="20" fillId="8" borderId="0" xfId="4" applyFont="1" applyFill="1" applyBorder="1" applyAlignment="1">
      <alignment horizontal="right" vertical="center" wrapText="1"/>
    </xf>
    <xf numFmtId="43" fontId="20" fillId="4" borderId="22" xfId="4" applyFont="1" applyFill="1" applyBorder="1" applyAlignment="1">
      <alignment horizontal="right" vertical="center" wrapText="1"/>
    </xf>
    <xf numFmtId="43" fontId="20" fillId="4" borderId="1" xfId="4" applyFont="1" applyFill="1" applyBorder="1" applyAlignment="1">
      <alignment horizontal="right" vertical="center" wrapText="1"/>
    </xf>
    <xf numFmtId="43" fontId="20" fillId="4" borderId="25" xfId="4" applyFont="1" applyFill="1" applyBorder="1" applyAlignment="1">
      <alignment horizontal="right" vertical="center" wrapText="1"/>
    </xf>
    <xf numFmtId="43" fontId="20" fillId="4" borderId="0" xfId="4" applyFont="1" applyFill="1" applyBorder="1" applyAlignment="1">
      <alignment horizontal="right" vertical="center" wrapText="1"/>
    </xf>
    <xf numFmtId="0" fontId="23" fillId="3" borderId="4" xfId="2" applyFont="1" applyFill="1" applyBorder="1" applyAlignment="1">
      <alignment vertical="center" wrapText="1"/>
    </xf>
    <xf numFmtId="0" fontId="26" fillId="9" borderId="22" xfId="6" applyFont="1" applyFill="1" applyBorder="1" applyAlignment="1">
      <alignment vertical="center" wrapText="1"/>
    </xf>
    <xf numFmtId="0" fontId="26" fillId="9" borderId="1" xfId="6" applyFont="1" applyFill="1" applyBorder="1" applyAlignment="1">
      <alignment vertical="center" wrapText="1"/>
    </xf>
    <xf numFmtId="0" fontId="26" fillId="0" borderId="0" xfId="6" applyFont="1" applyFill="1" applyBorder="1" applyAlignment="1">
      <alignment vertical="center" wrapText="1"/>
    </xf>
    <xf numFmtId="0" fontId="26" fillId="9" borderId="0" xfId="6" applyFont="1" applyFill="1" applyBorder="1" applyAlignment="1">
      <alignment vertical="center" wrapText="1"/>
    </xf>
    <xf numFmtId="164" fontId="26" fillId="9" borderId="22" xfId="6" applyNumberFormat="1" applyFont="1" applyFill="1" applyBorder="1" applyAlignment="1">
      <alignment vertical="center" wrapText="1"/>
    </xf>
    <xf numFmtId="164" fontId="26" fillId="9" borderId="1" xfId="6" applyNumberFormat="1" applyFont="1" applyFill="1" applyBorder="1" applyAlignment="1">
      <alignment vertical="center" wrapText="1"/>
    </xf>
    <xf numFmtId="164" fontId="26" fillId="0" borderId="0" xfId="6" applyNumberFormat="1" applyFont="1" applyFill="1" applyBorder="1" applyAlignment="1">
      <alignment vertical="center" wrapText="1"/>
    </xf>
    <xf numFmtId="164" fontId="26" fillId="9" borderId="0" xfId="6" applyNumberFormat="1" applyFont="1" applyFill="1" applyBorder="1" applyAlignment="1">
      <alignment vertical="center" wrapText="1"/>
    </xf>
    <xf numFmtId="0" fontId="23" fillId="3" borderId="0" xfId="2" applyFont="1" applyFill="1" applyAlignment="1">
      <alignment horizontal="left" vertical="center" wrapText="1"/>
    </xf>
    <xf numFmtId="0" fontId="20" fillId="3" borderId="4" xfId="2" applyFont="1" applyFill="1" applyBorder="1" applyAlignment="1">
      <alignment horizontal="left" vertical="center" wrapText="1"/>
    </xf>
    <xf numFmtId="43" fontId="20" fillId="0" borderId="22" xfId="4" applyFont="1" applyFill="1" applyBorder="1" applyAlignment="1">
      <alignment horizontal="right" vertical="center" wrapText="1"/>
    </xf>
    <xf numFmtId="43" fontId="20" fillId="0" borderId="1" xfId="4" applyFont="1" applyFill="1" applyBorder="1" applyAlignment="1">
      <alignment horizontal="right" vertical="center" wrapText="1"/>
    </xf>
    <xf numFmtId="43" fontId="20" fillId="0" borderId="25" xfId="4" applyFont="1" applyFill="1" applyBorder="1" applyAlignment="1">
      <alignment horizontal="right" vertical="center" wrapText="1"/>
    </xf>
    <xf numFmtId="43" fontId="22" fillId="7" borderId="28" xfId="4" applyFont="1" applyFill="1" applyBorder="1" applyAlignment="1">
      <alignment horizontal="center" vertical="center"/>
    </xf>
    <xf numFmtId="43" fontId="22" fillId="7" borderId="1" xfId="4" applyFont="1" applyFill="1" applyBorder="1" applyAlignment="1">
      <alignment horizontal="center" vertical="center"/>
    </xf>
    <xf numFmtId="43" fontId="22" fillId="0" borderId="29" xfId="4" applyFont="1" applyFill="1" applyBorder="1" applyAlignment="1">
      <alignment horizontal="center" vertical="center"/>
    </xf>
    <xf numFmtId="43" fontId="22" fillId="7" borderId="29" xfId="4" applyFont="1" applyFill="1" applyBorder="1" applyAlignment="1">
      <alignment horizontal="center" vertical="center"/>
    </xf>
    <xf numFmtId="43" fontId="22" fillId="0" borderId="0" xfId="4" applyFont="1" applyFill="1" applyBorder="1" applyAlignment="1">
      <alignment horizontal="center" vertical="center"/>
    </xf>
    <xf numFmtId="0" fontId="23" fillId="0" borderId="0" xfId="2" applyFont="1" applyFill="1" applyAlignment="1">
      <alignment vertical="center" wrapText="1"/>
    </xf>
    <xf numFmtId="0" fontId="21" fillId="0" borderId="4" xfId="2" applyFont="1" applyFill="1" applyBorder="1" applyAlignment="1">
      <alignment vertical="center" wrapText="1"/>
    </xf>
    <xf numFmtId="43" fontId="21" fillId="0" borderId="0" xfId="3" applyFont="1" applyFill="1" applyAlignment="1">
      <alignment vertical="center" wrapText="1"/>
    </xf>
    <xf numFmtId="43" fontId="22" fillId="0" borderId="1" xfId="4" applyFont="1" applyFill="1" applyBorder="1" applyAlignment="1">
      <alignment horizontal="center" vertical="center"/>
    </xf>
    <xf numFmtId="43" fontId="20" fillId="0" borderId="34" xfId="4" applyFont="1" applyBorder="1" applyAlignment="1">
      <alignment horizontal="right" vertical="center" wrapText="1"/>
    </xf>
    <xf numFmtId="43" fontId="20" fillId="0" borderId="32" xfId="4" applyFont="1" applyBorder="1" applyAlignment="1">
      <alignment horizontal="right" vertical="center" wrapText="1"/>
    </xf>
    <xf numFmtId="0" fontId="23" fillId="0" borderId="0" xfId="2" applyFont="1" applyAlignment="1">
      <alignment vertical="center" wrapText="1"/>
    </xf>
    <xf numFmtId="0" fontId="21" fillId="0" borderId="4" xfId="2" applyFont="1" applyBorder="1" applyAlignment="1">
      <alignment vertical="center" wrapText="1"/>
    </xf>
    <xf numFmtId="43" fontId="20" fillId="10" borderId="0" xfId="4" applyFont="1" applyFill="1" applyBorder="1" applyAlignment="1">
      <alignment horizontal="right" vertical="center" wrapText="1"/>
    </xf>
    <xf numFmtId="0" fontId="20" fillId="0" borderId="4" xfId="2" applyFont="1" applyBorder="1" applyAlignment="1">
      <alignment vertical="center" wrapText="1"/>
    </xf>
    <xf numFmtId="43" fontId="20" fillId="0" borderId="0" xfId="3" applyFont="1" applyAlignment="1">
      <alignment vertical="center" wrapText="1"/>
    </xf>
    <xf numFmtId="0" fontId="23" fillId="0" borderId="4" xfId="2" applyFont="1" applyBorder="1" applyAlignment="1">
      <alignment vertical="center" wrapText="1"/>
    </xf>
    <xf numFmtId="43" fontId="23" fillId="0" borderId="0" xfId="3" applyFont="1" applyAlignment="1">
      <alignment vertical="center" wrapText="1"/>
    </xf>
    <xf numFmtId="43" fontId="19" fillId="9" borderId="22" xfId="4" applyFont="1" applyFill="1" applyBorder="1" applyAlignment="1">
      <alignment horizontal="right" vertical="center" wrapText="1"/>
    </xf>
    <xf numFmtId="43" fontId="19" fillId="9" borderId="1" xfId="4" applyFont="1" applyFill="1" applyBorder="1" applyAlignment="1">
      <alignment horizontal="right" vertical="center" wrapText="1"/>
    </xf>
    <xf numFmtId="43" fontId="19" fillId="9" borderId="0" xfId="4" applyFont="1" applyFill="1" applyBorder="1" applyAlignment="1">
      <alignment horizontal="right" vertical="center" wrapText="1"/>
    </xf>
    <xf numFmtId="43" fontId="21" fillId="9" borderId="22" xfId="4" applyFont="1" applyFill="1" applyBorder="1" applyAlignment="1">
      <alignment horizontal="right" vertical="center" wrapText="1"/>
    </xf>
    <xf numFmtId="43" fontId="21" fillId="9" borderId="1" xfId="4" applyFont="1" applyFill="1" applyBorder="1" applyAlignment="1">
      <alignment horizontal="right" vertical="center" wrapText="1"/>
    </xf>
    <xf numFmtId="43" fontId="21" fillId="9" borderId="0" xfId="4" applyFont="1" applyFill="1" applyBorder="1" applyAlignment="1">
      <alignment horizontal="right" vertical="center" wrapText="1"/>
    </xf>
    <xf numFmtId="43" fontId="19" fillId="9" borderId="22" xfId="3" applyFont="1" applyFill="1" applyBorder="1" applyAlignment="1">
      <alignment horizontal="left" vertical="center" wrapText="1"/>
    </xf>
    <xf numFmtId="43" fontId="19" fillId="9" borderId="1" xfId="3" applyFont="1" applyFill="1" applyBorder="1" applyAlignment="1">
      <alignment horizontal="left" vertical="center" wrapText="1"/>
    </xf>
    <xf numFmtId="43" fontId="19" fillId="0" borderId="0" xfId="3" applyFont="1" applyFill="1" applyBorder="1" applyAlignment="1">
      <alignment horizontal="left" vertical="center" wrapText="1"/>
    </xf>
    <xf numFmtId="43" fontId="19" fillId="9" borderId="0" xfId="3" applyFont="1" applyFill="1" applyBorder="1" applyAlignment="1">
      <alignment horizontal="left" vertical="center" wrapText="1"/>
    </xf>
    <xf numFmtId="43" fontId="21" fillId="3" borderId="4" xfId="3" applyFont="1" applyFill="1" applyBorder="1" applyAlignment="1">
      <alignment vertical="center" wrapText="1"/>
    </xf>
    <xf numFmtId="43" fontId="24" fillId="0" borderId="0" xfId="3" applyFont="1" applyAlignment="1">
      <alignment vertical="center" wrapText="1"/>
    </xf>
    <xf numFmtId="43" fontId="26" fillId="0" borderId="22" xfId="4" applyFont="1" applyBorder="1" applyAlignment="1">
      <alignment horizontal="right" vertical="center" wrapText="1"/>
    </xf>
    <xf numFmtId="43" fontId="26" fillId="0" borderId="0" xfId="4" applyFont="1" applyBorder="1" applyAlignment="1">
      <alignment horizontal="right" vertical="center" wrapText="1"/>
    </xf>
    <xf numFmtId="164" fontId="20" fillId="3" borderId="4" xfId="2" applyNumberFormat="1" applyFont="1" applyFill="1" applyBorder="1" applyAlignment="1">
      <alignment vertical="center" wrapText="1"/>
    </xf>
    <xf numFmtId="43" fontId="21" fillId="0" borderId="22" xfId="4" applyFont="1" applyBorder="1" applyAlignment="1">
      <alignment horizontal="right" vertical="center" wrapText="1"/>
    </xf>
    <xf numFmtId="43" fontId="21" fillId="0" borderId="1" xfId="4" applyFont="1" applyBorder="1" applyAlignment="1">
      <alignment horizontal="right" vertical="center" wrapText="1"/>
    </xf>
    <xf numFmtId="43" fontId="21" fillId="0" borderId="0" xfId="4" applyFont="1" applyBorder="1" applyAlignment="1">
      <alignment horizontal="right" vertical="center" wrapText="1"/>
    </xf>
    <xf numFmtId="43" fontId="26" fillId="0" borderId="22" xfId="4" applyFont="1" applyFill="1" applyBorder="1" applyAlignment="1">
      <alignment horizontal="right" vertical="center" wrapText="1"/>
    </xf>
    <xf numFmtId="43" fontId="26" fillId="0" borderId="1" xfId="4" applyFont="1" applyFill="1" applyBorder="1" applyAlignment="1">
      <alignment horizontal="right" vertical="center" wrapText="1"/>
    </xf>
    <xf numFmtId="43" fontId="22" fillId="0" borderId="38" xfId="4" applyFont="1" applyFill="1" applyBorder="1" applyAlignment="1">
      <alignment horizontal="center" vertical="center"/>
    </xf>
    <xf numFmtId="164" fontId="20" fillId="0" borderId="4" xfId="7" applyFont="1" applyBorder="1"/>
    <xf numFmtId="43" fontId="19" fillId="4" borderId="22" xfId="4" applyFont="1" applyFill="1" applyBorder="1" applyAlignment="1">
      <alignment horizontal="right" vertical="center" wrapText="1"/>
    </xf>
    <xf numFmtId="43" fontId="19" fillId="4" borderId="1" xfId="4" applyFont="1" applyFill="1" applyBorder="1" applyAlignment="1">
      <alignment horizontal="right" vertical="center" wrapText="1"/>
    </xf>
    <xf numFmtId="43" fontId="19" fillId="4" borderId="0" xfId="4" applyFont="1" applyFill="1" applyBorder="1" applyAlignment="1">
      <alignment horizontal="right" vertical="center" wrapText="1"/>
    </xf>
    <xf numFmtId="43" fontId="21" fillId="0" borderId="22" xfId="4" applyFont="1" applyFill="1" applyBorder="1" applyAlignment="1">
      <alignment horizontal="right" vertical="center" wrapText="1"/>
    </xf>
    <xf numFmtId="43" fontId="21" fillId="0" borderId="1" xfId="4" applyFont="1" applyFill="1" applyBorder="1" applyAlignment="1">
      <alignment horizontal="right" vertical="center" wrapText="1"/>
    </xf>
    <xf numFmtId="0" fontId="20" fillId="3" borderId="0" xfId="2" applyFont="1" applyFill="1" applyAlignment="1">
      <alignment vertical="center" wrapText="1"/>
    </xf>
    <xf numFmtId="43" fontId="20" fillId="0" borderId="0" xfId="3" applyFont="1" applyFill="1" applyAlignment="1">
      <alignment vertical="center"/>
    </xf>
    <xf numFmtId="43" fontId="22" fillId="7" borderId="45" xfId="4" applyFont="1" applyFill="1" applyBorder="1" applyAlignment="1">
      <alignment horizontal="center" vertical="center"/>
    </xf>
    <xf numFmtId="43" fontId="22" fillId="7" borderId="46" xfId="4" applyFont="1" applyFill="1" applyBorder="1" applyAlignment="1">
      <alignment horizontal="center" vertical="center"/>
    </xf>
    <xf numFmtId="43" fontId="20" fillId="3" borderId="0" xfId="3" applyFont="1" applyFill="1" applyAlignment="1">
      <alignment horizontal="center" vertical="center"/>
    </xf>
    <xf numFmtId="43" fontId="22" fillId="7" borderId="28" xfId="4" applyFont="1" applyFill="1" applyBorder="1" applyAlignment="1">
      <alignment horizontal="left" vertical="center"/>
    </xf>
    <xf numFmtId="43" fontId="22" fillId="7" borderId="1" xfId="4" applyFont="1" applyFill="1" applyBorder="1" applyAlignment="1">
      <alignment horizontal="left" vertical="center"/>
    </xf>
    <xf numFmtId="43" fontId="22" fillId="0" borderId="29" xfId="4" applyFont="1" applyFill="1" applyBorder="1" applyAlignment="1">
      <alignment horizontal="left" vertical="center"/>
    </xf>
    <xf numFmtId="43" fontId="22" fillId="7" borderId="30" xfId="4" applyFont="1" applyFill="1" applyBorder="1" applyAlignment="1">
      <alignment horizontal="left" vertical="center"/>
    </xf>
    <xf numFmtId="43" fontId="22" fillId="0" borderId="0" xfId="4" applyFont="1" applyFill="1" applyBorder="1" applyAlignment="1">
      <alignment horizontal="left" vertical="center"/>
    </xf>
    <xf numFmtId="43" fontId="21" fillId="6" borderId="1" xfId="2" applyNumberFormat="1" applyFont="1" applyFill="1" applyBorder="1" applyAlignment="1">
      <alignment vertical="center"/>
    </xf>
    <xf numFmtId="164" fontId="20" fillId="5" borderId="2" xfId="1" applyFont="1" applyFill="1" applyBorder="1" applyAlignment="1">
      <alignment vertical="center"/>
    </xf>
    <xf numFmtId="43" fontId="20" fillId="4" borderId="3" xfId="3" applyFont="1" applyFill="1" applyBorder="1" applyAlignment="1">
      <alignment horizontal="center" vertical="center" wrapText="1"/>
    </xf>
    <xf numFmtId="43" fontId="20" fillId="5" borderId="4" xfId="3" applyFont="1" applyFill="1" applyBorder="1" applyAlignment="1">
      <alignment horizontal="center" vertical="center" wrapText="1"/>
    </xf>
    <xf numFmtId="43" fontId="22" fillId="0" borderId="2" xfId="4" applyFont="1" applyFill="1" applyBorder="1" applyAlignment="1">
      <alignment horizontal="center" vertical="center" wrapText="1"/>
    </xf>
    <xf numFmtId="0" fontId="21" fillId="0" borderId="2" xfId="2" applyFont="1" applyFill="1" applyBorder="1" applyAlignment="1">
      <alignment vertical="center" wrapText="1"/>
    </xf>
    <xf numFmtId="43" fontId="22" fillId="0" borderId="46" xfId="4" applyFont="1" applyFill="1" applyBorder="1" applyAlignment="1">
      <alignment horizontal="center" vertical="center"/>
    </xf>
    <xf numFmtId="43" fontId="21" fillId="4" borderId="51" xfId="4" applyFont="1" applyFill="1" applyBorder="1" applyAlignment="1">
      <alignment horizontal="right" vertical="center" wrapText="1"/>
    </xf>
    <xf numFmtId="43" fontId="20" fillId="4" borderId="51" xfId="4" applyFont="1" applyFill="1" applyBorder="1" applyAlignment="1">
      <alignment horizontal="right" vertical="center" wrapText="1"/>
    </xf>
    <xf numFmtId="43" fontId="20" fillId="0" borderId="51" xfId="4" applyFont="1" applyFill="1" applyBorder="1" applyAlignment="1">
      <alignment horizontal="right" vertical="center" wrapText="1"/>
    </xf>
    <xf numFmtId="43" fontId="22" fillId="0" borderId="42" xfId="4" applyFont="1" applyFill="1" applyBorder="1" applyAlignment="1">
      <alignment horizontal="center" vertical="center"/>
    </xf>
    <xf numFmtId="43" fontId="20" fillId="0" borderId="52" xfId="4" applyFont="1" applyBorder="1" applyAlignment="1">
      <alignment horizontal="right" vertical="center" wrapText="1"/>
    </xf>
    <xf numFmtId="43" fontId="22" fillId="7" borderId="37" xfId="4" applyFont="1" applyFill="1" applyBorder="1" applyAlignment="1">
      <alignment horizontal="left" vertical="center"/>
    </xf>
    <xf numFmtId="0" fontId="21" fillId="0" borderId="8" xfId="2" applyFont="1" applyBorder="1" applyAlignment="1">
      <alignment vertical="center" wrapText="1"/>
    </xf>
    <xf numFmtId="43" fontId="21" fillId="4" borderId="20" xfId="4" applyFont="1" applyFill="1" applyBorder="1" applyAlignment="1">
      <alignment horizontal="right" vertical="center" wrapText="1"/>
    </xf>
    <xf numFmtId="43" fontId="21" fillId="8" borderId="24" xfId="4" applyFont="1" applyFill="1" applyBorder="1" applyAlignment="1">
      <alignment horizontal="right" vertical="center" wrapText="1"/>
    </xf>
    <xf numFmtId="43" fontId="26" fillId="9" borderId="24" xfId="4" applyFont="1" applyFill="1" applyBorder="1" applyAlignment="1">
      <alignment horizontal="right" vertical="center" wrapText="1"/>
    </xf>
    <xf numFmtId="43" fontId="20" fillId="0" borderId="24" xfId="4" applyFont="1" applyBorder="1" applyAlignment="1">
      <alignment horizontal="right" vertical="center" wrapText="1"/>
    </xf>
    <xf numFmtId="43" fontId="20" fillId="9" borderId="24" xfId="4" applyFont="1" applyFill="1" applyBorder="1" applyAlignment="1">
      <alignment horizontal="right" vertical="center" wrapText="1"/>
    </xf>
    <xf numFmtId="43" fontId="26" fillId="9" borderId="24" xfId="4" applyFont="1" applyFill="1" applyBorder="1" applyAlignment="1">
      <alignment horizontal="left" vertical="center" wrapText="1"/>
    </xf>
    <xf numFmtId="43" fontId="19" fillId="8" borderId="24" xfId="4" applyFont="1" applyFill="1" applyBorder="1" applyAlignment="1">
      <alignment horizontal="right" vertical="center" wrapText="1"/>
    </xf>
    <xf numFmtId="43" fontId="21" fillId="4" borderId="24" xfId="4" applyFont="1" applyFill="1" applyBorder="1" applyAlignment="1">
      <alignment horizontal="right" vertical="center" wrapText="1"/>
    </xf>
    <xf numFmtId="43" fontId="20" fillId="8" borderId="24" xfId="4" applyFont="1" applyFill="1" applyBorder="1" applyAlignment="1">
      <alignment horizontal="right" vertical="center" wrapText="1"/>
    </xf>
    <xf numFmtId="43" fontId="20" fillId="4" borderId="24" xfId="4" applyFont="1" applyFill="1" applyBorder="1" applyAlignment="1">
      <alignment horizontal="right" vertical="center" wrapText="1"/>
    </xf>
    <xf numFmtId="0" fontId="26" fillId="9" borderId="24" xfId="6" applyFont="1" applyFill="1" applyBorder="1" applyAlignment="1">
      <alignment vertical="center" wrapText="1"/>
    </xf>
    <xf numFmtId="164" fontId="26" fillId="9" borderId="24" xfId="6" applyNumberFormat="1" applyFont="1" applyFill="1" applyBorder="1" applyAlignment="1">
      <alignment vertical="center" wrapText="1"/>
    </xf>
    <xf numFmtId="43" fontId="20" fillId="0" borderId="24" xfId="4" applyFont="1" applyFill="1" applyBorder="1" applyAlignment="1">
      <alignment horizontal="right" vertical="center" wrapText="1"/>
    </xf>
    <xf numFmtId="43" fontId="22" fillId="7" borderId="27" xfId="4" applyFont="1" applyFill="1" applyBorder="1" applyAlignment="1">
      <alignment horizontal="center" vertical="center"/>
    </xf>
    <xf numFmtId="43" fontId="22" fillId="0" borderId="53" xfId="4" applyFont="1" applyFill="1" applyBorder="1" applyAlignment="1">
      <alignment horizontal="center" vertical="center"/>
    </xf>
    <xf numFmtId="43" fontId="20" fillId="0" borderId="33" xfId="4" applyFont="1" applyBorder="1" applyAlignment="1">
      <alignment horizontal="right" vertical="center" wrapText="1"/>
    </xf>
    <xf numFmtId="43" fontId="20" fillId="10" borderId="24" xfId="4" applyFont="1" applyFill="1" applyBorder="1" applyAlignment="1">
      <alignment horizontal="right" vertical="center" wrapText="1"/>
    </xf>
    <xf numFmtId="43" fontId="19" fillId="9" borderId="24" xfId="4" applyFont="1" applyFill="1" applyBorder="1" applyAlignment="1">
      <alignment horizontal="right" vertical="center" wrapText="1"/>
    </xf>
    <xf numFmtId="43" fontId="21" fillId="9" borderId="24" xfId="4" applyFont="1" applyFill="1" applyBorder="1" applyAlignment="1">
      <alignment horizontal="right" vertical="center" wrapText="1"/>
    </xf>
    <xf numFmtId="43" fontId="19" fillId="9" borderId="24" xfId="3" applyFont="1" applyFill="1" applyBorder="1" applyAlignment="1">
      <alignment horizontal="left" vertical="center" wrapText="1"/>
    </xf>
    <xf numFmtId="43" fontId="26" fillId="0" borderId="24" xfId="4" applyFont="1" applyBorder="1" applyAlignment="1">
      <alignment horizontal="right" vertical="center" wrapText="1"/>
    </xf>
    <xf numFmtId="43" fontId="21" fillId="0" borderId="24" xfId="4" applyFont="1" applyBorder="1" applyAlignment="1">
      <alignment horizontal="right" vertical="center" wrapText="1"/>
    </xf>
    <xf numFmtId="43" fontId="26" fillId="0" borderId="24" xfId="4" applyFont="1" applyFill="1" applyBorder="1" applyAlignment="1">
      <alignment horizontal="right" vertical="center" wrapText="1"/>
    </xf>
    <xf numFmtId="43" fontId="22" fillId="0" borderId="6" xfId="4" applyFont="1" applyFill="1" applyBorder="1" applyAlignment="1">
      <alignment horizontal="center" vertical="center"/>
    </xf>
    <xf numFmtId="43" fontId="19" fillId="4" borderId="24" xfId="4" applyFont="1" applyFill="1" applyBorder="1" applyAlignment="1">
      <alignment horizontal="right" vertical="center" wrapText="1"/>
    </xf>
    <xf numFmtId="43" fontId="21" fillId="0" borderId="24" xfId="4" applyFont="1" applyFill="1" applyBorder="1" applyAlignment="1">
      <alignment horizontal="right" vertical="center" wrapText="1"/>
    </xf>
    <xf numFmtId="43" fontId="22" fillId="7" borderId="43" xfId="4" applyFont="1" applyFill="1" applyBorder="1" applyAlignment="1">
      <alignment horizontal="center" vertical="center"/>
    </xf>
    <xf numFmtId="43" fontId="22" fillId="7" borderId="27" xfId="4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vertical="center"/>
    </xf>
    <xf numFmtId="43" fontId="20" fillId="0" borderId="0" xfId="3" applyFont="1" applyBorder="1" applyAlignment="1">
      <alignment vertical="center"/>
    </xf>
    <xf numFmtId="43" fontId="20" fillId="3" borderId="0" xfId="4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20" fillId="0" borderId="0" xfId="2" applyFont="1" applyBorder="1" applyAlignment="1">
      <alignment horizontal="left" vertical="center"/>
    </xf>
    <xf numFmtId="0" fontId="20" fillId="0" borderId="0" xfId="2" applyFont="1" applyBorder="1" applyAlignment="1">
      <alignment horizontal="center" vertical="center"/>
    </xf>
    <xf numFmtId="43" fontId="20" fillId="0" borderId="0" xfId="3" applyFont="1" applyBorder="1" applyAlignment="1">
      <alignment horizontal="center" vertical="center"/>
    </xf>
    <xf numFmtId="43" fontId="20" fillId="3" borderId="0" xfId="4" applyFont="1" applyFill="1" applyBorder="1" applyAlignment="1">
      <alignment horizontal="center" vertical="center"/>
    </xf>
    <xf numFmtId="0" fontId="20" fillId="0" borderId="0" xfId="6" applyFont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20" fillId="3" borderId="0" xfId="2" applyFont="1" applyFill="1" applyBorder="1" applyAlignment="1">
      <alignment vertical="center"/>
    </xf>
    <xf numFmtId="0" fontId="20" fillId="3" borderId="0" xfId="2" applyFont="1" applyFill="1" applyBorder="1" applyAlignment="1">
      <alignment horizontal="right" vertical="center"/>
    </xf>
    <xf numFmtId="43" fontId="20" fillId="3" borderId="0" xfId="4" applyFont="1" applyFill="1" applyBorder="1" applyAlignment="1">
      <alignment horizontal="left" vertical="center"/>
    </xf>
    <xf numFmtId="43" fontId="20" fillId="0" borderId="0" xfId="3" applyFont="1" applyBorder="1" applyAlignment="1">
      <alignment horizontal="left" vertical="center"/>
    </xf>
    <xf numFmtId="0" fontId="20" fillId="3" borderId="0" xfId="2" applyFont="1" applyFill="1" applyBorder="1" applyAlignment="1">
      <alignment horizontal="left" vertical="center"/>
    </xf>
    <xf numFmtId="0" fontId="20" fillId="3" borderId="0" xfId="2" applyFont="1" applyFill="1" applyBorder="1" applyAlignment="1">
      <alignment horizontal="center" vertical="center"/>
    </xf>
    <xf numFmtId="43" fontId="20" fillId="3" borderId="0" xfId="4" applyFont="1" applyFill="1" applyBorder="1" applyAlignment="1">
      <alignment horizontal="right" vertical="center"/>
    </xf>
    <xf numFmtId="0" fontId="21" fillId="3" borderId="0" xfId="2" applyFont="1" applyFill="1" applyBorder="1" applyAlignment="1">
      <alignment horizontal="right" vertical="center"/>
    </xf>
    <xf numFmtId="0" fontId="19" fillId="3" borderId="0" xfId="2" applyFont="1" applyFill="1" applyBorder="1" applyAlignment="1">
      <alignment horizontal="right" vertical="center"/>
    </xf>
    <xf numFmtId="0" fontId="19" fillId="3" borderId="0" xfId="2" applyFont="1" applyFill="1" applyBorder="1" applyAlignment="1">
      <alignment horizontal="left" vertical="center"/>
    </xf>
    <xf numFmtId="43" fontId="20" fillId="3" borderId="0" xfId="3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vertical="center" wrapText="1"/>
    </xf>
    <xf numFmtId="0" fontId="23" fillId="0" borderId="4" xfId="2" applyFont="1" applyFill="1" applyBorder="1" applyAlignment="1">
      <alignment vertical="center" wrapText="1"/>
    </xf>
    <xf numFmtId="43" fontId="21" fillId="6" borderId="15" xfId="2" applyNumberFormat="1" applyFont="1" applyFill="1" applyBorder="1" applyAlignment="1">
      <alignment horizontal="center" vertical="center"/>
    </xf>
    <xf numFmtId="43" fontId="21" fillId="0" borderId="0" xfId="2" applyNumberFormat="1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/>
    </xf>
    <xf numFmtId="43" fontId="21" fillId="0" borderId="8" xfId="3" applyFont="1" applyFill="1" applyBorder="1" applyAlignment="1">
      <alignment horizontal="center" vertical="center"/>
    </xf>
    <xf numFmtId="43" fontId="22" fillId="7" borderId="10" xfId="4" applyFont="1" applyFill="1" applyBorder="1" applyAlignment="1">
      <alignment horizontal="left" vertical="center"/>
    </xf>
    <xf numFmtId="43" fontId="22" fillId="7" borderId="11" xfId="4" applyFont="1" applyFill="1" applyBorder="1" applyAlignment="1">
      <alignment horizontal="left" vertical="center"/>
    </xf>
    <xf numFmtId="43" fontId="10" fillId="0" borderId="11" xfId="3" applyFont="1" applyFill="1" applyBorder="1" applyAlignment="1">
      <alignment horizontal="center" vertical="center"/>
    </xf>
    <xf numFmtId="0" fontId="21" fillId="3" borderId="54" xfId="2" applyFont="1" applyFill="1" applyBorder="1" applyAlignment="1">
      <alignment vertical="center" wrapText="1"/>
    </xf>
    <xf numFmtId="43" fontId="22" fillId="0" borderId="15" xfId="4" applyFont="1" applyFill="1" applyBorder="1" applyAlignment="1">
      <alignment horizontal="left" vertical="center"/>
    </xf>
    <xf numFmtId="0" fontId="23" fillId="3" borderId="11" xfId="2" applyFont="1" applyFill="1" applyBorder="1" applyAlignment="1">
      <alignment vertical="center" wrapText="1"/>
    </xf>
    <xf numFmtId="43" fontId="20" fillId="2" borderId="11" xfId="3" applyFont="1" applyFill="1" applyBorder="1" applyAlignment="1">
      <alignment horizontal="center" vertical="center"/>
    </xf>
    <xf numFmtId="43" fontId="22" fillId="7" borderId="13" xfId="4" applyFont="1" applyFill="1" applyBorder="1" applyAlignment="1">
      <alignment horizontal="left" vertical="center"/>
    </xf>
    <xf numFmtId="43" fontId="22" fillId="0" borderId="11" xfId="4" applyFont="1" applyFill="1" applyBorder="1" applyAlignment="1">
      <alignment horizontal="left" vertical="center"/>
    </xf>
    <xf numFmtId="0" fontId="20" fillId="11" borderId="0" xfId="6" applyFont="1" applyFill="1" applyBorder="1" applyAlignment="1">
      <alignment vertical="center"/>
    </xf>
    <xf numFmtId="43" fontId="20" fillId="11" borderId="0" xfId="3" applyFont="1" applyFill="1" applyBorder="1" applyAlignment="1">
      <alignment horizontal="center" vertical="center"/>
    </xf>
    <xf numFmtId="0" fontId="20" fillId="11" borderId="0" xfId="2" applyFont="1" applyFill="1" applyBorder="1" applyAlignment="1">
      <alignment horizontal="center" vertical="center"/>
    </xf>
    <xf numFmtId="0" fontId="10" fillId="7" borderId="55" xfId="5" applyFont="1" applyFill="1" applyBorder="1" applyAlignment="1">
      <alignment horizontal="center" vertical="center"/>
    </xf>
    <xf numFmtId="0" fontId="17" fillId="7" borderId="11" xfId="5" applyFont="1" applyFill="1" applyBorder="1" applyAlignment="1">
      <alignment horizontal="left" vertical="center"/>
    </xf>
    <xf numFmtId="43" fontId="10" fillId="7" borderId="11" xfId="3" applyFont="1" applyFill="1" applyBorder="1" applyAlignment="1">
      <alignment horizontal="center" vertical="center"/>
    </xf>
    <xf numFmtId="0" fontId="4" fillId="11" borderId="56" xfId="6" applyFont="1" applyFill="1" applyBorder="1" applyAlignment="1">
      <alignment horizontal="center" vertical="center"/>
    </xf>
    <xf numFmtId="0" fontId="20" fillId="11" borderId="57" xfId="6" applyFont="1" applyFill="1" applyBorder="1" applyAlignment="1">
      <alignment vertical="center"/>
    </xf>
    <xf numFmtId="0" fontId="4" fillId="11" borderId="58" xfId="6" applyFont="1" applyFill="1" applyBorder="1" applyAlignment="1">
      <alignment horizontal="center" vertical="center"/>
    </xf>
    <xf numFmtId="43" fontId="4" fillId="11" borderId="59" xfId="3" applyFont="1" applyFill="1" applyBorder="1" applyAlignment="1">
      <alignment vertical="center"/>
    </xf>
    <xf numFmtId="0" fontId="20" fillId="11" borderId="59" xfId="6" applyFont="1" applyFill="1" applyBorder="1" applyAlignment="1">
      <alignment vertical="center"/>
    </xf>
    <xf numFmtId="43" fontId="20" fillId="11" borderId="59" xfId="3" applyFont="1" applyFill="1" applyBorder="1" applyAlignment="1">
      <alignment horizontal="center" vertical="center"/>
    </xf>
    <xf numFmtId="0" fontId="20" fillId="11" borderId="59" xfId="2" applyFont="1" applyFill="1" applyBorder="1" applyAlignment="1">
      <alignment horizontal="center" vertical="center"/>
    </xf>
    <xf numFmtId="0" fontId="20" fillId="11" borderId="60" xfId="6" applyFont="1" applyFill="1" applyBorder="1" applyAlignment="1">
      <alignment vertical="center"/>
    </xf>
    <xf numFmtId="0" fontId="6" fillId="11" borderId="0" xfId="6" applyFont="1" applyFill="1" applyBorder="1" applyAlignment="1">
      <alignment vertical="center"/>
    </xf>
    <xf numFmtId="43" fontId="6" fillId="11" borderId="0" xfId="3" applyFont="1" applyFill="1" applyBorder="1" applyAlignment="1">
      <alignment vertical="center"/>
    </xf>
    <xf numFmtId="0" fontId="17" fillId="7" borderId="38" xfId="5" applyFont="1" applyFill="1" applyBorder="1" applyAlignment="1">
      <alignment horizontal="left" vertical="center"/>
    </xf>
    <xf numFmtId="43" fontId="22" fillId="7" borderId="61" xfId="4" applyFont="1" applyFill="1" applyBorder="1" applyAlignment="1">
      <alignment horizontal="left" vertical="center"/>
    </xf>
    <xf numFmtId="43" fontId="21" fillId="11" borderId="53" xfId="4" applyFont="1" applyFill="1" applyBorder="1" applyAlignment="1">
      <alignment vertical="center"/>
    </xf>
    <xf numFmtId="43" fontId="21" fillId="11" borderId="63" xfId="4" applyFont="1" applyFill="1" applyBorder="1" applyAlignment="1">
      <alignment vertical="center"/>
    </xf>
    <xf numFmtId="164" fontId="20" fillId="11" borderId="41" xfId="6" applyNumberFormat="1" applyFont="1" applyFill="1" applyBorder="1" applyAlignment="1">
      <alignment vertical="center"/>
    </xf>
    <xf numFmtId="164" fontId="20" fillId="11" borderId="62" xfId="6" applyNumberFormat="1" applyFont="1" applyFill="1" applyBorder="1" applyAlignment="1">
      <alignment vertical="center"/>
    </xf>
    <xf numFmtId="43" fontId="22" fillId="7" borderId="14" xfId="4" applyFont="1" applyFill="1" applyBorder="1" applyAlignment="1">
      <alignment horizontal="left" vertical="center"/>
    </xf>
    <xf numFmtId="43" fontId="21" fillId="11" borderId="64" xfId="2" applyNumberFormat="1" applyFont="1" applyFill="1" applyBorder="1" applyAlignment="1">
      <alignment horizontal="center" vertical="center"/>
    </xf>
    <xf numFmtId="43" fontId="21" fillId="11" borderId="65" xfId="2" applyNumberFormat="1" applyFont="1" applyFill="1" applyBorder="1" applyAlignment="1">
      <alignment horizontal="center" vertical="center"/>
    </xf>
    <xf numFmtId="0" fontId="19" fillId="3" borderId="0" xfId="2" applyFont="1" applyFill="1" applyBorder="1" applyAlignment="1">
      <alignment horizontal="left" vertical="center"/>
    </xf>
    <xf numFmtId="0" fontId="19" fillId="3" borderId="0" xfId="2" applyFont="1" applyFill="1" applyAlignment="1">
      <alignment horizontal="right" vertical="center"/>
    </xf>
  </cellXfs>
  <cellStyles count="8">
    <cellStyle name="Migliaia" xfId="1" builtinId="3"/>
    <cellStyle name="Migliaia 19" xfId="4"/>
    <cellStyle name="Migliaia 2 18" xfId="7"/>
    <cellStyle name="Migliaia 20" xfId="3"/>
    <cellStyle name="Normal_Sheet1 2" xfId="6"/>
    <cellStyle name="Normale" xfId="0" builtinId="0"/>
    <cellStyle name="Normale 2_Cee Esteso 2013.v.0.1" xfId="5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works/Elaborazioni%20e%20statistiche/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Simonetti/Modelli_CE_2006/CE_1&#176;trim_2006/CE_999_1&#176;trim_2006/Documenti/ARES/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Documenti/Analisi%201998/Rendiconto%201998%20-%20Febbraio%202000/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Lavori/Bilanci/Bilanci%20D'Esercizio/Bilanci%202003%20BIS/Bilancio%202001/Bilancio%20fin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85\BAT%20AGPERS\003%20DotazioneOrganica\BozzaDotOrgVerMag2014\2014.01.31%20ASL%20BT%20Dot.%20Org.%20DSS%20ElaboratoNitt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amministrazione_finanza\CONSUNTIVO\CONSUNTIVO%202019\CE_2019\CE%20IV%20trim%202019\CE%20IV%20Trim%202019_definitivo\CE%20IV%20trim%202019_inviato%20da%20Regione_13.02.20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%20di%20PREVISIONE/Bilancio%20di%20previsione%202022/Raccordo%20CE%20e%20tabelle%20previsionale%202022_covidvaccino%2019%20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802RP/Desktop/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3">
          <cell r="E3" t="str">
            <v>SI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J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 refreshError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 (2)"/>
      <sheetName val="BAT_ x NSIS"/>
    </sheetNames>
    <sheetDataSet>
      <sheetData sheetId="0">
        <row r="11">
          <cell r="C11" t="str">
            <v>AA0010</v>
          </cell>
          <cell r="D11" t="str">
            <v>A.1)  Contributi in c/esercizio</v>
          </cell>
          <cell r="E11">
            <v>641240127.70000005</v>
          </cell>
          <cell r="F11">
            <v>3565845</v>
          </cell>
          <cell r="G11"/>
          <cell r="H11">
            <v>644805972.70000005</v>
          </cell>
        </row>
        <row r="12">
          <cell r="C12" t="str">
            <v>AA0020</v>
          </cell>
          <cell r="D12" t="str">
            <v>A.1.A)  Contributi da Regione o Prov. Aut. per quota F.S. regionale</v>
          </cell>
          <cell r="E12">
            <v>633367947.94000006</v>
          </cell>
          <cell r="F12">
            <v>3588895</v>
          </cell>
          <cell r="G12"/>
          <cell r="H12">
            <v>636956842.94000006</v>
          </cell>
        </row>
        <row r="13">
          <cell r="C13" t="str">
            <v>AA0030</v>
          </cell>
          <cell r="D13" t="str">
            <v>A.1.A.1)  da Regione o Prov. Aut. per quota F.S. regionale indistinto</v>
          </cell>
          <cell r="E13">
            <v>613191254.94000006</v>
          </cell>
          <cell r="F13">
            <v>3785181</v>
          </cell>
          <cell r="G13"/>
          <cell r="H13">
            <v>616976435.94000006</v>
          </cell>
        </row>
        <row r="14">
          <cell r="C14" t="str">
            <v>AA0031</v>
          </cell>
          <cell r="D14" t="str">
            <v>A.1.A.1.1) Finanziamento indistinto</v>
          </cell>
          <cell r="E14">
            <v>612834600</v>
          </cell>
          <cell r="F14">
            <v>3570000</v>
          </cell>
          <cell r="G14" t="str">
            <v>Incremento provv. Ass indistinta</v>
          </cell>
          <cell r="H14">
            <v>616404600</v>
          </cell>
        </row>
        <row r="15">
          <cell r="C15" t="str">
            <v>AA0032</v>
          </cell>
          <cell r="D15" t="str">
            <v>A.1.A.1.2) Finanziamento indistinto finalizzato da Regione</v>
          </cell>
          <cell r="E15">
            <v>356654.94</v>
          </cell>
          <cell r="F15">
            <v>215181</v>
          </cell>
          <cell r="G15" t="str">
            <v>Vedi dettaglio 1</v>
          </cell>
          <cell r="H15">
            <v>571835.93999999994</v>
          </cell>
        </row>
        <row r="16">
          <cell r="C16" t="str">
            <v>AA0033</v>
          </cell>
          <cell r="D16" t="str">
            <v>A.1.A.1.3) Funzioni</v>
          </cell>
          <cell r="E16">
            <v>0</v>
          </cell>
          <cell r="F16">
            <v>0</v>
          </cell>
          <cell r="G16"/>
          <cell r="H16">
            <v>0</v>
          </cell>
        </row>
        <row r="17">
          <cell r="C17" t="str">
            <v>AA0034</v>
          </cell>
          <cell r="D17" t="str">
            <v>A.1.A.1.3.A) Funzioni - Pronto Soccorso</v>
          </cell>
          <cell r="E17">
            <v>0</v>
          </cell>
          <cell r="F17">
            <v>0</v>
          </cell>
          <cell r="G17"/>
          <cell r="H17">
            <v>0</v>
          </cell>
        </row>
        <row r="18">
          <cell r="C18" t="str">
            <v>AA0035</v>
          </cell>
          <cell r="D18" t="str">
            <v>A.1.A.1.3.B) Funzioni - Altro</v>
          </cell>
          <cell r="E18">
            <v>0</v>
          </cell>
          <cell r="F18">
            <v>0</v>
          </cell>
          <cell r="G18"/>
          <cell r="H18">
            <v>0</v>
          </cell>
        </row>
        <row r="19">
          <cell r="C19" t="str">
            <v>AA0036</v>
          </cell>
          <cell r="D19" t="str">
            <v>A.1.A.1.4) Quota finalizzata per il Piano aziendale di cui all'art. 1, comma 528, L. 208/2015</v>
          </cell>
          <cell r="E19">
            <v>0</v>
          </cell>
          <cell r="F19">
            <v>0</v>
          </cell>
          <cell r="G19"/>
          <cell r="H19">
            <v>0</v>
          </cell>
        </row>
        <row r="20">
          <cell r="C20" t="str">
            <v>AA0040</v>
          </cell>
          <cell r="D20" t="str">
            <v>A.1.A.2)  da Regione o Prov. Aut. per quota F.S. regionale vincolato</v>
          </cell>
          <cell r="E20">
            <v>20176693</v>
          </cell>
          <cell r="F20">
            <v>-196286</v>
          </cell>
          <cell r="G20" t="str">
            <v>Minore FSN Esclusività</v>
          </cell>
          <cell r="H20">
            <v>19980407</v>
          </cell>
        </row>
        <row r="21">
          <cell r="C21" t="str">
            <v>AA0050</v>
          </cell>
          <cell r="D21" t="str">
            <v>A.1.B)  Contributi c/esercizio (extra fondo)</v>
          </cell>
          <cell r="E21">
            <v>7872179.7600000007</v>
          </cell>
          <cell r="F21">
            <v>-23050</v>
          </cell>
          <cell r="G21"/>
          <cell r="H21">
            <v>7849129.7600000007</v>
          </cell>
        </row>
        <row r="22">
          <cell r="C22" t="str">
            <v>AA0060</v>
          </cell>
          <cell r="D22" t="str">
            <v xml:space="preserve">A.1.B.1)  da Regione o Prov. Aut. (extra fondo) </v>
          </cell>
          <cell r="E22">
            <v>4462004.6000000006</v>
          </cell>
          <cell r="F22">
            <v>-23050</v>
          </cell>
          <cell r="G22"/>
          <cell r="H22">
            <v>4438954.6000000006</v>
          </cell>
        </row>
        <row r="23">
          <cell r="C23" t="str">
            <v>AA0070</v>
          </cell>
          <cell r="D23" t="str">
            <v>A.1.B.1.1)  Contributi da Regione o Prov. Aut. (extra fondo) vincolati</v>
          </cell>
          <cell r="E23">
            <v>4462004.6000000006</v>
          </cell>
          <cell r="F23">
            <v>-23050</v>
          </cell>
          <cell r="G23" t="str">
            <v>Riclassifiche su</v>
          </cell>
          <cell r="H23">
            <v>4438954.6000000006</v>
          </cell>
        </row>
        <row r="24">
          <cell r="C24" t="str">
            <v>AA0080</v>
          </cell>
          <cell r="D24" t="str">
            <v>A.1.B.1.2)  Contributi da Regione o Prov. Aut. (extra fondo) - Risorse aggiuntive da bilancio regionale a titolo di copertura LEA</v>
          </cell>
          <cell r="E24">
            <v>0</v>
          </cell>
          <cell r="F24">
            <v>0</v>
          </cell>
          <cell r="G24"/>
          <cell r="H24">
            <v>0</v>
          </cell>
        </row>
        <row r="25">
          <cell r="C25" t="str">
            <v>AA0090</v>
          </cell>
          <cell r="D25" t="str">
            <v>A.1.B.1.3)  Contributi da Regione o Prov. Aut. (extra fondo) - Risorse aggiuntive da bilancio regionale a titolo di copertura extra LEA</v>
          </cell>
          <cell r="E25">
            <v>0</v>
          </cell>
          <cell r="F25">
            <v>0</v>
          </cell>
          <cell r="G25"/>
          <cell r="H25">
            <v>0</v>
          </cell>
        </row>
        <row r="26">
          <cell r="C26" t="str">
            <v>AA0100</v>
          </cell>
          <cell r="D26" t="str">
            <v>A.1.B.1.4)  Contributi da Regione o Prov. Aut. (extra fondo) - Altro</v>
          </cell>
          <cell r="E26">
            <v>0</v>
          </cell>
          <cell r="F26">
            <v>0</v>
          </cell>
          <cell r="G26"/>
          <cell r="H26">
            <v>0</v>
          </cell>
        </row>
        <row r="27">
          <cell r="C27" t="str">
            <v>AA0110</v>
          </cell>
          <cell r="D27" t="str">
            <v xml:space="preserve">A.1.B.2)  Contributi da Aziende sanitarie pubbliche della Regione o Prov. Aut. (extra fondo) </v>
          </cell>
          <cell r="E27">
            <v>0</v>
          </cell>
          <cell r="F27">
            <v>0</v>
          </cell>
          <cell r="G27"/>
          <cell r="H27">
            <v>0</v>
          </cell>
        </row>
        <row r="28">
          <cell r="C28" t="str">
            <v>AA0120</v>
          </cell>
          <cell r="D28" t="str">
            <v>A.1.B.2.1)  Contributi da Aziende sanitarie pubbliche della Regione o Prov. Aut. (extra fondo) vincolati</v>
          </cell>
          <cell r="E28">
            <v>0</v>
          </cell>
          <cell r="F28">
            <v>0</v>
          </cell>
          <cell r="G28"/>
          <cell r="H28">
            <v>0</v>
          </cell>
        </row>
        <row r="29">
          <cell r="C29" t="str">
            <v>AA0130</v>
          </cell>
          <cell r="D29" t="str">
            <v>A.1.B.2.2)  Contributi da Aziende sanitarie pubbliche della Regione o Prov. Aut. (extra fondo) altro</v>
          </cell>
          <cell r="E29">
            <v>0</v>
          </cell>
          <cell r="F29">
            <v>0</v>
          </cell>
          <cell r="G29"/>
          <cell r="H29">
            <v>0</v>
          </cell>
        </row>
        <row r="30">
          <cell r="C30" t="str">
            <v>AA0140</v>
          </cell>
          <cell r="D30" t="str">
            <v xml:space="preserve">A.1.B.3)  Contributi da Ministero della Salute e da altri soggetti pubblici (extra fondo) </v>
          </cell>
          <cell r="E30">
            <v>3410175.16</v>
          </cell>
          <cell r="F30">
            <v>0</v>
          </cell>
          <cell r="G30"/>
          <cell r="H30">
            <v>3410175.16</v>
          </cell>
        </row>
        <row r="31">
          <cell r="C31" t="str">
            <v>AA0141</v>
          </cell>
          <cell r="D31" t="str">
            <v>A.1.B.3.1)  Contributi da Ministero della Salute (extra fondo)</v>
          </cell>
          <cell r="E31">
            <v>0</v>
          </cell>
          <cell r="F31">
            <v>0</v>
          </cell>
          <cell r="G31"/>
          <cell r="H31">
            <v>0</v>
          </cell>
        </row>
        <row r="32">
          <cell r="C32" t="str">
            <v>AA0150</v>
          </cell>
          <cell r="D32" t="str">
            <v>A.1.B.3.2)  Contributi da altri soggetti pubblici (extra fondo) vincolati</v>
          </cell>
          <cell r="E32">
            <v>93626.39</v>
          </cell>
          <cell r="F32">
            <v>0</v>
          </cell>
          <cell r="G32"/>
          <cell r="H32">
            <v>93626.39</v>
          </cell>
        </row>
        <row r="33">
          <cell r="C33" t="str">
            <v>AA0160</v>
          </cell>
          <cell r="D33" t="str">
            <v>A.1.B.3.3)  Contributi da altri soggetti pubblici (extra fondo) L. 210/92</v>
          </cell>
          <cell r="E33">
            <v>3316548.77</v>
          </cell>
          <cell r="F33">
            <v>0</v>
          </cell>
          <cell r="G33"/>
          <cell r="H33">
            <v>3316548.77</v>
          </cell>
        </row>
        <row r="34">
          <cell r="C34" t="str">
            <v>AA0170</v>
          </cell>
          <cell r="D34" t="str">
            <v>A.1.B.3.4)  Contributi da altri soggetti pubblici (extra fondo) altro</v>
          </cell>
          <cell r="E34">
            <v>0</v>
          </cell>
          <cell r="F34">
            <v>0</v>
          </cell>
          <cell r="G34"/>
          <cell r="H34">
            <v>0</v>
          </cell>
        </row>
        <row r="35">
          <cell r="C35" t="str">
            <v>AA0171</v>
          </cell>
          <cell r="D35" t="str">
            <v>A.1.B.3.5) Contibuti da altri soggetti pubblici (extra fondo) - in attuazione dell’art.79, comma 1 sexies lettera c), del D.L. 112/2008, convertito con legge 133/2008 e della legge 23 dicembre 2009 n. 191.</v>
          </cell>
          <cell r="E35">
            <v>0</v>
          </cell>
          <cell r="F35">
            <v>0</v>
          </cell>
          <cell r="G35"/>
          <cell r="H35">
            <v>0</v>
          </cell>
        </row>
        <row r="36">
          <cell r="C36" t="str">
            <v>AA0180</v>
          </cell>
          <cell r="D36" t="str">
            <v>A.1.C)  Contributi c/esercizio per ricerca</v>
          </cell>
          <cell r="E36">
            <v>0</v>
          </cell>
          <cell r="F36">
            <v>0</v>
          </cell>
          <cell r="G36"/>
          <cell r="H36">
            <v>0</v>
          </cell>
        </row>
        <row r="37">
          <cell r="C37" t="str">
            <v>AA0190</v>
          </cell>
          <cell r="D37" t="str">
            <v>A.1.C.1)  Contributi da Ministero della Salute per ricerca corrente</v>
          </cell>
          <cell r="E37">
            <v>0</v>
          </cell>
          <cell r="F37">
            <v>0</v>
          </cell>
          <cell r="G37"/>
          <cell r="H37">
            <v>0</v>
          </cell>
        </row>
        <row r="38">
          <cell r="C38" t="str">
            <v>AA0200</v>
          </cell>
          <cell r="D38" t="str">
            <v>A.1.C.2)  Contributi da Ministero della Salute per ricerca finalizzata</v>
          </cell>
          <cell r="E38">
            <v>0</v>
          </cell>
          <cell r="F38">
            <v>0</v>
          </cell>
          <cell r="G38"/>
          <cell r="H38">
            <v>0</v>
          </cell>
        </row>
        <row r="39">
          <cell r="C39" t="str">
            <v>AA0210</v>
          </cell>
          <cell r="D39" t="str">
            <v>A.1.C.3)  Contributi da Regione ed altri soggetti pubblici per ricerca</v>
          </cell>
          <cell r="E39">
            <v>0</v>
          </cell>
          <cell r="F39">
            <v>0</v>
          </cell>
          <cell r="G39"/>
          <cell r="H39">
            <v>0</v>
          </cell>
        </row>
        <row r="40">
          <cell r="C40" t="str">
            <v>AA0220</v>
          </cell>
          <cell r="D40" t="str">
            <v>A.1.C.4)  Contributi da privati per ricerca</v>
          </cell>
          <cell r="E40">
            <v>0</v>
          </cell>
          <cell r="F40">
            <v>0</v>
          </cell>
          <cell r="G40"/>
          <cell r="H40">
            <v>0</v>
          </cell>
        </row>
        <row r="41">
          <cell r="C41" t="str">
            <v>AA0230</v>
          </cell>
          <cell r="D41" t="str">
            <v>A.1.D)  Contributi c/esercizio da privati</v>
          </cell>
          <cell r="E41">
            <v>0</v>
          </cell>
          <cell r="F41">
            <v>0</v>
          </cell>
          <cell r="G41"/>
          <cell r="H41">
            <v>0</v>
          </cell>
        </row>
        <row r="42">
          <cell r="C42" t="str">
            <v>AA0240</v>
          </cell>
          <cell r="D42" t="str">
            <v>A.2)  Rettifica contributi c/esercizio per destinazione ad investimenti</v>
          </cell>
          <cell r="E42">
            <v>-5361326.47</v>
          </cell>
          <cell r="F42">
            <v>4450000</v>
          </cell>
          <cell r="G42"/>
          <cell r="H42">
            <v>-911326.46999999974</v>
          </cell>
        </row>
        <row r="43">
          <cell r="C43" t="str">
            <v>AA0250</v>
          </cell>
          <cell r="D43" t="str">
            <v>A.2.A)  Rettifica contributi in c/esercizio per destinazione ad investimenti - da Regione o Prov. Aut. per quota F.S. regionale</v>
          </cell>
          <cell r="E43">
            <v>-5361326.47</v>
          </cell>
          <cell r="F43">
            <v>4450000</v>
          </cell>
          <cell r="G43" t="str">
            <v>Finanz. Investimenti</v>
          </cell>
          <cell r="H43">
            <v>-911326.46999999974</v>
          </cell>
        </row>
        <row r="44">
          <cell r="C44" t="str">
            <v>AA0260</v>
          </cell>
          <cell r="D44" t="str">
            <v>A.2.B)  Rettifica contributi in c/esercizio per destinazione ad investimenti - altri contributi</v>
          </cell>
          <cell r="E44">
            <v>0</v>
          </cell>
          <cell r="F44">
            <v>0</v>
          </cell>
          <cell r="G44"/>
          <cell r="H44">
            <v>0</v>
          </cell>
        </row>
        <row r="45">
          <cell r="C45" t="str">
            <v>AA0270</v>
          </cell>
          <cell r="D45" t="str">
            <v>A.3) Utilizzo fondi per quote inutilizzate contributi finalizzati e vincolati di esercizi precedenti</v>
          </cell>
          <cell r="E45">
            <v>0</v>
          </cell>
          <cell r="F45">
            <v>0</v>
          </cell>
          <cell r="G45"/>
          <cell r="H45">
            <v>0</v>
          </cell>
        </row>
        <row r="46">
          <cell r="C46" t="str">
            <v>AA0271</v>
          </cell>
          <cell r="D46" t="str">
            <v>A.3.A)  Utilizzo fondi per quote inutilizzate contributi di esercizi precedenti da Regione o Prov. Aut. per quota F.S. regionale indistinto finalizzato</v>
          </cell>
          <cell r="E46">
            <v>0</v>
          </cell>
          <cell r="F46">
            <v>0</v>
          </cell>
          <cell r="G46"/>
          <cell r="H46">
            <v>0</v>
          </cell>
        </row>
        <row r="47">
          <cell r="C47" t="str">
            <v>AA0280</v>
          </cell>
          <cell r="D47" t="str">
            <v>A.3.B)  Utilizzo fondi per quote inutilizzate contributi di esercizi precedenti da Regione o Prov. Aut. per quota F.S. regionale vincolato</v>
          </cell>
          <cell r="E47">
            <v>0</v>
          </cell>
          <cell r="F47">
            <v>0</v>
          </cell>
          <cell r="G47"/>
          <cell r="H47">
            <v>0</v>
          </cell>
        </row>
        <row r="48">
          <cell r="C48" t="str">
            <v>AA0290</v>
          </cell>
          <cell r="D48" t="str">
            <v>A.3.C) Utilizzo fondi per quote inutilizzate contributi di esercizi precedenti da soggetti pubblici (extra fondo) vincolati</v>
          </cell>
          <cell r="E48">
            <v>0</v>
          </cell>
          <cell r="F48">
            <v>0</v>
          </cell>
          <cell r="G48"/>
          <cell r="H48">
            <v>0</v>
          </cell>
        </row>
        <row r="49">
          <cell r="C49" t="str">
            <v>AA0300</v>
          </cell>
          <cell r="D49" t="str">
            <v>A.3.D)  Utilizzo fondi per quote inutilizzate contributi di esercizi precedenti per ricerca</v>
          </cell>
          <cell r="E49">
            <v>0</v>
          </cell>
          <cell r="F49">
            <v>0</v>
          </cell>
          <cell r="G49"/>
          <cell r="H49">
            <v>0</v>
          </cell>
        </row>
        <row r="50">
          <cell r="C50" t="str">
            <v>AA0310</v>
          </cell>
          <cell r="D50" t="str">
            <v>A.3.E) Utilizzo fondi per quote inutilizzate contributi vincolati di esercizi precedenti da privati</v>
          </cell>
          <cell r="E50">
            <v>0</v>
          </cell>
          <cell r="F50">
            <v>0</v>
          </cell>
          <cell r="G50"/>
          <cell r="H50">
            <v>0</v>
          </cell>
        </row>
        <row r="51">
          <cell r="C51" t="str">
            <v>AA0320</v>
          </cell>
          <cell r="D51" t="str">
            <v>A.4)  Ricavi per prestazioni sanitarie e sociosanitarie a rilevanza sanitaria</v>
          </cell>
          <cell r="E51">
            <v>38952316.229999997</v>
          </cell>
          <cell r="F51">
            <v>0</v>
          </cell>
          <cell r="G51"/>
          <cell r="H51">
            <v>38952316.229999997</v>
          </cell>
        </row>
        <row r="52">
          <cell r="C52" t="str">
            <v>AA0330</v>
          </cell>
          <cell r="D52" t="str">
            <v xml:space="preserve">A.4.A)  Ricavi per prestazioni sanitarie e sociosanitarie a rilevanza sanitaria erogate a soggetti pubblici </v>
          </cell>
          <cell r="E52">
            <v>34479461.629999995</v>
          </cell>
          <cell r="F52">
            <v>0</v>
          </cell>
          <cell r="G52"/>
          <cell r="H52">
            <v>34479461.629999995</v>
          </cell>
        </row>
        <row r="53">
          <cell r="C53" t="str">
            <v>AA0340</v>
          </cell>
          <cell r="D53" t="str">
            <v>A.4.A.1)  Ricavi per prestaz. sanitarie  e sociosanitarie a rilevanza sanitaria erogate ad Aziende sanitarie pubbliche della Regione</v>
          </cell>
          <cell r="E53">
            <v>31941461.629999999</v>
          </cell>
          <cell r="F53">
            <v>0</v>
          </cell>
          <cell r="G53"/>
          <cell r="H53">
            <v>31941461.629999999</v>
          </cell>
        </row>
        <row r="54">
          <cell r="C54" t="str">
            <v>AA0350</v>
          </cell>
          <cell r="D54" t="str">
            <v>A.4.A.1.1) Prestazioni di ricovero</v>
          </cell>
          <cell r="E54">
            <v>13589400</v>
          </cell>
          <cell r="F54">
            <v>0</v>
          </cell>
          <cell r="G54"/>
          <cell r="H54">
            <v>13589400</v>
          </cell>
        </row>
        <row r="55">
          <cell r="C55" t="str">
            <v>AA0360</v>
          </cell>
          <cell r="D55" t="str">
            <v>A.4.A.1.2) Prestazioni di specialistica ambulatoriale</v>
          </cell>
          <cell r="E55">
            <v>5167600</v>
          </cell>
          <cell r="F55">
            <v>0</v>
          </cell>
          <cell r="G55"/>
          <cell r="H55">
            <v>5167600</v>
          </cell>
        </row>
        <row r="56">
          <cell r="C56" t="str">
            <v>AA0361</v>
          </cell>
          <cell r="D56" t="str">
            <v>A.4.A.1.3) Prestazioni di pronto soccorso non seguite da ricovero</v>
          </cell>
          <cell r="E56">
            <v>0</v>
          </cell>
          <cell r="F56">
            <v>0</v>
          </cell>
          <cell r="G56"/>
          <cell r="H56">
            <v>0</v>
          </cell>
        </row>
        <row r="57">
          <cell r="C57" t="str">
            <v>AA0370</v>
          </cell>
          <cell r="D57" t="str">
            <v>A.4.A.1.4) Prestazioni di psichiatria residenziale e semiresidenziale</v>
          </cell>
          <cell r="E57">
            <v>4196100</v>
          </cell>
          <cell r="F57">
            <v>0</v>
          </cell>
          <cell r="G57"/>
          <cell r="H57">
            <v>4196100</v>
          </cell>
        </row>
        <row r="58">
          <cell r="C58" t="str">
            <v>AA0380</v>
          </cell>
          <cell r="D58" t="str">
            <v>A.4.A.1.5) Prestazioni di File F</v>
          </cell>
          <cell r="E58">
            <v>7505700</v>
          </cell>
          <cell r="F58">
            <v>0</v>
          </cell>
          <cell r="G58"/>
          <cell r="H58">
            <v>7505700</v>
          </cell>
        </row>
        <row r="59">
          <cell r="C59" t="str">
            <v>AA0390</v>
          </cell>
          <cell r="D59" t="str">
            <v>A.4.A.1.6) Prestazioni servizi MMG, PLS, Contin. assistenziale</v>
          </cell>
          <cell r="E59">
            <v>44300</v>
          </cell>
          <cell r="F59">
            <v>0</v>
          </cell>
          <cell r="G59"/>
          <cell r="H59">
            <v>44300</v>
          </cell>
        </row>
        <row r="60">
          <cell r="C60" t="str">
            <v>AA0400</v>
          </cell>
          <cell r="D60" t="str">
            <v>A.4.A.1.7) Prestazioni servizi farmaceutica convenzionata</v>
          </cell>
          <cell r="E60">
            <v>324400</v>
          </cell>
          <cell r="F60">
            <v>0</v>
          </cell>
          <cell r="G60"/>
          <cell r="H60">
            <v>324400</v>
          </cell>
        </row>
        <row r="61">
          <cell r="C61" t="str">
            <v>AA0410</v>
          </cell>
          <cell r="D61" t="str">
            <v>A.4.A.1.8) Prestazioni termali</v>
          </cell>
          <cell r="E61">
            <v>1026500</v>
          </cell>
          <cell r="F61">
            <v>0</v>
          </cell>
          <cell r="G61"/>
          <cell r="H61">
            <v>1026500</v>
          </cell>
        </row>
        <row r="62">
          <cell r="C62" t="str">
            <v>AA0420</v>
          </cell>
          <cell r="D62" t="str">
            <v>A.4.A.1.9) Prestazioni trasporto ambulanze ed elisoccorso</v>
          </cell>
          <cell r="E62">
            <v>0</v>
          </cell>
          <cell r="F62">
            <v>0</v>
          </cell>
          <cell r="G62"/>
          <cell r="H62">
            <v>0</v>
          </cell>
        </row>
        <row r="63">
          <cell r="C63" t="str">
            <v>AA0421</v>
          </cell>
          <cell r="D63" t="str">
            <v>A.4.A.1.10) Prestazioni assistenza integrativa</v>
          </cell>
          <cell r="E63">
            <v>0</v>
          </cell>
          <cell r="F63">
            <v>0</v>
          </cell>
          <cell r="G63"/>
          <cell r="H63">
            <v>0</v>
          </cell>
        </row>
        <row r="64">
          <cell r="C64" t="str">
            <v>AA0422</v>
          </cell>
          <cell r="D64" t="str">
            <v>A.4.A.1.11) Prestazioni assistenza protesica</v>
          </cell>
          <cell r="E64">
            <v>0</v>
          </cell>
          <cell r="F64">
            <v>0</v>
          </cell>
          <cell r="G64"/>
          <cell r="H64">
            <v>0</v>
          </cell>
        </row>
        <row r="65">
          <cell r="C65" t="str">
            <v>AA0423</v>
          </cell>
          <cell r="D65" t="str">
            <v>A.4.A.1.12) Prestazioni assistenza riabilitativa extraospedaliera</v>
          </cell>
          <cell r="E65">
            <v>0</v>
          </cell>
          <cell r="F65">
            <v>0</v>
          </cell>
          <cell r="G65"/>
          <cell r="H65">
            <v>0</v>
          </cell>
        </row>
        <row r="66">
          <cell r="C66" t="str">
            <v>AA0424</v>
          </cell>
          <cell r="D66" t="str">
            <v>A.4.A.1.13) Ricavi per cessione di emocomponenti e cellule staminali</v>
          </cell>
          <cell r="E66">
            <v>0</v>
          </cell>
          <cell r="F66">
            <v>0</v>
          </cell>
          <cell r="G66"/>
          <cell r="H66">
            <v>0</v>
          </cell>
        </row>
        <row r="67">
          <cell r="C67" t="str">
            <v>AA0425</v>
          </cell>
          <cell r="D67" t="str">
            <v>A.4.A.1.14) Prestazioni assistenza domiciliare integrata (ADI)</v>
          </cell>
          <cell r="E67">
            <v>12</v>
          </cell>
          <cell r="F67">
            <v>-12</v>
          </cell>
          <cell r="G67" t="str">
            <v>Riclass.</v>
          </cell>
          <cell r="H67">
            <v>0</v>
          </cell>
        </row>
        <row r="68">
          <cell r="C68" t="str">
            <v>AA0430</v>
          </cell>
          <cell r="D68" t="str">
            <v xml:space="preserve">A.4.A.1.15) Altre prestazioni sanitarie e socio-sanitarie a rilevanza sanitaria </v>
          </cell>
          <cell r="E68">
            <v>87449.63</v>
          </cell>
          <cell r="F68">
            <v>12</v>
          </cell>
          <cell r="G68" t="str">
            <v>Riclass.</v>
          </cell>
          <cell r="H68">
            <v>87461.63</v>
          </cell>
        </row>
        <row r="69">
          <cell r="C69" t="str">
            <v>AA0440</v>
          </cell>
          <cell r="D69" t="str">
            <v xml:space="preserve">A.4.A.2) Ricavi per prestaz. sanitarie e sociosanitarie a rilevanza sanitaria erogate ad altri soggetti pubblici </v>
          </cell>
          <cell r="E69">
            <v>0</v>
          </cell>
          <cell r="F69">
            <v>0</v>
          </cell>
          <cell r="G69"/>
          <cell r="H69">
            <v>0</v>
          </cell>
        </row>
        <row r="70">
          <cell r="C70" t="str">
            <v>AA0450</v>
          </cell>
          <cell r="D70" t="str">
            <v>A.4.A.3) Ricavi per prestaz. sanitarie e sociosanitarie a rilevanza sanitaria erogate a soggetti pubblici Extraregione</v>
          </cell>
          <cell r="E70">
            <v>2538000</v>
          </cell>
          <cell r="F70">
            <v>0</v>
          </cell>
          <cell r="G70"/>
          <cell r="H70">
            <v>2538000</v>
          </cell>
        </row>
        <row r="71">
          <cell r="C71" t="str">
            <v>AA0460</v>
          </cell>
          <cell r="D71" t="str">
            <v>A.4.A.3.1) Prestazioni di ricovero</v>
          </cell>
          <cell r="E71">
            <v>1262000</v>
          </cell>
          <cell r="F71">
            <v>0</v>
          </cell>
          <cell r="G71"/>
          <cell r="H71">
            <v>1262000</v>
          </cell>
        </row>
        <row r="72">
          <cell r="C72" t="str">
            <v>AA0470</v>
          </cell>
          <cell r="D72" t="str">
            <v>A.4.A.3.2) Prestazioni ambulatoriali</v>
          </cell>
          <cell r="E72">
            <v>349000</v>
          </cell>
          <cell r="F72">
            <v>0</v>
          </cell>
          <cell r="G72"/>
          <cell r="H72">
            <v>349000</v>
          </cell>
        </row>
        <row r="73">
          <cell r="C73" t="str">
            <v>AA0471</v>
          </cell>
          <cell r="D73" t="str">
            <v>A.4.A.3.3) Prestazioni pronto soccorso non seguite da ricovero</v>
          </cell>
          <cell r="E73">
            <v>0</v>
          </cell>
          <cell r="F73">
            <v>0</v>
          </cell>
          <cell r="G73"/>
          <cell r="H73">
            <v>0</v>
          </cell>
        </row>
        <row r="74">
          <cell r="C74" t="str">
            <v>AA0480</v>
          </cell>
          <cell r="D74" t="str">
            <v>A.4.A.3.4) Prestazioni di psichiatria non soggetta a compensazione (resid. e semiresid.)</v>
          </cell>
          <cell r="E74">
            <v>0</v>
          </cell>
          <cell r="F74">
            <v>0</v>
          </cell>
          <cell r="G74"/>
          <cell r="H74">
            <v>0</v>
          </cell>
        </row>
        <row r="75">
          <cell r="C75" t="str">
            <v>AA0490</v>
          </cell>
          <cell r="D75" t="str">
            <v>A.4.A.3.5) Prestazioni di File F</v>
          </cell>
          <cell r="E75">
            <v>249000</v>
          </cell>
          <cell r="F75">
            <v>0</v>
          </cell>
          <cell r="G75"/>
          <cell r="H75">
            <v>249000</v>
          </cell>
        </row>
        <row r="76">
          <cell r="C76" t="str">
            <v>AA0500</v>
          </cell>
          <cell r="D76" t="str">
            <v>A.4.A.3.6) Prestazioni servizi MMG, PLS, Contin. assistenziale Extraregione</v>
          </cell>
          <cell r="E76">
            <v>99000</v>
          </cell>
          <cell r="F76">
            <v>0</v>
          </cell>
          <cell r="G76"/>
          <cell r="H76">
            <v>99000</v>
          </cell>
        </row>
        <row r="77">
          <cell r="C77" t="str">
            <v>AA0510</v>
          </cell>
          <cell r="D77" t="str">
            <v>A.4.A.3.7) Prestazioni servizi farmaceutica convenzionata Extraregione</v>
          </cell>
          <cell r="E77">
            <v>120000</v>
          </cell>
          <cell r="F77">
            <v>0</v>
          </cell>
          <cell r="G77"/>
          <cell r="H77">
            <v>120000</v>
          </cell>
        </row>
        <row r="78">
          <cell r="C78" t="str">
            <v>AA0520</v>
          </cell>
          <cell r="D78" t="str">
            <v>A.4.A.3.8) Prestazioni termali Extraregione</v>
          </cell>
          <cell r="E78">
            <v>401000</v>
          </cell>
          <cell r="F78">
            <v>0</v>
          </cell>
          <cell r="G78"/>
          <cell r="H78">
            <v>401000</v>
          </cell>
        </row>
        <row r="79">
          <cell r="C79" t="str">
            <v>AA0530</v>
          </cell>
          <cell r="D79" t="str">
            <v>A.4.A.3.9) Prestazioni trasporto ambulanze ed elisoccorso Extraregione</v>
          </cell>
          <cell r="E79">
            <v>58000</v>
          </cell>
          <cell r="F79">
            <v>0</v>
          </cell>
          <cell r="G79"/>
          <cell r="H79">
            <v>58000</v>
          </cell>
        </row>
        <row r="80">
          <cell r="C80" t="str">
            <v>AA0541</v>
          </cell>
          <cell r="D80" t="str">
            <v>A.4.A.3.10) Prestazioni assistenza integrativa da pubblico (extraregione)</v>
          </cell>
          <cell r="E80">
            <v>0</v>
          </cell>
          <cell r="F80">
            <v>0</v>
          </cell>
          <cell r="G80"/>
          <cell r="H80">
            <v>0</v>
          </cell>
        </row>
        <row r="81">
          <cell r="C81" t="str">
            <v>AA0542</v>
          </cell>
          <cell r="D81" t="str">
            <v>A.4.A.3.11) Prestazioni assistenza protesica da pubblico (extraregione)</v>
          </cell>
          <cell r="E81">
            <v>0</v>
          </cell>
          <cell r="F81">
            <v>0</v>
          </cell>
          <cell r="G81"/>
          <cell r="H81">
            <v>0</v>
          </cell>
        </row>
        <row r="82">
          <cell r="C82" t="str">
            <v>AA0550</v>
          </cell>
          <cell r="D82" t="str">
            <v>A.4.A.3.12) Ricavi per cessione di emocomponenti e cellule staminali Extraregione</v>
          </cell>
          <cell r="E82">
            <v>0</v>
          </cell>
          <cell r="F82">
            <v>0</v>
          </cell>
          <cell r="G82"/>
          <cell r="H82">
            <v>0</v>
          </cell>
        </row>
        <row r="83">
          <cell r="C83" t="str">
            <v>AA0560</v>
          </cell>
          <cell r="D83" t="str">
            <v>A.4.A.3.13) Ricavi GSA per differenziale saldo mobilità interregionale</v>
          </cell>
          <cell r="E83">
            <v>0</v>
          </cell>
          <cell r="F83">
            <v>0</v>
          </cell>
          <cell r="G83"/>
          <cell r="H83">
            <v>0</v>
          </cell>
        </row>
        <row r="84">
          <cell r="C84" t="str">
            <v>AA0561</v>
          </cell>
          <cell r="D84" t="str">
            <v>A.4.A.3.14) Altre prestazioni sanitarie e sociosanitarie a rilevanza sanitaria erogate a soggetti pubblici Extraregione</v>
          </cell>
          <cell r="E84">
            <v>0</v>
          </cell>
          <cell r="F84">
            <v>0</v>
          </cell>
          <cell r="G84"/>
          <cell r="H84">
            <v>0</v>
          </cell>
        </row>
        <row r="85">
          <cell r="C85" t="str">
            <v>AA0570</v>
          </cell>
          <cell r="D85" t="str">
            <v>A.4.A.3.15) Altre prestazioni sanitarie e sociosanitarie a rilevanza sanitaria non soggette a compensazione Extraregione</v>
          </cell>
          <cell r="E85">
            <v>0</v>
          </cell>
          <cell r="F85">
            <v>0</v>
          </cell>
          <cell r="G85"/>
          <cell r="H85">
            <v>0</v>
          </cell>
        </row>
        <row r="86">
          <cell r="C86" t="str">
            <v>AA0580</v>
          </cell>
          <cell r="D86" t="str">
            <v>A.4.A.3.15.A) Prestazioni di assistenza riabilitativa non soggette a compensazione Extraregione</v>
          </cell>
          <cell r="E86">
            <v>0</v>
          </cell>
          <cell r="F86">
            <v>0</v>
          </cell>
          <cell r="G86"/>
          <cell r="H86">
            <v>0</v>
          </cell>
        </row>
        <row r="87">
          <cell r="C87" t="str">
            <v>AA0590</v>
          </cell>
          <cell r="D87" t="str">
            <v>A.4.A.3.15.B) Altre prestazioni sanitarie e socio-sanitarie a rilevanza sanitaria non soggette a compensazione Extraregione</v>
          </cell>
          <cell r="E87">
            <v>0</v>
          </cell>
          <cell r="F87">
            <v>0</v>
          </cell>
          <cell r="G87"/>
          <cell r="H87">
            <v>0</v>
          </cell>
        </row>
        <row r="88">
          <cell r="C88" t="str">
            <v>AA0600</v>
          </cell>
          <cell r="D88" t="str">
            <v>A.4.A.3.16) Altre prestazioni sanitarie a rilevanza sanitaria - Mobilità attiva Internazionale</v>
          </cell>
          <cell r="E88">
            <v>0</v>
          </cell>
          <cell r="F88">
            <v>0</v>
          </cell>
          <cell r="G88"/>
          <cell r="H88">
            <v>0</v>
          </cell>
        </row>
        <row r="89">
          <cell r="C89" t="str">
            <v>AA0601</v>
          </cell>
          <cell r="D89" t="str">
            <v>A.4.A.3.17) Altre prestazioni sanitarie a rilevanza sanitaria - Mobilità attiva Internazionale rilevata dalle AO, AOU, IRCCS.</v>
          </cell>
          <cell r="E89">
            <v>0</v>
          </cell>
          <cell r="F89">
            <v>0</v>
          </cell>
          <cell r="G89"/>
          <cell r="H89">
            <v>0</v>
          </cell>
        </row>
        <row r="90">
          <cell r="C90" t="str">
            <v>AA0602</v>
          </cell>
          <cell r="D90" t="str">
            <v>A.4.A.3.18) Altre prestazioni sanitarie e sociosanitarie a rilevanza sanitaria ad Aziende sanitarie e casse mutua estera - (fatturate direttamente)</v>
          </cell>
          <cell r="E90">
            <v>0</v>
          </cell>
          <cell r="F90">
            <v>0</v>
          </cell>
          <cell r="G90"/>
          <cell r="H90">
            <v>0</v>
          </cell>
        </row>
        <row r="91">
          <cell r="C91" t="str">
            <v>AA0610</v>
          </cell>
          <cell r="D91" t="str">
            <v>A.4.B)  Ricavi per prestazioni sanitarie e sociosanitarie a rilevanza sanitaria erogate da privati v/residenti Extraregione in compensazione (mobilità attiva)</v>
          </cell>
          <cell r="E91">
            <v>0</v>
          </cell>
          <cell r="F91">
            <v>0</v>
          </cell>
          <cell r="G91"/>
          <cell r="H91">
            <v>0</v>
          </cell>
        </row>
        <row r="92">
          <cell r="C92" t="str">
            <v>AA0620</v>
          </cell>
          <cell r="D92" t="str">
            <v>A.4.B.1)  Prestazioni di ricovero da priv. Extraregione in compensazione (mobilità attiva)</v>
          </cell>
          <cell r="E92">
            <v>0</v>
          </cell>
          <cell r="F92">
            <v>0</v>
          </cell>
          <cell r="G92"/>
          <cell r="H92">
            <v>0</v>
          </cell>
        </row>
        <row r="93">
          <cell r="C93" t="str">
            <v>AA0630</v>
          </cell>
          <cell r="D93" t="str">
            <v>A.4.B.2)  Prestazioni ambulatoriali da priv. Extraregione in compensazione  (mobilità attiva)</v>
          </cell>
          <cell r="E93">
            <v>0</v>
          </cell>
          <cell r="F93">
            <v>0</v>
          </cell>
          <cell r="G93"/>
          <cell r="H93">
            <v>0</v>
          </cell>
        </row>
        <row r="94">
          <cell r="C94" t="str">
            <v>AA0631</v>
          </cell>
          <cell r="D94" t="str">
            <v>A.4.B.3)  Prestazioni  di pronto soccorso non seguite da ricovero da priv. Extraregione in compensazione  (mobilità attiva)</v>
          </cell>
          <cell r="E94">
            <v>0</v>
          </cell>
          <cell r="F94">
            <v>0</v>
          </cell>
          <cell r="G94"/>
          <cell r="H94">
            <v>0</v>
          </cell>
        </row>
        <row r="95">
          <cell r="C95" t="str">
            <v>AA0640</v>
          </cell>
          <cell r="D95" t="str">
            <v>A.4.B.4)  Prestazioni di File F da priv. Extraregione in compensazione (mobilità attiva)</v>
          </cell>
          <cell r="E95">
            <v>0</v>
          </cell>
          <cell r="F95">
            <v>0</v>
          </cell>
          <cell r="G95"/>
          <cell r="H95">
            <v>0</v>
          </cell>
        </row>
        <row r="96">
          <cell r="C96" t="str">
            <v>AA0650</v>
          </cell>
          <cell r="D96" t="str">
            <v>A.4.B.5)  Altre prestazioni sanitarie e sociosanitarie a rilevanza sanitaria erogate da privati v/residenti Extraregione in compensazione (mobilità attiva)</v>
          </cell>
          <cell r="E96">
            <v>0</v>
          </cell>
          <cell r="F96">
            <v>0</v>
          </cell>
          <cell r="G96"/>
          <cell r="H96">
            <v>0</v>
          </cell>
        </row>
        <row r="97">
          <cell r="C97" t="str">
            <v>AA0660</v>
          </cell>
          <cell r="D97" t="str">
            <v xml:space="preserve">A.4.C)  Ricavi per prestazioni sanitarie e sociosanitarie a rilevanza sanitaria erogate a privati </v>
          </cell>
          <cell r="E97">
            <v>947572.99</v>
          </cell>
          <cell r="F97">
            <v>0</v>
          </cell>
          <cell r="G97"/>
          <cell r="H97">
            <v>947572.99</v>
          </cell>
        </row>
        <row r="98">
          <cell r="C98" t="str">
            <v>AA0670</v>
          </cell>
          <cell r="D98" t="str">
            <v>A.4.D)  Ricavi per prestazioni sanitarie erogate in regime di intramoenia</v>
          </cell>
          <cell r="E98">
            <v>3525281.6100000003</v>
          </cell>
          <cell r="F98">
            <v>0</v>
          </cell>
          <cell r="G98"/>
          <cell r="H98">
            <v>3525281.6100000003</v>
          </cell>
        </row>
        <row r="99">
          <cell r="C99" t="str">
            <v>AA0680</v>
          </cell>
          <cell r="D99" t="str">
            <v>A.4.D.1)  Ricavi per prestazioni sanitarie intramoenia - Area ospedaliera</v>
          </cell>
          <cell r="E99">
            <v>0</v>
          </cell>
          <cell r="F99">
            <v>0</v>
          </cell>
          <cell r="G99"/>
          <cell r="H99">
            <v>0</v>
          </cell>
        </row>
        <row r="100">
          <cell r="C100" t="str">
            <v>AA0690</v>
          </cell>
          <cell r="D100" t="str">
            <v>A.4.D.2)  Ricavi per prestazioni sanitarie intramoenia - Area specialistica</v>
          </cell>
          <cell r="E100">
            <v>2904194.47</v>
          </cell>
          <cell r="F100">
            <v>0</v>
          </cell>
          <cell r="G100"/>
          <cell r="H100">
            <v>2904194.47</v>
          </cell>
        </row>
        <row r="101">
          <cell r="C101" t="str">
            <v>AA0700</v>
          </cell>
          <cell r="D101" t="str">
            <v>A.4.D.3)  Ricavi per prestazioni sanitarie intramoenia - Area sanità pubblica</v>
          </cell>
          <cell r="E101">
            <v>2091.91</v>
          </cell>
          <cell r="F101">
            <v>0</v>
          </cell>
          <cell r="G101"/>
          <cell r="H101">
            <v>2091.91</v>
          </cell>
        </row>
        <row r="102">
          <cell r="C102" t="str">
            <v>AA0710</v>
          </cell>
          <cell r="D102" t="str">
            <v>A.4.D.4)  Ricavi per prestazioni sanitarie intramoenia - Consulenze (ex art. 55 c.1 lett. c), d) ed ex art. 57-58)</v>
          </cell>
          <cell r="E102">
            <v>578731.23</v>
          </cell>
          <cell r="F102">
            <v>0</v>
          </cell>
          <cell r="G102"/>
          <cell r="H102">
            <v>578731.23</v>
          </cell>
        </row>
        <row r="103">
          <cell r="C103" t="str">
            <v>AA0720</v>
          </cell>
          <cell r="D103" t="str">
            <v>A.4.D.5)  Ricavi per prestazioni sanitarie intramoenia - Consulenze (ex art. 55 c.1 lett. c), d) ed ex art. 57-58) (Aziende sanitarie pubbliche della Regione)</v>
          </cell>
          <cell r="E103">
            <v>40264</v>
          </cell>
          <cell r="F103">
            <v>0</v>
          </cell>
          <cell r="G103"/>
          <cell r="H103">
            <v>40264</v>
          </cell>
        </row>
        <row r="104">
          <cell r="C104" t="str">
            <v>AA0730</v>
          </cell>
          <cell r="D104" t="str">
            <v>A.4.D.6)  Ricavi per prestazioni sanitarie intramoenia - Altro</v>
          </cell>
          <cell r="E104">
            <v>0</v>
          </cell>
          <cell r="F104">
            <v>0</v>
          </cell>
          <cell r="G104"/>
          <cell r="H104">
            <v>0</v>
          </cell>
        </row>
        <row r="105">
          <cell r="C105" t="str">
            <v>AA0740</v>
          </cell>
          <cell r="D105" t="str">
            <v>A.4.D.7)  Ricavi per prestazioni sanitarie intramoenia - Altro (Aziende sanitarie pubbliche della Regione)</v>
          </cell>
          <cell r="E105">
            <v>0</v>
          </cell>
          <cell r="F105">
            <v>0</v>
          </cell>
          <cell r="G105"/>
          <cell r="H105">
            <v>0</v>
          </cell>
        </row>
        <row r="106">
          <cell r="C106" t="str">
            <v>AA0750</v>
          </cell>
          <cell r="D106" t="str">
            <v>A.5) Concorsi, recuperi e rimborsi</v>
          </cell>
          <cell r="E106">
            <v>825280.41</v>
          </cell>
          <cell r="F106">
            <v>14905726</v>
          </cell>
          <cell r="G106"/>
          <cell r="H106">
            <v>15731006.41</v>
          </cell>
        </row>
        <row r="107">
          <cell r="C107" t="str">
            <v>AA0760</v>
          </cell>
          <cell r="D107" t="str">
            <v>A.5.A) Rimborsi assicurativi</v>
          </cell>
          <cell r="E107">
            <v>5433</v>
          </cell>
          <cell r="F107">
            <v>0</v>
          </cell>
          <cell r="G107"/>
          <cell r="H107">
            <v>5433</v>
          </cell>
        </row>
        <row r="108">
          <cell r="C108" t="str">
            <v>AA0770</v>
          </cell>
          <cell r="D108" t="str">
            <v>A.5.B) Concorsi, recuperi e rimborsi da Regione</v>
          </cell>
          <cell r="E108">
            <v>0</v>
          </cell>
          <cell r="F108">
            <v>0</v>
          </cell>
          <cell r="G108"/>
          <cell r="H108">
            <v>0</v>
          </cell>
        </row>
        <row r="109">
          <cell r="C109" t="str">
            <v>AA0780</v>
          </cell>
          <cell r="D109" t="str">
            <v>A.5.B.1) Rimborso degli oneri stipendiali del personale dell'azienda in posizione di comando presso la Regione</v>
          </cell>
          <cell r="E109">
            <v>0</v>
          </cell>
          <cell r="F109">
            <v>0</v>
          </cell>
          <cell r="G109"/>
          <cell r="H109">
            <v>0</v>
          </cell>
        </row>
        <row r="110">
          <cell r="C110" t="str">
            <v>AA0790</v>
          </cell>
          <cell r="D110" t="str">
            <v>A.5.B.2) Altri concorsi, recuperi e rimborsi da parte della Regione</v>
          </cell>
          <cell r="E110">
            <v>0</v>
          </cell>
          <cell r="F110">
            <v>0</v>
          </cell>
          <cell r="G110"/>
          <cell r="H110">
            <v>0</v>
          </cell>
        </row>
        <row r="111">
          <cell r="C111" t="str">
            <v>AA0800</v>
          </cell>
          <cell r="D111" t="str">
            <v>A.5.C) Concorsi, recuperi e rimborsi da Aziende sanitarie pubbliche della Regione</v>
          </cell>
          <cell r="E111">
            <v>66523.460000000006</v>
          </cell>
          <cell r="F111">
            <v>3500726</v>
          </cell>
          <cell r="G111"/>
          <cell r="H111">
            <v>3567249.46</v>
          </cell>
        </row>
        <row r="112">
          <cell r="C112" t="str">
            <v>AA0810</v>
          </cell>
          <cell r="D112" t="str">
            <v>A.5.C.1) Rimborso degli oneri stipendiali del personale dipendente dell'azienda in posizione di comando presso Aziende sanitarie pubbliche della Regione</v>
          </cell>
          <cell r="E112">
            <v>0</v>
          </cell>
          <cell r="F112">
            <v>0</v>
          </cell>
          <cell r="G112"/>
          <cell r="H112">
            <v>0</v>
          </cell>
        </row>
        <row r="113">
          <cell r="C113" t="str">
            <v>AA0820</v>
          </cell>
          <cell r="D113" t="str">
            <v>A.5.C.2) Rimborsi per acquisto beni da parte di Aziende sanitarie pubbliche della Regione</v>
          </cell>
          <cell r="E113">
            <v>0</v>
          </cell>
          <cell r="F113">
            <v>1072775</v>
          </cell>
          <cell r="G113" t="str">
            <v>Stima rimborso sangue</v>
          </cell>
          <cell r="H113">
            <v>1072775</v>
          </cell>
        </row>
        <row r="114">
          <cell r="C114" t="str">
            <v>AA0830</v>
          </cell>
          <cell r="D114" t="str">
            <v>A.5.C.3) Altri concorsi, recuperi e rimborsi da parte di Aziende sanitarie pubbliche della Regione</v>
          </cell>
          <cell r="E114">
            <v>66523.460000000006</v>
          </cell>
          <cell r="F114">
            <v>0</v>
          </cell>
          <cell r="G114"/>
          <cell r="H114">
            <v>66523.460000000006</v>
          </cell>
        </row>
        <row r="115">
          <cell r="C115" t="str">
            <v>AA0831</v>
          </cell>
          <cell r="D115" t="str">
            <v>A.5.C.4) Altri concorsi, recuperi e rimborsi da parte della Regione - GSA</v>
          </cell>
          <cell r="E115">
            <v>0</v>
          </cell>
          <cell r="F115">
            <v>2427951</v>
          </cell>
          <cell r="G115" t="str">
            <v>Rems 2019</v>
          </cell>
          <cell r="H115">
            <v>2427951</v>
          </cell>
        </row>
        <row r="116">
          <cell r="C116" t="str">
            <v>AA0840</v>
          </cell>
          <cell r="D116" t="str">
            <v>A.5.D) Concorsi, recuperi e rimborsi da altri soggetti pubblici</v>
          </cell>
          <cell r="E116">
            <v>619545.69000000006</v>
          </cell>
          <cell r="F116">
            <v>0</v>
          </cell>
          <cell r="G116"/>
          <cell r="H116">
            <v>619545.69000000006</v>
          </cell>
        </row>
        <row r="117">
          <cell r="C117" t="str">
            <v>AA0850</v>
          </cell>
          <cell r="D117" t="str">
            <v>A.5.D.1) Rimborso degli oneri stipendiali del personale dipendente dell'azienda in posizione di comando presso altri soggetti pubblici</v>
          </cell>
          <cell r="E117">
            <v>66073.67</v>
          </cell>
          <cell r="F117">
            <v>0</v>
          </cell>
          <cell r="G117"/>
          <cell r="H117">
            <v>66073.67</v>
          </cell>
        </row>
        <row r="118">
          <cell r="C118" t="str">
            <v>AA0860</v>
          </cell>
          <cell r="D118" t="str">
            <v>A.5.D.2) Rimborsi per acquisto beni da parte di altri soggetti pubblici</v>
          </cell>
          <cell r="E118">
            <v>0</v>
          </cell>
          <cell r="F118">
            <v>0</v>
          </cell>
          <cell r="G118"/>
          <cell r="H118">
            <v>0</v>
          </cell>
        </row>
        <row r="119">
          <cell r="C119" t="str">
            <v>AA0870</v>
          </cell>
          <cell r="D119" t="str">
            <v>A.5.D.3) Altri concorsi, recuperi e rimborsi da parte di altri soggetti pubblici</v>
          </cell>
          <cell r="E119">
            <v>553472.02</v>
          </cell>
          <cell r="F119">
            <v>0</v>
          </cell>
          <cell r="G119"/>
          <cell r="H119">
            <v>553472.02</v>
          </cell>
        </row>
        <row r="120">
          <cell r="C120" t="str">
            <v>AA0880</v>
          </cell>
          <cell r="D120" t="str">
            <v>A.5.E) Concorsi, recuperi e rimborsi da privati</v>
          </cell>
          <cell r="E120">
            <v>133778.25999999998</v>
          </cell>
          <cell r="F120">
            <v>11405000</v>
          </cell>
          <cell r="G120"/>
          <cell r="H120">
            <v>11538778.26</v>
          </cell>
        </row>
        <row r="121">
          <cell r="C121" t="str">
            <v>AA0890</v>
          </cell>
          <cell r="D121" t="str">
            <v>A.5.E.1) Rimborso da aziende farmaceutiche per Pay back</v>
          </cell>
          <cell r="E121">
            <v>0</v>
          </cell>
          <cell r="F121">
            <v>11405000</v>
          </cell>
          <cell r="G121"/>
          <cell r="H121">
            <v>11405000</v>
          </cell>
        </row>
        <row r="122">
          <cell r="C122" t="str">
            <v>AA0900</v>
          </cell>
          <cell r="D122" t="str">
            <v>A.5.E.1.1) Pay-back per il superamento del tetto della spesa farmaceutica territoriale</v>
          </cell>
          <cell r="E122">
            <v>0</v>
          </cell>
          <cell r="F122">
            <v>0</v>
          </cell>
          <cell r="G122"/>
          <cell r="H122">
            <v>0</v>
          </cell>
        </row>
        <row r="123">
          <cell r="C123" t="str">
            <v>AA0910</v>
          </cell>
          <cell r="D123" t="str">
            <v>A.5.E.1.2) Pay-back per superamento del tetto della spesa farmaceutica ospedaliera</v>
          </cell>
          <cell r="E123">
            <v>0</v>
          </cell>
          <cell r="F123">
            <v>8529000</v>
          </cell>
          <cell r="G123" t="str">
            <v>Payback provvisorio</v>
          </cell>
          <cell r="H123">
            <v>8529000</v>
          </cell>
        </row>
        <row r="124">
          <cell r="C124" t="str">
            <v>AA0920</v>
          </cell>
          <cell r="D124" t="str">
            <v>A.5.E.1.3) Ulteriore Pay-back</v>
          </cell>
          <cell r="E124">
            <v>0</v>
          </cell>
          <cell r="F124">
            <v>2876000</v>
          </cell>
          <cell r="G124" t="str">
            <v>Payback provvisorio</v>
          </cell>
          <cell r="H124">
            <v>2876000</v>
          </cell>
        </row>
        <row r="125">
          <cell r="C125" t="str">
            <v>AA0921</v>
          </cell>
          <cell r="D125" t="str">
            <v>A.5.E.2) Rimborso per Pay back sui dispositivi medici</v>
          </cell>
          <cell r="E125">
            <v>0</v>
          </cell>
          <cell r="F125">
            <v>0</v>
          </cell>
          <cell r="G125"/>
          <cell r="H125">
            <v>0</v>
          </cell>
        </row>
        <row r="126">
          <cell r="C126" t="str">
            <v>AA0930</v>
          </cell>
          <cell r="D126" t="str">
            <v>A.5.E.3) Altri concorsi, recuperi e rimborsi da privati</v>
          </cell>
          <cell r="E126">
            <v>133778.25999999998</v>
          </cell>
          <cell r="F126">
            <v>0</v>
          </cell>
          <cell r="G126"/>
          <cell r="H126">
            <v>133778.25999999998</v>
          </cell>
        </row>
        <row r="127">
          <cell r="C127" t="str">
            <v>AA0940</v>
          </cell>
          <cell r="D127" t="str">
            <v>A.6)  Compartecipazione alla spesa per prestazioni sanitarie (Ticket)</v>
          </cell>
          <cell r="E127">
            <v>4421990.1400000006</v>
          </cell>
          <cell r="F127">
            <v>0</v>
          </cell>
          <cell r="G127"/>
          <cell r="H127">
            <v>4421990.1400000006</v>
          </cell>
        </row>
        <row r="128">
          <cell r="C128" t="str">
            <v>AA0950</v>
          </cell>
          <cell r="D128" t="str">
            <v>A.6.A)  Compartecipazione alla spesa per prestazioni sanitarie - Ticket sulle prestazioni di specialistica ambulatoriale e APA-PAC</v>
          </cell>
          <cell r="E128">
            <v>3502018.1500000004</v>
          </cell>
          <cell r="F128">
            <v>901500</v>
          </cell>
          <cell r="G128" t="str">
            <v>Riclassifica</v>
          </cell>
          <cell r="H128">
            <v>4403518.1500000004</v>
          </cell>
        </row>
        <row r="129">
          <cell r="C129" t="str">
            <v>AA0960</v>
          </cell>
          <cell r="D129" t="str">
            <v>A.6.B)  Compartecipazione alla spesa per prestazioni sanitarie - Ticket sul pronto soccorso</v>
          </cell>
          <cell r="E129">
            <v>18471.990000000002</v>
          </cell>
          <cell r="F129">
            <v>0</v>
          </cell>
          <cell r="G129"/>
          <cell r="H129">
            <v>18471.990000000002</v>
          </cell>
        </row>
        <row r="130">
          <cell r="C130" t="str">
            <v>AA0970</v>
          </cell>
          <cell r="D130" t="str">
            <v>A.6.C)  Compartecipazione alla spesa per prestazioni sanitarie (Ticket) - Altro</v>
          </cell>
          <cell r="E130">
            <v>901500</v>
          </cell>
          <cell r="F130">
            <v>-901500</v>
          </cell>
          <cell r="G130" t="str">
            <v>Riclassifica</v>
          </cell>
          <cell r="H130">
            <v>0</v>
          </cell>
        </row>
        <row r="131">
          <cell r="C131" t="str">
            <v>AA0980</v>
          </cell>
          <cell r="D131" t="str">
            <v>A.7)  Quota contributi c/capitale imputata all'esercizio</v>
          </cell>
          <cell r="E131">
            <v>7245684.2674749997</v>
          </cell>
          <cell r="F131">
            <v>0</v>
          </cell>
          <cell r="G131"/>
          <cell r="H131">
            <v>7245684.2674749997</v>
          </cell>
        </row>
        <row r="132">
          <cell r="C132" t="str">
            <v>AA0990</v>
          </cell>
          <cell r="D132" t="str">
            <v>A.7.A) Quota imputata all'esercizio dei finanziamenti per investimenti dallo Stato</v>
          </cell>
          <cell r="E132">
            <v>0</v>
          </cell>
          <cell r="F132">
            <v>0</v>
          </cell>
          <cell r="G132"/>
          <cell r="H132">
            <v>0</v>
          </cell>
        </row>
        <row r="133">
          <cell r="C133" t="str">
            <v>AA1000</v>
          </cell>
          <cell r="D133" t="str">
            <v xml:space="preserve">A.7.B)  Quota imputata all'esercizio dei finanziamenti per investimenti da Regione </v>
          </cell>
          <cell r="E133">
            <v>5280297.0474749999</v>
          </cell>
          <cell r="F133">
            <v>0</v>
          </cell>
          <cell r="G133"/>
          <cell r="H133">
            <v>5280297.0474749999</v>
          </cell>
        </row>
        <row r="134">
          <cell r="C134" t="str">
            <v>AA1010</v>
          </cell>
          <cell r="D134" t="str">
            <v>A.7.C)  Quota imputata all'esercizio dei finanziamenti per beni di prima dotazione</v>
          </cell>
          <cell r="E134">
            <v>0</v>
          </cell>
          <cell r="F134">
            <v>0</v>
          </cell>
          <cell r="G134"/>
          <cell r="H134">
            <v>0</v>
          </cell>
        </row>
        <row r="135">
          <cell r="C135" t="str">
            <v>AA1020</v>
          </cell>
          <cell r="D135" t="str">
            <v>A.7.D) Quota imputata all'esercizio dei contributi in c/ esercizio FSR destinati ad investimenti</v>
          </cell>
          <cell r="E135">
            <v>1965387.22</v>
          </cell>
          <cell r="F135">
            <v>0</v>
          </cell>
          <cell r="G135"/>
          <cell r="H135">
            <v>1965387.22</v>
          </cell>
        </row>
        <row r="136">
          <cell r="C136" t="str">
            <v>AA1030</v>
          </cell>
          <cell r="D136" t="str">
            <v>A.7.E) Quota imputata all'esercizio degli altri contributi in c/ esercizio destinati ad investimenti</v>
          </cell>
          <cell r="E136">
            <v>0</v>
          </cell>
          <cell r="F136">
            <v>0</v>
          </cell>
          <cell r="G136"/>
          <cell r="H136">
            <v>0</v>
          </cell>
        </row>
        <row r="137">
          <cell r="C137" t="str">
            <v>AA1040</v>
          </cell>
          <cell r="D137" t="str">
            <v>A.7.F) Quota imputata all'esercizio di altre poste del patrimonio netto</v>
          </cell>
          <cell r="E137">
            <v>0</v>
          </cell>
          <cell r="F137">
            <v>0</v>
          </cell>
          <cell r="G137"/>
          <cell r="H137">
            <v>0</v>
          </cell>
        </row>
        <row r="138">
          <cell r="C138" t="str">
            <v>AA1050</v>
          </cell>
          <cell r="D138" t="str">
            <v>A.8)  Incrementi delle immobilizzazioni per lavori interni</v>
          </cell>
          <cell r="E138">
            <v>0</v>
          </cell>
          <cell r="F138">
            <v>0</v>
          </cell>
          <cell r="G138"/>
          <cell r="H138">
            <v>0</v>
          </cell>
        </row>
        <row r="139">
          <cell r="C139" t="str">
            <v>AA1060</v>
          </cell>
          <cell r="D139" t="str">
            <v>A.9) Altri ricavi e proventi</v>
          </cell>
          <cell r="E139">
            <v>5107316.87</v>
          </cell>
          <cell r="F139">
            <v>0</v>
          </cell>
          <cell r="G139"/>
          <cell r="H139">
            <v>5107316.87</v>
          </cell>
        </row>
        <row r="140">
          <cell r="C140" t="str">
            <v>AA1070</v>
          </cell>
          <cell r="D140" t="str">
            <v>A.9.A) Ricavi per prestazioni non sanitarie</v>
          </cell>
          <cell r="E140">
            <v>379402.57000000007</v>
          </cell>
          <cell r="F140">
            <v>0</v>
          </cell>
          <cell r="G140"/>
          <cell r="H140">
            <v>379402.57000000007</v>
          </cell>
        </row>
        <row r="141">
          <cell r="C141" t="str">
            <v>AA1080</v>
          </cell>
          <cell r="D141" t="str">
            <v>A.9.B) Fitti attivi ed altri proventi da attività immobiliari</v>
          </cell>
          <cell r="E141">
            <v>151161.82999999999</v>
          </cell>
          <cell r="F141">
            <v>0</v>
          </cell>
          <cell r="G141"/>
          <cell r="H141">
            <v>151161.82999999999</v>
          </cell>
        </row>
        <row r="142">
          <cell r="C142" t="str">
            <v>AA1090</v>
          </cell>
          <cell r="D142" t="str">
            <v>A.9.C) Altri proventi diversi</v>
          </cell>
          <cell r="E142">
            <v>4576752.47</v>
          </cell>
          <cell r="F142">
            <v>0</v>
          </cell>
          <cell r="G142"/>
          <cell r="H142">
            <v>4576752.47</v>
          </cell>
        </row>
        <row r="143">
          <cell r="C143" t="str">
            <v>AZ9999</v>
          </cell>
          <cell r="D143" t="str">
            <v>Totale valore della produzione (A)</v>
          </cell>
          <cell r="E143">
            <v>692431389.147475</v>
          </cell>
          <cell r="F143">
            <v>22921571</v>
          </cell>
          <cell r="G143"/>
          <cell r="H143">
            <v>715352960.147475</v>
          </cell>
        </row>
        <row r="144">
          <cell r="C144"/>
          <cell r="D144"/>
          <cell r="E144"/>
          <cell r="F144"/>
          <cell r="G144"/>
          <cell r="H144"/>
        </row>
        <row r="145">
          <cell r="C145"/>
          <cell r="D145" t="str">
            <v>B)  Costi della produzione</v>
          </cell>
          <cell r="E145"/>
          <cell r="F145"/>
          <cell r="G145"/>
          <cell r="H145"/>
        </row>
        <row r="146">
          <cell r="C146" t="str">
            <v>BA0010</v>
          </cell>
          <cell r="D146" t="str">
            <v>B.1)  Acquisti di beni</v>
          </cell>
          <cell r="E146">
            <v>111019640.56</v>
          </cell>
          <cell r="F146">
            <v>0</v>
          </cell>
          <cell r="G146"/>
          <cell r="H146">
            <v>111019640.56</v>
          </cell>
        </row>
        <row r="147">
          <cell r="C147" t="str">
            <v>BA0020</v>
          </cell>
          <cell r="D147" t="str">
            <v>B.1.A)  Acquisti di beni sanitari</v>
          </cell>
          <cell r="E147">
            <v>109461741.85000001</v>
          </cell>
          <cell r="F147">
            <v>0</v>
          </cell>
          <cell r="G147"/>
          <cell r="H147">
            <v>109461741.85000001</v>
          </cell>
        </row>
        <row r="148">
          <cell r="C148" t="str">
            <v>BA0030</v>
          </cell>
          <cell r="D148" t="str">
            <v>B.1.A.1)  Prodotti farmaceutici ed emoderivati</v>
          </cell>
          <cell r="E148">
            <v>69428129.790000007</v>
          </cell>
          <cell r="F148">
            <v>0</v>
          </cell>
          <cell r="G148"/>
          <cell r="H148">
            <v>69428129.790000007</v>
          </cell>
        </row>
        <row r="149">
          <cell r="C149" t="str">
            <v>BA0040</v>
          </cell>
          <cell r="D149" t="str">
            <v>B.1.A.1.1) Medicinali con AIC, ad eccezione di vaccini, emoderivati di produzione regionale, ossigeno e altri gas medicali</v>
          </cell>
          <cell r="E149">
            <v>67033155.900000006</v>
          </cell>
          <cell r="F149">
            <v>0</v>
          </cell>
          <cell r="G149"/>
          <cell r="H149">
            <v>67033155.900000006</v>
          </cell>
        </row>
        <row r="150">
          <cell r="C150" t="str">
            <v>BA0050</v>
          </cell>
          <cell r="D150" t="str">
            <v>B.1.A.1.2) Medicinali senza AIC</v>
          </cell>
          <cell r="E150">
            <v>169775.29</v>
          </cell>
          <cell r="F150">
            <v>0</v>
          </cell>
          <cell r="G150"/>
          <cell r="H150">
            <v>169775.29</v>
          </cell>
        </row>
        <row r="151">
          <cell r="C151" t="str">
            <v>BA0051</v>
          </cell>
          <cell r="D151" t="str">
            <v>B.1.A.1.3) Ossigeno e altri gas medicali</v>
          </cell>
          <cell r="E151">
            <v>2225198.6</v>
          </cell>
          <cell r="F151">
            <v>0</v>
          </cell>
          <cell r="G151"/>
          <cell r="H151">
            <v>2225198.6</v>
          </cell>
        </row>
        <row r="152">
          <cell r="C152" t="str">
            <v>BA0060</v>
          </cell>
          <cell r="D152" t="str">
            <v>B.1.A.1.4) Emoderivati di produzione regionale</v>
          </cell>
          <cell r="E152">
            <v>0</v>
          </cell>
          <cell r="F152">
            <v>0</v>
          </cell>
          <cell r="G152"/>
          <cell r="H152">
            <v>0</v>
          </cell>
        </row>
        <row r="153">
          <cell r="C153" t="str">
            <v>BA0061</v>
          </cell>
          <cell r="D153" t="str">
            <v>B.1.A.1.4.1) Emoderivati di produzione regionale da pubblico (Aziende sanitarie pubbliche della Regione) - Mobilità intraregionale</v>
          </cell>
          <cell r="E153">
            <v>0</v>
          </cell>
          <cell r="F153">
            <v>0</v>
          </cell>
          <cell r="G153"/>
          <cell r="H153">
            <v>0</v>
          </cell>
        </row>
        <row r="154">
          <cell r="C154" t="str">
            <v>BA0062</v>
          </cell>
          <cell r="D154" t="str">
            <v>B.1.A.1.4.2) Emoderivati di produzione regionale da pubblico (Aziende sanitarie pubbliche della Regione) - Mobilità extraregionale</v>
          </cell>
          <cell r="E154">
            <v>0</v>
          </cell>
          <cell r="F154">
            <v>0</v>
          </cell>
          <cell r="G154"/>
          <cell r="H154">
            <v>0</v>
          </cell>
        </row>
        <row r="155">
          <cell r="C155" t="str">
            <v>BA0063</v>
          </cell>
          <cell r="D155" t="str">
            <v>B.1.A.1.4.3) Emoderivati di produzione regionale da altri soggetti</v>
          </cell>
          <cell r="E155">
            <v>0</v>
          </cell>
          <cell r="F155">
            <v>0</v>
          </cell>
          <cell r="G155"/>
          <cell r="H155">
            <v>0</v>
          </cell>
        </row>
        <row r="156">
          <cell r="C156" t="str">
            <v>BA0070</v>
          </cell>
          <cell r="D156" t="str">
            <v>B.1.A.2)  Sangue ed emocomponenti</v>
          </cell>
          <cell r="E156">
            <v>0</v>
          </cell>
          <cell r="F156">
            <v>0</v>
          </cell>
          <cell r="G156"/>
          <cell r="H156">
            <v>0</v>
          </cell>
        </row>
        <row r="157">
          <cell r="C157" t="str">
            <v>BA0080</v>
          </cell>
          <cell r="D157" t="str">
            <v>B.1.A.2.1) da pubblico (Aziende sanitarie pubbliche della Regione) – Mobilità intraregionale</v>
          </cell>
          <cell r="E157">
            <v>0</v>
          </cell>
          <cell r="F157">
            <v>0</v>
          </cell>
          <cell r="G157"/>
          <cell r="H157">
            <v>0</v>
          </cell>
        </row>
        <row r="158">
          <cell r="C158" t="str">
            <v>BA0090</v>
          </cell>
          <cell r="D158" t="str">
            <v>B.1.A.2.2) da pubblico (Aziende sanitarie pubbliche extra Regione) – Mobilità extraregionale</v>
          </cell>
          <cell r="E158">
            <v>0</v>
          </cell>
          <cell r="F158">
            <v>0</v>
          </cell>
          <cell r="G158"/>
          <cell r="H158">
            <v>0</v>
          </cell>
        </row>
        <row r="159">
          <cell r="C159" t="str">
            <v>BA0100</v>
          </cell>
          <cell r="D159" t="str">
            <v>B.1.A.2.3) da altri soggetti</v>
          </cell>
          <cell r="E159">
            <v>0</v>
          </cell>
          <cell r="F159">
            <v>0</v>
          </cell>
          <cell r="G159"/>
          <cell r="H159">
            <v>0</v>
          </cell>
        </row>
        <row r="160">
          <cell r="C160" t="str">
            <v>BA0210</v>
          </cell>
          <cell r="D160" t="str">
            <v>B.1.A.3) Dispositivi medici</v>
          </cell>
          <cell r="E160">
            <v>33805565.920000002</v>
          </cell>
          <cell r="F160">
            <v>0</v>
          </cell>
          <cell r="G160"/>
          <cell r="H160">
            <v>33805565.920000002</v>
          </cell>
        </row>
        <row r="161">
          <cell r="C161" t="str">
            <v>BA0220</v>
          </cell>
          <cell r="D161" t="str">
            <v xml:space="preserve">B.1.A.3.1)  Dispositivi medici </v>
          </cell>
          <cell r="E161">
            <v>19499772.199999999</v>
          </cell>
          <cell r="F161">
            <v>0</v>
          </cell>
          <cell r="G161"/>
          <cell r="H161">
            <v>19499772.199999999</v>
          </cell>
        </row>
        <row r="162">
          <cell r="C162" t="str">
            <v>BA0230</v>
          </cell>
          <cell r="D162" t="str">
            <v>B.1.A.3.2)  Dispositivi medici impiantabili attivi</v>
          </cell>
          <cell r="E162">
            <v>5386766.1100000003</v>
          </cell>
          <cell r="F162">
            <v>0</v>
          </cell>
          <cell r="G162"/>
          <cell r="H162">
            <v>5386766.1100000003</v>
          </cell>
        </row>
        <row r="163">
          <cell r="C163" t="str">
            <v>BA0240</v>
          </cell>
          <cell r="D163" t="str">
            <v>B.1.A.3.3)  Dispositivi medico diagnostici in vitro (IVD)</v>
          </cell>
          <cell r="E163">
            <v>8919027.6099999994</v>
          </cell>
          <cell r="F163">
            <v>0</v>
          </cell>
          <cell r="G163"/>
          <cell r="H163">
            <v>8919027.6099999994</v>
          </cell>
        </row>
        <row r="164">
          <cell r="C164" t="str">
            <v>BA0250</v>
          </cell>
          <cell r="D164" t="str">
            <v>B.1.A.4)  Prodotti dietetici</v>
          </cell>
          <cell r="E164">
            <v>1083055.31</v>
          </cell>
          <cell r="F164">
            <v>0</v>
          </cell>
          <cell r="G164"/>
          <cell r="H164">
            <v>1083055.31</v>
          </cell>
        </row>
        <row r="165">
          <cell r="C165" t="str">
            <v>BA0260</v>
          </cell>
          <cell r="D165" t="str">
            <v>B.1.A.5)  Materiali per la profilassi (vaccini)</v>
          </cell>
          <cell r="E165">
            <v>4838865.9800000004</v>
          </cell>
          <cell r="F165">
            <v>0</v>
          </cell>
          <cell r="G165"/>
          <cell r="H165">
            <v>4838865.9800000004</v>
          </cell>
        </row>
        <row r="166">
          <cell r="C166" t="str">
            <v>BA0270</v>
          </cell>
          <cell r="D166" t="str">
            <v>B.1.A.6)  Prodotti chimici</v>
          </cell>
          <cell r="E166">
            <v>0</v>
          </cell>
          <cell r="F166">
            <v>0</v>
          </cell>
          <cell r="G166"/>
          <cell r="H166">
            <v>0</v>
          </cell>
        </row>
        <row r="167">
          <cell r="C167" t="str">
            <v>BA0280</v>
          </cell>
          <cell r="D167" t="str">
            <v>B.1.A.7)  Materiali e prodotti per uso veterinario</v>
          </cell>
          <cell r="E167">
            <v>13128.85</v>
          </cell>
          <cell r="F167">
            <v>0</v>
          </cell>
          <cell r="G167"/>
          <cell r="H167">
            <v>13128.85</v>
          </cell>
        </row>
        <row r="168">
          <cell r="C168" t="str">
            <v>BA0290</v>
          </cell>
          <cell r="D168" t="str">
            <v>B.1.A.8)  Altri beni e prodotti sanitari</v>
          </cell>
          <cell r="E168">
            <v>292996</v>
          </cell>
          <cell r="F168">
            <v>0</v>
          </cell>
          <cell r="G168"/>
          <cell r="H168">
            <v>292996</v>
          </cell>
        </row>
        <row r="169">
          <cell r="C169" t="str">
            <v>BA0300</v>
          </cell>
          <cell r="D169" t="str">
            <v>B.1.A.9)  Beni e prodotti sanitari da Aziende sanitarie pubbliche della Regione</v>
          </cell>
          <cell r="E169">
            <v>0</v>
          </cell>
          <cell r="F169">
            <v>0</v>
          </cell>
          <cell r="G169"/>
          <cell r="H169">
            <v>0</v>
          </cell>
        </row>
        <row r="170">
          <cell r="C170" t="str">
            <v>BA0301</v>
          </cell>
          <cell r="D170" t="str">
            <v>B.1.A.9.1)  Prodotti farmaceutici ed emoderivati</v>
          </cell>
          <cell r="E170">
            <v>0</v>
          </cell>
          <cell r="F170">
            <v>0</v>
          </cell>
          <cell r="G170"/>
          <cell r="H170">
            <v>0</v>
          </cell>
        </row>
        <row r="171">
          <cell r="C171" t="str">
            <v>BA0302</v>
          </cell>
          <cell r="D171" t="str">
            <v>B.1.A.9.2)  Sangue ed emocomponenti</v>
          </cell>
          <cell r="E171">
            <v>0</v>
          </cell>
          <cell r="F171">
            <v>0</v>
          </cell>
          <cell r="G171"/>
          <cell r="H171">
            <v>0</v>
          </cell>
        </row>
        <row r="172">
          <cell r="C172" t="str">
            <v>BA0303</v>
          </cell>
          <cell r="D172" t="str">
            <v>B.1.A.9.3) Dispositivi medici</v>
          </cell>
          <cell r="E172">
            <v>0</v>
          </cell>
          <cell r="F172">
            <v>0</v>
          </cell>
          <cell r="G172"/>
          <cell r="H172">
            <v>0</v>
          </cell>
        </row>
        <row r="173">
          <cell r="C173" t="str">
            <v>BA0304</v>
          </cell>
          <cell r="D173" t="str">
            <v>B.1.A.9.4)  Prodotti dietetici</v>
          </cell>
          <cell r="E173">
            <v>0</v>
          </cell>
          <cell r="F173">
            <v>0</v>
          </cell>
          <cell r="G173"/>
          <cell r="H173">
            <v>0</v>
          </cell>
        </row>
        <row r="174">
          <cell r="C174" t="str">
            <v>BA0305</v>
          </cell>
          <cell r="D174" t="str">
            <v>B.1.A.9.5)  Materiali per la profilassi (vaccini)</v>
          </cell>
          <cell r="E174">
            <v>0</v>
          </cell>
          <cell r="F174">
            <v>0</v>
          </cell>
          <cell r="G174"/>
          <cell r="H174">
            <v>0</v>
          </cell>
        </row>
        <row r="175">
          <cell r="C175" t="str">
            <v>BA0306</v>
          </cell>
          <cell r="D175" t="str">
            <v>B.1.A.9.6)  Prodotti chimici</v>
          </cell>
          <cell r="E175">
            <v>0</v>
          </cell>
          <cell r="F175">
            <v>0</v>
          </cell>
          <cell r="G175"/>
          <cell r="H175">
            <v>0</v>
          </cell>
        </row>
        <row r="176">
          <cell r="C176" t="str">
            <v>BA0307</v>
          </cell>
          <cell r="D176" t="str">
            <v>B.1.A.9.7)  Materiali e prodotti per uso veterinario</v>
          </cell>
          <cell r="E176">
            <v>0</v>
          </cell>
          <cell r="F176">
            <v>0</v>
          </cell>
          <cell r="G176"/>
          <cell r="H176">
            <v>0</v>
          </cell>
        </row>
        <row r="177">
          <cell r="C177" t="str">
            <v>BA0308</v>
          </cell>
          <cell r="D177" t="str">
            <v>B.1.A.9.8)  Altri beni e prodotti sanitari</v>
          </cell>
          <cell r="E177">
            <v>0</v>
          </cell>
          <cell r="F177">
            <v>0</v>
          </cell>
          <cell r="G177"/>
          <cell r="H177">
            <v>0</v>
          </cell>
        </row>
        <row r="178">
          <cell r="C178" t="str">
            <v>BA0310</v>
          </cell>
          <cell r="D178" t="str">
            <v>B.1.B)  Acquisti di beni non sanitari</v>
          </cell>
          <cell r="E178">
            <v>1557898.71</v>
          </cell>
          <cell r="F178">
            <v>0</v>
          </cell>
          <cell r="G178"/>
          <cell r="H178">
            <v>1557898.71</v>
          </cell>
        </row>
        <row r="179">
          <cell r="C179" t="str">
            <v>BA0320</v>
          </cell>
          <cell r="D179" t="str">
            <v>B.1.B.1)  Prodotti alimentari</v>
          </cell>
          <cell r="E179">
            <v>72091.28</v>
          </cell>
          <cell r="F179">
            <v>0</v>
          </cell>
          <cell r="G179"/>
          <cell r="H179">
            <v>72091.28</v>
          </cell>
        </row>
        <row r="180">
          <cell r="C180" t="str">
            <v>BA0330</v>
          </cell>
          <cell r="D180" t="str">
            <v>B.1.B.2)  Materiali di guardaroba, di pulizia e di convivenza in genere</v>
          </cell>
          <cell r="E180">
            <v>418724.97</v>
          </cell>
          <cell r="F180">
            <v>0</v>
          </cell>
          <cell r="G180"/>
          <cell r="H180">
            <v>418724.97</v>
          </cell>
        </row>
        <row r="181">
          <cell r="C181" t="str">
            <v>BA0340</v>
          </cell>
          <cell r="D181" t="str">
            <v>B.1.B.3)  Combustibili, carburanti e lubrificanti</v>
          </cell>
          <cell r="E181">
            <v>324788.30000000005</v>
          </cell>
          <cell r="F181">
            <v>0</v>
          </cell>
          <cell r="G181"/>
          <cell r="H181">
            <v>324788.30000000005</v>
          </cell>
        </row>
        <row r="182">
          <cell r="C182" t="str">
            <v>BA0350</v>
          </cell>
          <cell r="D182" t="str">
            <v>B.1.B.4)  Supporti informatici e cancelleria</v>
          </cell>
          <cell r="E182">
            <v>611960.12</v>
          </cell>
          <cell r="F182">
            <v>0</v>
          </cell>
          <cell r="G182"/>
          <cell r="H182">
            <v>611960.12</v>
          </cell>
        </row>
        <row r="183">
          <cell r="C183" t="str">
            <v>BA0360</v>
          </cell>
          <cell r="D183" t="str">
            <v>B.1.B.5)  Materiale per la manutenzione</v>
          </cell>
          <cell r="E183">
            <v>58721.7</v>
          </cell>
          <cell r="F183">
            <v>0</v>
          </cell>
          <cell r="G183"/>
          <cell r="H183">
            <v>58721.7</v>
          </cell>
        </row>
        <row r="184">
          <cell r="C184" t="str">
            <v>BA0370</v>
          </cell>
          <cell r="D184" t="str">
            <v>B.1.B.6)  Altri beni e prodotti non sanitari</v>
          </cell>
          <cell r="E184">
            <v>71612.34</v>
          </cell>
          <cell r="F184">
            <v>0</v>
          </cell>
          <cell r="G184"/>
          <cell r="H184">
            <v>71612.34</v>
          </cell>
        </row>
        <row r="185">
          <cell r="C185" t="str">
            <v>BA0380</v>
          </cell>
          <cell r="D185" t="str">
            <v>B.1.B.7)  Beni e prodotti non sanitari da Aziende sanitarie pubbliche della Regione</v>
          </cell>
          <cell r="E185">
            <v>0</v>
          </cell>
          <cell r="F185">
            <v>0</v>
          </cell>
          <cell r="G185"/>
          <cell r="H185">
            <v>0</v>
          </cell>
        </row>
        <row r="186">
          <cell r="C186" t="str">
            <v>BA0390</v>
          </cell>
          <cell r="D186" t="str">
            <v>B.2)  Acquisti di servizi</v>
          </cell>
          <cell r="E186">
            <v>374083334.22648001</v>
          </cell>
          <cell r="F186">
            <v>0</v>
          </cell>
          <cell r="G186"/>
          <cell r="H186">
            <v>374083334.22648001</v>
          </cell>
        </row>
        <row r="187">
          <cell r="C187" t="str">
            <v>BA0400</v>
          </cell>
          <cell r="D187" t="str">
            <v>B.2.A)   Acquisti servizi sanitari</v>
          </cell>
          <cell r="E187">
            <v>341285380.59148002</v>
          </cell>
          <cell r="F187">
            <v>0</v>
          </cell>
          <cell r="G187"/>
          <cell r="H187">
            <v>341285380.59148002</v>
          </cell>
        </row>
        <row r="188">
          <cell r="C188" t="str">
            <v>BA0410</v>
          </cell>
          <cell r="D188" t="str">
            <v>B.2.A.1)   Acquisti servizi sanitari per medicina di base</v>
          </cell>
          <cell r="E188">
            <v>48072977</v>
          </cell>
          <cell r="F188">
            <v>0</v>
          </cell>
          <cell r="G188"/>
          <cell r="H188">
            <v>48072977</v>
          </cell>
        </row>
        <row r="189">
          <cell r="C189" t="str">
            <v>BA0420</v>
          </cell>
          <cell r="D189" t="str">
            <v>B.2.A.1.1) - da convenzione</v>
          </cell>
          <cell r="E189">
            <v>47769577</v>
          </cell>
          <cell r="F189">
            <v>0</v>
          </cell>
          <cell r="G189"/>
          <cell r="H189">
            <v>47769577</v>
          </cell>
        </row>
        <row r="190">
          <cell r="C190" t="str">
            <v>BA0430</v>
          </cell>
          <cell r="D190" t="str">
            <v>B.2.A.1.1.A) Costi per assistenza MMG</v>
          </cell>
          <cell r="E190">
            <v>32765833.009999998</v>
          </cell>
          <cell r="F190">
            <v>0</v>
          </cell>
          <cell r="G190"/>
          <cell r="H190">
            <v>32765833.009999998</v>
          </cell>
        </row>
        <row r="191">
          <cell r="C191" t="str">
            <v>BA0440</v>
          </cell>
          <cell r="D191" t="str">
            <v>B.2.A.1.1.B) Costi per assistenza PLS</v>
          </cell>
          <cell r="E191">
            <v>8074639.2300000004</v>
          </cell>
          <cell r="F191">
            <v>0</v>
          </cell>
          <cell r="G191"/>
          <cell r="H191">
            <v>8074639.2300000004</v>
          </cell>
        </row>
        <row r="192">
          <cell r="C192" t="str">
            <v>BA0450</v>
          </cell>
          <cell r="D192" t="str">
            <v>B.2.A.1.1.C) Costi per assistenza Continuità assistenziale</v>
          </cell>
          <cell r="E192">
            <v>3274444.7</v>
          </cell>
          <cell r="F192">
            <v>0</v>
          </cell>
          <cell r="G192"/>
          <cell r="H192">
            <v>3274444.7</v>
          </cell>
        </row>
        <row r="193">
          <cell r="C193" t="str">
            <v>BA0460</v>
          </cell>
          <cell r="D193" t="str">
            <v>B.2.A.1.1.D) Altro (medicina dei servizi, psicologi, medici 118, ecc)</v>
          </cell>
          <cell r="E193">
            <v>3654660.0599999996</v>
          </cell>
          <cell r="F193">
            <v>0</v>
          </cell>
          <cell r="G193"/>
          <cell r="H193">
            <v>3654660.0599999996</v>
          </cell>
        </row>
        <row r="194">
          <cell r="C194" t="str">
            <v>BA0470</v>
          </cell>
          <cell r="D194" t="str">
            <v>B.2.A.1.2) - da pubblico (Aziende sanitarie pubbliche della Regione) - Mobilità intraregionale</v>
          </cell>
          <cell r="E194">
            <v>117400</v>
          </cell>
          <cell r="F194">
            <v>0</v>
          </cell>
          <cell r="G194"/>
          <cell r="H194">
            <v>117400</v>
          </cell>
        </row>
        <row r="195">
          <cell r="C195" t="str">
            <v>BA0480</v>
          </cell>
          <cell r="D195" t="str">
            <v>B.2.A.1.3) - da pubblico (Aziende sanitarie pubbliche Extraregione) - Mobilità extraregionale</v>
          </cell>
          <cell r="E195">
            <v>186000</v>
          </cell>
          <cell r="F195">
            <v>0</v>
          </cell>
          <cell r="G195"/>
          <cell r="H195">
            <v>186000</v>
          </cell>
        </row>
        <row r="196">
          <cell r="C196" t="str">
            <v>BA0490</v>
          </cell>
          <cell r="D196" t="str">
            <v>B.2.A.2)   Acquisti servizi sanitari per farmaceutica</v>
          </cell>
          <cell r="E196">
            <v>54067538.299999997</v>
          </cell>
          <cell r="F196">
            <v>0</v>
          </cell>
          <cell r="G196"/>
          <cell r="H196">
            <v>54067538.299999997</v>
          </cell>
        </row>
        <row r="197">
          <cell r="C197" t="str">
            <v>BA0500</v>
          </cell>
          <cell r="D197" t="str">
            <v>B.2.A.2.1) - da convenzione</v>
          </cell>
          <cell r="E197">
            <v>53361338.299999997</v>
          </cell>
          <cell r="F197">
            <v>0</v>
          </cell>
          <cell r="G197"/>
          <cell r="H197">
            <v>53361338.299999997</v>
          </cell>
        </row>
        <row r="198">
          <cell r="C198" t="str">
            <v>BA0510</v>
          </cell>
          <cell r="D198" t="str">
            <v>B.2.A.2.2) - da pubblico (Aziende sanitarie pubbliche della Regione)- Mobilità intraregionale</v>
          </cell>
          <cell r="E198">
            <v>400200</v>
          </cell>
          <cell r="F198">
            <v>0</v>
          </cell>
          <cell r="G198"/>
          <cell r="H198">
            <v>400200</v>
          </cell>
        </row>
        <row r="199">
          <cell r="C199" t="str">
            <v>BA0520</v>
          </cell>
          <cell r="D199" t="str">
            <v>B.2.A.2.3) - da pubblico (Extraregione)</v>
          </cell>
          <cell r="E199">
            <v>306000</v>
          </cell>
          <cell r="F199">
            <v>0</v>
          </cell>
          <cell r="G199"/>
          <cell r="H199">
            <v>306000</v>
          </cell>
        </row>
        <row r="200">
          <cell r="C200" t="str">
            <v>BA0530</v>
          </cell>
          <cell r="D200" t="str">
            <v>B.2.A.3)   Acquisti servizi sanitari per assistenza specialistica ambulatoriale</v>
          </cell>
          <cell r="E200">
            <v>31651945.030000001</v>
          </cell>
          <cell r="F200">
            <v>0</v>
          </cell>
          <cell r="G200"/>
          <cell r="H200">
            <v>31651945.030000001</v>
          </cell>
        </row>
        <row r="201">
          <cell r="C201" t="str">
            <v>BA0540</v>
          </cell>
          <cell r="D201" t="str">
            <v>B.2.A.3.1) - da pubblico (Aziende sanitarie pubbliche della Regione)</v>
          </cell>
          <cell r="E201">
            <v>6931000</v>
          </cell>
          <cell r="F201">
            <v>0</v>
          </cell>
          <cell r="G201"/>
          <cell r="H201">
            <v>6931000</v>
          </cell>
        </row>
        <row r="202">
          <cell r="C202" t="str">
            <v>BA0541</v>
          </cell>
          <cell r="D202" t="str">
            <v>B.2.A.3.2) prestazioni di pronto soccorso  non seguite da ricovero - da pubblico (Aziende sanitarie pubbliche della Regione)</v>
          </cell>
          <cell r="E202">
            <v>0</v>
          </cell>
          <cell r="F202">
            <v>0</v>
          </cell>
          <cell r="G202"/>
          <cell r="H202">
            <v>0</v>
          </cell>
        </row>
        <row r="203">
          <cell r="C203" t="str">
            <v>BA0550</v>
          </cell>
          <cell r="D203" t="str">
            <v>B.2.A.3.3) - da pubblico (altri soggetti pubbl. della Regione)</v>
          </cell>
          <cell r="E203">
            <v>0</v>
          </cell>
          <cell r="F203">
            <v>0</v>
          </cell>
          <cell r="G203"/>
          <cell r="H203">
            <v>0</v>
          </cell>
        </row>
        <row r="204">
          <cell r="C204" t="str">
            <v>BA0551</v>
          </cell>
          <cell r="D204" t="str">
            <v>B.2.A.3.4) prestazioni di pronto soccorso  non seguite da ricovero - da pubblico (altri soggetti pubbl. della Regione)</v>
          </cell>
          <cell r="E204">
            <v>0</v>
          </cell>
          <cell r="F204">
            <v>0</v>
          </cell>
          <cell r="G204"/>
          <cell r="H204">
            <v>0</v>
          </cell>
        </row>
        <row r="205">
          <cell r="C205" t="str">
            <v>BA0560</v>
          </cell>
          <cell r="D205" t="str">
            <v>B.2.A.3.5) - da pubblico (Extraregione)</v>
          </cell>
          <cell r="E205">
            <v>3335000</v>
          </cell>
          <cell r="F205">
            <v>0</v>
          </cell>
          <cell r="G205"/>
          <cell r="H205">
            <v>3335000</v>
          </cell>
        </row>
        <row r="206">
          <cell r="C206" t="str">
            <v>BA0561</v>
          </cell>
          <cell r="D206" t="str">
            <v>B.2.A.3.6) prestazioni di pronto soccorso  non seguite da ricovero - da pubblico (Extraregione)</v>
          </cell>
          <cell r="E206">
            <v>0</v>
          </cell>
          <cell r="F206">
            <v>0</v>
          </cell>
          <cell r="G206"/>
          <cell r="H206">
            <v>0</v>
          </cell>
        </row>
        <row r="207">
          <cell r="C207" t="str">
            <v>BA0570</v>
          </cell>
          <cell r="D207" t="str">
            <v>B.2.A.3.7) - da privato - Medici SUMAI</v>
          </cell>
          <cell r="E207">
            <v>5358511.95</v>
          </cell>
          <cell r="F207">
            <v>0</v>
          </cell>
          <cell r="G207"/>
          <cell r="H207">
            <v>5358511.95</v>
          </cell>
        </row>
        <row r="208">
          <cell r="C208" t="str">
            <v>BA0580</v>
          </cell>
          <cell r="D208" t="str">
            <v>B.2.A.3.8) - da privato</v>
          </cell>
          <cell r="E208">
            <v>16027433.08</v>
          </cell>
          <cell r="F208">
            <v>0</v>
          </cell>
          <cell r="G208"/>
          <cell r="H208">
            <v>16027433.08</v>
          </cell>
        </row>
        <row r="209">
          <cell r="C209" t="str">
            <v>BA0590</v>
          </cell>
          <cell r="D209" t="str">
            <v>B.2.A.3.8.A) Servizi sanitari per assistenza specialistica da IRCCS privati e Policlinici privati</v>
          </cell>
          <cell r="E209">
            <v>2088100</v>
          </cell>
          <cell r="F209">
            <v>0</v>
          </cell>
          <cell r="G209"/>
          <cell r="H209">
            <v>2088100</v>
          </cell>
        </row>
        <row r="210">
          <cell r="C210" t="str">
            <v>BA0591</v>
          </cell>
          <cell r="D210" t="str">
            <v>B.2.A.3.8.B) Servizi sanitari per prestazioni di pronto soccorso non seguite da ricovero - da IRCCS privati e Policlinici privati</v>
          </cell>
          <cell r="E210">
            <v>0</v>
          </cell>
          <cell r="F210">
            <v>0</v>
          </cell>
          <cell r="G210"/>
          <cell r="H210">
            <v>0</v>
          </cell>
        </row>
        <row r="211">
          <cell r="C211" t="str">
            <v>BA0600</v>
          </cell>
          <cell r="D211" t="str">
            <v>B.2.A.3.8.C) Servizi sanitari per assistenza specialistica da Ospedali Classificati privati</v>
          </cell>
          <cell r="E211">
            <v>616800</v>
          </cell>
          <cell r="F211">
            <v>0</v>
          </cell>
          <cell r="G211"/>
          <cell r="H211">
            <v>616800</v>
          </cell>
        </row>
        <row r="212">
          <cell r="C212" t="str">
            <v>BA0601</v>
          </cell>
          <cell r="D212" t="str">
            <v>B.2.A.3.8.D) Servizi sanitari per prestazioni di pronto soccorso non seguite da ricovero - da Ospedali Classificati privati</v>
          </cell>
          <cell r="E212">
            <v>0</v>
          </cell>
          <cell r="F212">
            <v>0</v>
          </cell>
          <cell r="G212"/>
          <cell r="H212">
            <v>0</v>
          </cell>
        </row>
        <row r="213">
          <cell r="C213" t="str">
            <v>BA0610</v>
          </cell>
          <cell r="D213" t="str">
            <v>B.2.A.3.8.E) Servizi sanitari per assistenza specialistica da Case di Cura private</v>
          </cell>
          <cell r="E213">
            <v>0</v>
          </cell>
          <cell r="F213">
            <v>0</v>
          </cell>
          <cell r="G213"/>
          <cell r="H213">
            <v>0</v>
          </cell>
        </row>
        <row r="214">
          <cell r="C214" t="str">
            <v>BA0611</v>
          </cell>
          <cell r="D214" t="str">
            <v>B.2.A.3.8.F) Servizi sanitari per prestazioni di pronto soccorso non seguite da ricovero - da Case di Cura private</v>
          </cell>
          <cell r="E214">
            <v>0</v>
          </cell>
          <cell r="F214">
            <v>0</v>
          </cell>
          <cell r="G214"/>
          <cell r="H214">
            <v>0</v>
          </cell>
        </row>
        <row r="215">
          <cell r="C215" t="str">
            <v>BA0620</v>
          </cell>
          <cell r="D215" t="str">
            <v>B.2.A.3.8.G) Servizi sanitari per assistenza specialistica da altri privati</v>
          </cell>
          <cell r="E215">
            <v>13322533.08</v>
          </cell>
          <cell r="F215">
            <v>0</v>
          </cell>
          <cell r="G215"/>
          <cell r="H215">
            <v>13322533.08</v>
          </cell>
        </row>
        <row r="216">
          <cell r="C216" t="str">
            <v>BA0621</v>
          </cell>
          <cell r="D216" t="str">
            <v>B.2.A.3.8.H) Servizi sanitari per prestazioni di pronto soccorso non seguite da ricovero - da altri privati</v>
          </cell>
          <cell r="E216">
            <v>0</v>
          </cell>
          <cell r="F216">
            <v>0</v>
          </cell>
          <cell r="G216"/>
          <cell r="H216">
            <v>0</v>
          </cell>
        </row>
        <row r="217">
          <cell r="C217" t="str">
            <v>BA0630</v>
          </cell>
          <cell r="D217" t="str">
            <v>B.2.A.3.9) - da privato per cittadini non residenti - Extraregione (mobilità attiva in compensazione)</v>
          </cell>
          <cell r="E217">
            <v>0</v>
          </cell>
          <cell r="F217">
            <v>0</v>
          </cell>
          <cell r="G217"/>
          <cell r="H217">
            <v>0</v>
          </cell>
        </row>
        <row r="218">
          <cell r="C218" t="str">
            <v>BA0631</v>
          </cell>
          <cell r="D218" t="str">
            <v>B.2.A.3.10) Servizi sanitari per prestazioni di pronto soccorso non seguite da ricovero - da privato per cittadini non residenti - Extraregione (mobilità attiva in compensazione)</v>
          </cell>
          <cell r="E218">
            <v>0</v>
          </cell>
          <cell r="F218">
            <v>0</v>
          </cell>
          <cell r="G218"/>
          <cell r="H218">
            <v>0</v>
          </cell>
        </row>
        <row r="219">
          <cell r="C219" t="str">
            <v>BA0640</v>
          </cell>
          <cell r="D219" t="str">
            <v>B.2.A.4)   Acquisti servizi sanitari per assistenza riabilitativa</v>
          </cell>
          <cell r="E219">
            <v>29809878.910000004</v>
          </cell>
          <cell r="F219">
            <v>0</v>
          </cell>
          <cell r="G219"/>
          <cell r="H219">
            <v>29809878.910000004</v>
          </cell>
        </row>
        <row r="220">
          <cell r="C220" t="str">
            <v>BA0650</v>
          </cell>
          <cell r="D220" t="str">
            <v>B.2.A.4.1) - da pubblico (Aziende sanitarie pubbliche della Regione)</v>
          </cell>
          <cell r="E220">
            <v>4246600</v>
          </cell>
          <cell r="F220">
            <v>0</v>
          </cell>
          <cell r="G220"/>
          <cell r="H220">
            <v>4246600</v>
          </cell>
        </row>
        <row r="221">
          <cell r="C221" t="str">
            <v>BA0660</v>
          </cell>
          <cell r="D221" t="str">
            <v>B.2.A.4.2) - da pubblico (altri soggetti pubbl. della Regione)</v>
          </cell>
          <cell r="E221">
            <v>0</v>
          </cell>
          <cell r="F221">
            <v>0</v>
          </cell>
          <cell r="G221"/>
          <cell r="H221">
            <v>0</v>
          </cell>
        </row>
        <row r="222">
          <cell r="C222" t="str">
            <v>BA0670</v>
          </cell>
          <cell r="D222" t="str">
            <v>B.2.A.4.3) - da pubblico (Extraregione) non soggetti a compensazione</v>
          </cell>
          <cell r="E222">
            <v>0</v>
          </cell>
          <cell r="F222">
            <v>0</v>
          </cell>
          <cell r="G222"/>
          <cell r="H222">
            <v>0</v>
          </cell>
        </row>
        <row r="223">
          <cell r="C223" t="str">
            <v>BA0680</v>
          </cell>
          <cell r="D223" t="str">
            <v>B.2.A.4.4) - da privato (intraregionale)</v>
          </cell>
          <cell r="E223">
            <v>24455120.270000003</v>
          </cell>
          <cell r="F223">
            <v>0</v>
          </cell>
          <cell r="G223"/>
          <cell r="H223">
            <v>24455120.270000003</v>
          </cell>
        </row>
        <row r="224">
          <cell r="C224" t="str">
            <v>BA0690</v>
          </cell>
          <cell r="D224" t="str">
            <v>B.2.A.4.5) - da privato (extraregionale)</v>
          </cell>
          <cell r="E224">
            <v>1108158.6399999999</v>
          </cell>
          <cell r="F224">
            <v>0</v>
          </cell>
          <cell r="G224"/>
          <cell r="H224">
            <v>1108158.6399999999</v>
          </cell>
        </row>
        <row r="225">
          <cell r="C225" t="str">
            <v>BA0700</v>
          </cell>
          <cell r="D225" t="str">
            <v>B.2.A.5)   Acquisti servizi sanitari per assistenza integrativa</v>
          </cell>
          <cell r="E225">
            <v>4123238.44</v>
          </cell>
          <cell r="F225">
            <v>0</v>
          </cell>
          <cell r="G225"/>
          <cell r="H225">
            <v>4123238.44</v>
          </cell>
        </row>
        <row r="226">
          <cell r="C226" t="str">
            <v>BA0710</v>
          </cell>
          <cell r="D226" t="str">
            <v>B.2.A.5.1) - da pubblico (Aziende sanitarie pubbliche della Regione)</v>
          </cell>
          <cell r="E226">
            <v>0</v>
          </cell>
          <cell r="F226">
            <v>0</v>
          </cell>
          <cell r="G226"/>
          <cell r="H226">
            <v>0</v>
          </cell>
        </row>
        <row r="227">
          <cell r="C227" t="str">
            <v>BA0720</v>
          </cell>
          <cell r="D227" t="str">
            <v>B.2.A.5.2) - da pubblico (altri soggetti pubbl. della Regione)</v>
          </cell>
          <cell r="E227">
            <v>0</v>
          </cell>
          <cell r="F227">
            <v>0</v>
          </cell>
          <cell r="G227"/>
          <cell r="H227">
            <v>0</v>
          </cell>
        </row>
        <row r="228">
          <cell r="C228" t="str">
            <v>BA0730</v>
          </cell>
          <cell r="D228" t="str">
            <v>B.2.A.5.3) - da pubblico (Extraregione)</v>
          </cell>
          <cell r="E228">
            <v>2071.67</v>
          </cell>
          <cell r="F228">
            <v>-2071.67</v>
          </cell>
          <cell r="G228" t="str">
            <v>Riclassifica</v>
          </cell>
          <cell r="H228">
            <v>0</v>
          </cell>
        </row>
        <row r="229">
          <cell r="C229" t="str">
            <v>BA0740</v>
          </cell>
          <cell r="D229" t="str">
            <v>B.2.A.5.4) - da privato</v>
          </cell>
          <cell r="E229">
            <v>4121166.77</v>
          </cell>
          <cell r="F229">
            <v>2071.67</v>
          </cell>
          <cell r="G229" t="str">
            <v>Riclassifica</v>
          </cell>
          <cell r="H229">
            <v>4123238.44</v>
          </cell>
        </row>
        <row r="230">
          <cell r="C230" t="str">
            <v>BA0750</v>
          </cell>
          <cell r="D230" t="str">
            <v>B.2.A.6)   Acquisti servizi sanitari per assistenza protesica</v>
          </cell>
          <cell r="E230">
            <v>5642859.3700000001</v>
          </cell>
          <cell r="F230">
            <v>0</v>
          </cell>
          <cell r="G230"/>
          <cell r="H230">
            <v>5642859.3700000001</v>
          </cell>
        </row>
        <row r="231">
          <cell r="C231" t="str">
            <v>BA0760</v>
          </cell>
          <cell r="D231" t="str">
            <v>B.2.A.6.1) - da pubblico (Aziende sanitarie pubbliche della Regione)</v>
          </cell>
          <cell r="E231">
            <v>0</v>
          </cell>
          <cell r="F231">
            <v>0</v>
          </cell>
          <cell r="G231"/>
          <cell r="H231">
            <v>0</v>
          </cell>
        </row>
        <row r="232">
          <cell r="C232" t="str">
            <v>BA0770</v>
          </cell>
          <cell r="D232" t="str">
            <v>B.2.A.6.2) - da pubblico (altri soggetti pubbl. della Regione)</v>
          </cell>
          <cell r="E232">
            <v>0</v>
          </cell>
          <cell r="F232">
            <v>0</v>
          </cell>
          <cell r="G232"/>
          <cell r="H232">
            <v>0</v>
          </cell>
        </row>
        <row r="233">
          <cell r="C233" t="str">
            <v>BA0780</v>
          </cell>
          <cell r="D233" t="str">
            <v>B.2.A.6.3) - da pubblico (Extraregione)</v>
          </cell>
          <cell r="E233">
            <v>0</v>
          </cell>
          <cell r="F233">
            <v>0</v>
          </cell>
          <cell r="G233"/>
          <cell r="H233">
            <v>0</v>
          </cell>
        </row>
        <row r="234">
          <cell r="C234" t="str">
            <v>BA0790</v>
          </cell>
          <cell r="D234" t="str">
            <v>B.2.A.6.4) - da privato</v>
          </cell>
          <cell r="E234">
            <v>5642859.3700000001</v>
          </cell>
          <cell r="F234">
            <v>0</v>
          </cell>
          <cell r="G234"/>
          <cell r="H234">
            <v>5642859.3700000001</v>
          </cell>
        </row>
        <row r="235">
          <cell r="C235" t="str">
            <v>BA0800</v>
          </cell>
          <cell r="D235" t="str">
            <v>B.2.A.7)   Acquisti servizi sanitari per assistenza ospedaliera</v>
          </cell>
          <cell r="E235">
            <v>96505150.789999992</v>
          </cell>
          <cell r="F235">
            <v>0</v>
          </cell>
          <cell r="G235"/>
          <cell r="H235">
            <v>96505150.789999992</v>
          </cell>
        </row>
        <row r="236">
          <cell r="C236" t="str">
            <v>BA0810</v>
          </cell>
          <cell r="D236" t="str">
            <v>B.2.A.7.1) - da pubblico (Aziende sanitarie pubbliche della Regione)</v>
          </cell>
          <cell r="E236">
            <v>47827900</v>
          </cell>
          <cell r="F236">
            <v>0</v>
          </cell>
          <cell r="G236"/>
          <cell r="H236">
            <v>47827900</v>
          </cell>
        </row>
        <row r="237">
          <cell r="C237" t="str">
            <v>BA0820</v>
          </cell>
          <cell r="D237" t="str">
            <v>B.2.A.7.2) - da pubblico (altri soggetti pubbl. della Regione)</v>
          </cell>
          <cell r="E237">
            <v>0</v>
          </cell>
          <cell r="F237">
            <v>0</v>
          </cell>
          <cell r="G237"/>
          <cell r="H237">
            <v>0</v>
          </cell>
        </row>
        <row r="238">
          <cell r="C238" t="str">
            <v>BA0830</v>
          </cell>
          <cell r="D238" t="str">
            <v>B.2.A.7.3) - da pubblico (Extraregione)</v>
          </cell>
          <cell r="E238">
            <v>20456000</v>
          </cell>
          <cell r="F238">
            <v>0</v>
          </cell>
          <cell r="G238"/>
          <cell r="H238">
            <v>20456000</v>
          </cell>
        </row>
        <row r="239">
          <cell r="C239" t="str">
            <v>BA0840</v>
          </cell>
          <cell r="D239" t="str">
            <v>B.2.A.7.4) - da privato</v>
          </cell>
          <cell r="E239">
            <v>28221250.789999999</v>
          </cell>
          <cell r="F239">
            <v>0</v>
          </cell>
          <cell r="G239"/>
          <cell r="H239">
            <v>28221250.789999999</v>
          </cell>
        </row>
        <row r="240">
          <cell r="C240" t="str">
            <v>BA0850</v>
          </cell>
          <cell r="D240" t="str">
            <v>B.2.A.7.4.A) Servizi sanitari per assistenza ospedaliera da IRCCS privati e Policlinici privati</v>
          </cell>
          <cell r="E240">
            <v>15180000</v>
          </cell>
          <cell r="F240">
            <v>0</v>
          </cell>
          <cell r="G240"/>
          <cell r="H240">
            <v>15180000</v>
          </cell>
        </row>
        <row r="241">
          <cell r="C241" t="str">
            <v>BA0860</v>
          </cell>
          <cell r="D241" t="str">
            <v>B.2.A.7.4.B) Servizi sanitari per assistenza ospedaliera da Ospedali Classificati privati</v>
          </cell>
          <cell r="E241">
            <v>5871700</v>
          </cell>
          <cell r="F241">
            <v>0</v>
          </cell>
          <cell r="G241"/>
          <cell r="H241">
            <v>5871700</v>
          </cell>
        </row>
        <row r="242">
          <cell r="C242" t="str">
            <v>BA0870</v>
          </cell>
          <cell r="D242" t="str">
            <v>B.2.A.7.4.C) Servizi sanitari per assistenza ospedaliera da Case di Cura private</v>
          </cell>
          <cell r="E242">
            <v>7169550.79</v>
          </cell>
          <cell r="F242">
            <v>0</v>
          </cell>
          <cell r="G242"/>
          <cell r="H242">
            <v>7169550.79</v>
          </cell>
        </row>
        <row r="243">
          <cell r="C243" t="str">
            <v>BA0880</v>
          </cell>
          <cell r="D243" t="str">
            <v>B.2.A.7.4.D) Servizi sanitari per assistenza ospedaliera da altri privati</v>
          </cell>
          <cell r="E243">
            <v>0</v>
          </cell>
          <cell r="F243">
            <v>0</v>
          </cell>
          <cell r="G243"/>
          <cell r="H243">
            <v>0</v>
          </cell>
        </row>
        <row r="244">
          <cell r="C244" t="str">
            <v>BA0890</v>
          </cell>
          <cell r="D244" t="str">
            <v>B.2.A.7.5) - da privato per cittadini non residenti - Extraregione (mobilità attiva in compensazione)</v>
          </cell>
          <cell r="E244">
            <v>0</v>
          </cell>
          <cell r="F244">
            <v>0</v>
          </cell>
          <cell r="G244"/>
          <cell r="H244">
            <v>0</v>
          </cell>
        </row>
        <row r="245">
          <cell r="C245" t="str">
            <v>BA0900</v>
          </cell>
          <cell r="D245" t="str">
            <v>B.2.A.8)   Acquisto prestazioni di psichiatria residenziale e semiresidenziale</v>
          </cell>
          <cell r="E245">
            <v>10991799.370000001</v>
          </cell>
          <cell r="F245">
            <v>0</v>
          </cell>
          <cell r="G245"/>
          <cell r="H245">
            <v>10991799.370000001</v>
          </cell>
        </row>
        <row r="246">
          <cell r="C246" t="str">
            <v>BA0910</v>
          </cell>
          <cell r="D246" t="str">
            <v>B.2.A.8.1) - da pubblico (Aziende sanitarie pubbliche della Regione)</v>
          </cell>
          <cell r="E246">
            <v>0</v>
          </cell>
          <cell r="F246">
            <v>0</v>
          </cell>
          <cell r="G246"/>
          <cell r="H246">
            <v>0</v>
          </cell>
        </row>
        <row r="247">
          <cell r="C247" t="str">
            <v>BA0920</v>
          </cell>
          <cell r="D247" t="str">
            <v>B.2.A.8.2) - da pubblico (altri soggetti pubbl. della Regione)</v>
          </cell>
          <cell r="E247">
            <v>0</v>
          </cell>
          <cell r="F247">
            <v>0</v>
          </cell>
          <cell r="G247"/>
          <cell r="H247">
            <v>0</v>
          </cell>
        </row>
        <row r="248">
          <cell r="C248" t="str">
            <v>BA0930</v>
          </cell>
          <cell r="D248" t="str">
            <v>B.2.A.8.3) - da pubblico (Extraregione) - non soggette a compensazione</v>
          </cell>
          <cell r="E248">
            <v>0</v>
          </cell>
          <cell r="F248">
            <v>0</v>
          </cell>
          <cell r="G248"/>
          <cell r="H248">
            <v>0</v>
          </cell>
        </row>
        <row r="249">
          <cell r="C249" t="str">
            <v>BA0940</v>
          </cell>
          <cell r="D249" t="str">
            <v>B.2.A.8.4) - da privato (intraregionale)</v>
          </cell>
          <cell r="E249">
            <v>10618743.630000001</v>
          </cell>
          <cell r="F249">
            <v>0</v>
          </cell>
          <cell r="G249"/>
          <cell r="H249">
            <v>10618743.630000001</v>
          </cell>
        </row>
        <row r="250">
          <cell r="C250" t="str">
            <v>BA0950</v>
          </cell>
          <cell r="D250" t="str">
            <v>B.2.A.8.5) - da privato (extraregionale)</v>
          </cell>
          <cell r="E250">
            <v>373055.74</v>
          </cell>
          <cell r="F250">
            <v>0</v>
          </cell>
          <cell r="G250"/>
          <cell r="H250">
            <v>373055.74</v>
          </cell>
        </row>
        <row r="251">
          <cell r="C251" t="str">
            <v>BA0960</v>
          </cell>
          <cell r="D251" t="str">
            <v>B.2.A.9)   Acquisto prestazioni di distribuzione farmaci File F</v>
          </cell>
          <cell r="E251">
            <v>16790500</v>
          </cell>
          <cell r="F251">
            <v>0</v>
          </cell>
          <cell r="G251"/>
          <cell r="H251">
            <v>16790500</v>
          </cell>
        </row>
        <row r="252">
          <cell r="C252" t="str">
            <v>BA0970</v>
          </cell>
          <cell r="D252" t="str">
            <v>B.2.A.9.1) - da pubblico (Aziende sanitarie pubbliche della Regione) - Mobilità intraregionale</v>
          </cell>
          <cell r="E252">
            <v>11425000</v>
          </cell>
          <cell r="F252">
            <v>0</v>
          </cell>
          <cell r="G252"/>
          <cell r="H252">
            <v>11425000</v>
          </cell>
        </row>
        <row r="253">
          <cell r="C253" t="str">
            <v>BA0980</v>
          </cell>
          <cell r="D253" t="str">
            <v>B.2.A.9.2) - da pubblico (altri soggetti pubbl. della Regione)</v>
          </cell>
          <cell r="E253">
            <v>0</v>
          </cell>
          <cell r="F253">
            <v>0</v>
          </cell>
          <cell r="G253"/>
          <cell r="H253">
            <v>0</v>
          </cell>
        </row>
        <row r="254">
          <cell r="C254" t="str">
            <v>BA0990</v>
          </cell>
          <cell r="D254" t="str">
            <v>B.2.A.9.3) - da pubblico (Extraregione)</v>
          </cell>
          <cell r="E254">
            <v>2035000</v>
          </cell>
          <cell r="F254">
            <v>0</v>
          </cell>
          <cell r="G254"/>
          <cell r="H254">
            <v>2035000</v>
          </cell>
        </row>
        <row r="255">
          <cell r="C255" t="str">
            <v>BA1000</v>
          </cell>
          <cell r="D255" t="str">
            <v>B.2.A.9.4) - da privato (intraregionale)</v>
          </cell>
          <cell r="E255">
            <v>3330500</v>
          </cell>
          <cell r="F255">
            <v>0</v>
          </cell>
          <cell r="G255"/>
          <cell r="H255">
            <v>3330500</v>
          </cell>
        </row>
        <row r="256">
          <cell r="C256" t="str">
            <v>BA1010</v>
          </cell>
          <cell r="D256" t="str">
            <v>B.2.A.9.5) - da privato (extraregionale)</v>
          </cell>
          <cell r="E256">
            <v>0</v>
          </cell>
          <cell r="F256">
            <v>0</v>
          </cell>
          <cell r="G256"/>
          <cell r="H256">
            <v>0</v>
          </cell>
        </row>
        <row r="257">
          <cell r="C257" t="str">
            <v>BA1020</v>
          </cell>
          <cell r="D257" t="str">
            <v>B.2.A.9.6) - da privato per cittadini non residenti - Extraregione (mobilità attiva in compensazione)</v>
          </cell>
          <cell r="E257">
            <v>0</v>
          </cell>
          <cell r="F257">
            <v>0</v>
          </cell>
          <cell r="G257"/>
          <cell r="H257">
            <v>0</v>
          </cell>
        </row>
        <row r="258">
          <cell r="C258" t="str">
            <v>BA1030</v>
          </cell>
          <cell r="D258" t="str">
            <v>B.2.A.10)   Acquisto prestazioni termali in convenzione</v>
          </cell>
          <cell r="E258">
            <v>2180551.6</v>
          </cell>
          <cell r="F258">
            <v>0</v>
          </cell>
          <cell r="G258"/>
          <cell r="H258">
            <v>2180551.6</v>
          </cell>
        </row>
        <row r="259">
          <cell r="C259" t="str">
            <v>BA1040</v>
          </cell>
          <cell r="D259" t="str">
            <v>B.2.A.10.1) - da pubblico (Aziende sanitarie pubbliche della Regione) - Mobilità intraregionale</v>
          </cell>
          <cell r="E259">
            <v>12400</v>
          </cell>
          <cell r="F259">
            <v>0</v>
          </cell>
          <cell r="G259"/>
          <cell r="H259">
            <v>12400</v>
          </cell>
        </row>
        <row r="260">
          <cell r="C260" t="str">
            <v>BA1050</v>
          </cell>
          <cell r="D260" t="str">
            <v>B.2.A.10.2) - da pubblico (altri soggetti pubbl. della Regione)</v>
          </cell>
          <cell r="E260">
            <v>0</v>
          </cell>
          <cell r="F260">
            <v>0</v>
          </cell>
          <cell r="G260"/>
          <cell r="H260">
            <v>0</v>
          </cell>
        </row>
        <row r="261">
          <cell r="C261" t="str">
            <v>BA1060</v>
          </cell>
          <cell r="D261" t="str">
            <v>B.2.A.10.3) - da pubblico (Extraregione)</v>
          </cell>
          <cell r="E261">
            <v>195000</v>
          </cell>
          <cell r="F261">
            <v>0</v>
          </cell>
          <cell r="G261"/>
          <cell r="H261">
            <v>195000</v>
          </cell>
        </row>
        <row r="262">
          <cell r="C262" t="str">
            <v>BA1070</v>
          </cell>
          <cell r="D262" t="str">
            <v>B.2.A.10.4) - da privato</v>
          </cell>
          <cell r="E262">
            <v>1973151.6</v>
          </cell>
          <cell r="F262">
            <v>0</v>
          </cell>
          <cell r="G262"/>
          <cell r="H262">
            <v>1973151.6</v>
          </cell>
        </row>
        <row r="263">
          <cell r="C263" t="str">
            <v>BA1080</v>
          </cell>
          <cell r="D263" t="str">
            <v>B.2.A.10.5) - da privato per cittadini non residenti - Extraregione (mobilità attiva in compensazione)</v>
          </cell>
          <cell r="E263">
            <v>0</v>
          </cell>
          <cell r="F263">
            <v>0</v>
          </cell>
          <cell r="G263"/>
          <cell r="H263">
            <v>0</v>
          </cell>
        </row>
        <row r="264">
          <cell r="C264" t="str">
            <v>BA1090</v>
          </cell>
          <cell r="D264" t="str">
            <v>B.2.A.11)   Acquisto prestazioni di trasporto sanitario</v>
          </cell>
          <cell r="E264">
            <v>4283788.09</v>
          </cell>
          <cell r="F264">
            <v>0</v>
          </cell>
          <cell r="G264"/>
          <cell r="H264">
            <v>4283788.09</v>
          </cell>
        </row>
        <row r="265">
          <cell r="C265" t="str">
            <v>BA1100</v>
          </cell>
          <cell r="D265" t="str">
            <v>B.2.A.11.1) - da pubblico (Aziende sanitarie pubbliche della Regione) - Mobilità intraregionale</v>
          </cell>
          <cell r="E265">
            <v>0</v>
          </cell>
          <cell r="F265">
            <v>0</v>
          </cell>
          <cell r="G265"/>
          <cell r="H265">
            <v>0</v>
          </cell>
        </row>
        <row r="266">
          <cell r="C266" t="str">
            <v>BA1110</v>
          </cell>
          <cell r="D266" t="str">
            <v>B.2.A.11.2) - da pubblico (altri soggetti pubbl. della Regione)</v>
          </cell>
          <cell r="E266">
            <v>0</v>
          </cell>
          <cell r="F266">
            <v>0</v>
          </cell>
          <cell r="G266"/>
          <cell r="H266">
            <v>0</v>
          </cell>
        </row>
        <row r="267">
          <cell r="C267" t="str">
            <v>BA1120</v>
          </cell>
          <cell r="D267" t="str">
            <v>B.2.A.11.3) - da pubblico (Extraregione)</v>
          </cell>
          <cell r="E267">
            <v>97000</v>
          </cell>
          <cell r="F267">
            <v>0</v>
          </cell>
          <cell r="G267"/>
          <cell r="H267">
            <v>97000</v>
          </cell>
        </row>
        <row r="268">
          <cell r="C268" t="str">
            <v>BA1130</v>
          </cell>
          <cell r="D268" t="str">
            <v>B.2.A.11.4) - da privato</v>
          </cell>
          <cell r="E268">
            <v>4186788.09</v>
          </cell>
          <cell r="F268">
            <v>0</v>
          </cell>
          <cell r="G268"/>
          <cell r="H268">
            <v>4186788.09</v>
          </cell>
        </row>
        <row r="269">
          <cell r="C269" t="str">
            <v>BA1140</v>
          </cell>
          <cell r="D269" t="str">
            <v>B.2.A.12)   Acquisto prestazioni Socio-Sanitarie a rilevanza sanitaria</v>
          </cell>
          <cell r="E269">
            <v>16676645.529999999</v>
          </cell>
          <cell r="F269">
            <v>0</v>
          </cell>
          <cell r="G269"/>
          <cell r="H269">
            <v>16676645.529999999</v>
          </cell>
        </row>
        <row r="270">
          <cell r="C270" t="str">
            <v>BA1150</v>
          </cell>
          <cell r="D270" t="str">
            <v>B.2.A.12.1) - da pubblico (Aziende sanitarie pubbliche della Regione) - Mobilità intraregionale</v>
          </cell>
          <cell r="E270">
            <v>0</v>
          </cell>
          <cell r="F270">
            <v>0</v>
          </cell>
          <cell r="G270"/>
          <cell r="H270">
            <v>0</v>
          </cell>
        </row>
        <row r="271">
          <cell r="C271" t="str">
            <v>BA1151</v>
          </cell>
          <cell r="D271" t="str">
            <v>B.2.A.12.1.A) Assistenza domiciliare integrata (ADI)</v>
          </cell>
          <cell r="E271">
            <v>0</v>
          </cell>
          <cell r="F271">
            <v>0</v>
          </cell>
          <cell r="G271"/>
          <cell r="H271">
            <v>0</v>
          </cell>
        </row>
        <row r="272">
          <cell r="C272" t="str">
            <v>BA1152</v>
          </cell>
          <cell r="D272" t="str">
            <v>B.2.A.12.1.B) Altre prestazioni socio-sanitarie a rilevanza sanitaria</v>
          </cell>
          <cell r="E272">
            <v>0</v>
          </cell>
          <cell r="F272">
            <v>0</v>
          </cell>
          <cell r="G272"/>
          <cell r="H272">
            <v>0</v>
          </cell>
        </row>
        <row r="273">
          <cell r="C273" t="str">
            <v>BA1160</v>
          </cell>
          <cell r="D273" t="str">
            <v>B.2.A.12.2) - da pubblico (altri soggetti pubblici della Regione)</v>
          </cell>
          <cell r="E273">
            <v>0</v>
          </cell>
          <cell r="F273">
            <v>0</v>
          </cell>
          <cell r="G273"/>
          <cell r="H273">
            <v>0</v>
          </cell>
        </row>
        <row r="274">
          <cell r="C274" t="str">
            <v>BA1161</v>
          </cell>
          <cell r="D274" t="str">
            <v>B.2.A.12.3) - da pubblico  (Extraregione) - Acquisto di Altre prestazioni sociosanitarie a rilevanza sanitaria erogate a soggetti pubblici Extraregione</v>
          </cell>
          <cell r="E274">
            <v>0</v>
          </cell>
          <cell r="F274">
            <v>0</v>
          </cell>
          <cell r="G274"/>
          <cell r="H274">
            <v>0</v>
          </cell>
        </row>
        <row r="275">
          <cell r="C275" t="str">
            <v>BA1170</v>
          </cell>
          <cell r="D275" t="str">
            <v>B.2.A.12.4) - da pubblico (Extraregione) non soggette a compensazione</v>
          </cell>
          <cell r="E275">
            <v>0</v>
          </cell>
          <cell r="F275">
            <v>0</v>
          </cell>
          <cell r="G275"/>
          <cell r="H275">
            <v>0</v>
          </cell>
        </row>
        <row r="276">
          <cell r="C276" t="str">
            <v>BA1180</v>
          </cell>
          <cell r="D276" t="str">
            <v>B.2.A.12.5) - da privato (intraregionale)</v>
          </cell>
          <cell r="E276">
            <v>16327412.09</v>
          </cell>
          <cell r="F276">
            <v>0</v>
          </cell>
          <cell r="G276"/>
          <cell r="H276">
            <v>16327412.09</v>
          </cell>
        </row>
        <row r="277">
          <cell r="C277" t="str">
            <v>BA1190</v>
          </cell>
          <cell r="D277" t="str">
            <v>B.2.A.12.6) - da privato (extraregionale)</v>
          </cell>
          <cell r="E277">
            <v>349233.44</v>
          </cell>
          <cell r="F277">
            <v>0</v>
          </cell>
          <cell r="G277"/>
          <cell r="H277">
            <v>349233.44</v>
          </cell>
        </row>
        <row r="278">
          <cell r="C278" t="str">
            <v>BA1200</v>
          </cell>
          <cell r="D278" t="str">
            <v>B.2.A.13)  Compartecipazione al personale per att. libero-prof. (intramoenia)</v>
          </cell>
          <cell r="E278">
            <v>2184403.915</v>
          </cell>
          <cell r="F278">
            <v>0</v>
          </cell>
          <cell r="G278"/>
          <cell r="H278">
            <v>2184403.915</v>
          </cell>
        </row>
        <row r="279">
          <cell r="C279" t="str">
            <v>BA1210</v>
          </cell>
          <cell r="D279" t="str">
            <v>B.2.A.13.1)  Compartecipazione al personale per att. libero professionale intramoenia - Area ospedaliera</v>
          </cell>
          <cell r="E279">
            <v>0</v>
          </cell>
          <cell r="F279">
            <v>0</v>
          </cell>
          <cell r="G279"/>
          <cell r="H279">
            <v>0</v>
          </cell>
        </row>
        <row r="280">
          <cell r="C280" t="str">
            <v>BA1220</v>
          </cell>
          <cell r="D280" t="str">
            <v>B.2.A.13.2)  Compartecipazione al personale per att. libero professionale intramoenia- Area specialistica</v>
          </cell>
          <cell r="E280">
            <v>2179714.7850000001</v>
          </cell>
          <cell r="F280">
            <v>0</v>
          </cell>
          <cell r="G280"/>
          <cell r="H280">
            <v>2179714.7850000001</v>
          </cell>
        </row>
        <row r="281">
          <cell r="C281" t="str">
            <v>BA1230</v>
          </cell>
          <cell r="D281" t="str">
            <v>B.2.A.13.3)  Compartecipazione al personale per att. libero professionale intramoenia - Area sanità pubblica</v>
          </cell>
          <cell r="E281">
            <v>0</v>
          </cell>
          <cell r="F281">
            <v>0</v>
          </cell>
          <cell r="G281"/>
          <cell r="H281">
            <v>0</v>
          </cell>
        </row>
        <row r="282">
          <cell r="C282" t="str">
            <v>BA1240</v>
          </cell>
          <cell r="D282" t="str">
            <v>B.2.A.13.4)  Compartecipazione al personale per att. libero professionale intramoenia - Consulenze (ex art. 55 c.1 lett. c), d) ed ex Art. 57-58)</v>
          </cell>
          <cell r="E282">
            <v>4689.13</v>
          </cell>
          <cell r="F282">
            <v>0</v>
          </cell>
          <cell r="G282"/>
          <cell r="H282">
            <v>4689.13</v>
          </cell>
        </row>
        <row r="283">
          <cell r="C283" t="str">
            <v>BA1250</v>
          </cell>
          <cell r="D283" t="str">
            <v>B.2.A.13.5)  Compartecipazione al personale per att. libero professionale intramoenia - Consulenze (ex art. 55 c.1 lett. c), d) ed ex Art. 57-58) (Aziende sanitarie pubbliche della Regione)</v>
          </cell>
          <cell r="E283">
            <v>0</v>
          </cell>
          <cell r="F283">
            <v>0</v>
          </cell>
          <cell r="G283"/>
          <cell r="H283">
            <v>0</v>
          </cell>
        </row>
        <row r="284">
          <cell r="C284" t="str">
            <v>BA1260</v>
          </cell>
          <cell r="D284" t="str">
            <v>B.2.A.13.6)  Compartecipazione al personale per att. libero professionale intramoenia - Altro</v>
          </cell>
          <cell r="E284">
            <v>0</v>
          </cell>
          <cell r="F284">
            <v>0</v>
          </cell>
          <cell r="G284"/>
          <cell r="H284">
            <v>0</v>
          </cell>
        </row>
        <row r="285">
          <cell r="C285" t="str">
            <v>BA1270</v>
          </cell>
          <cell r="D285" t="str">
            <v>B.2.A.13.7)  Compartecipazione al personale per att. libero  professionale intramoenia - Altro (Aziende sanitarie pubbliche della Regione)</v>
          </cell>
          <cell r="E285">
            <v>0</v>
          </cell>
          <cell r="F285">
            <v>0</v>
          </cell>
          <cell r="G285"/>
          <cell r="H285">
            <v>0</v>
          </cell>
        </row>
        <row r="286">
          <cell r="C286" t="str">
            <v>BA1280</v>
          </cell>
          <cell r="D286" t="str">
            <v>B.2.A.14)  Rimborsi, assegni e contributi sanitari</v>
          </cell>
          <cell r="E286">
            <v>5487158.29</v>
          </cell>
          <cell r="F286">
            <v>0</v>
          </cell>
          <cell r="G286"/>
          <cell r="H286">
            <v>5487158.29</v>
          </cell>
        </row>
        <row r="287">
          <cell r="C287" t="str">
            <v>BA1290</v>
          </cell>
          <cell r="D287" t="str">
            <v>B.2.A.14.1)  Contributi ad associazioni di volontariato</v>
          </cell>
          <cell r="E287">
            <v>73329.14</v>
          </cell>
          <cell r="F287">
            <v>0</v>
          </cell>
          <cell r="G287"/>
          <cell r="H287">
            <v>73329.14</v>
          </cell>
        </row>
        <row r="288">
          <cell r="C288" t="str">
            <v>BA1300</v>
          </cell>
          <cell r="D288" t="str">
            <v>B.2.A.14.2)  Rimborsi per cure all'estero</v>
          </cell>
          <cell r="E288">
            <v>39703.67</v>
          </cell>
          <cell r="F288">
            <v>0</v>
          </cell>
          <cell r="G288"/>
          <cell r="H288">
            <v>39703.67</v>
          </cell>
        </row>
        <row r="289">
          <cell r="C289" t="str">
            <v>BA1310</v>
          </cell>
          <cell r="D289" t="str">
            <v>B.2.A.14.3)  Contributi a società partecipate e/o enti dipendenti della Regione</v>
          </cell>
          <cell r="E289">
            <v>0</v>
          </cell>
          <cell r="F289">
            <v>0</v>
          </cell>
          <cell r="G289"/>
          <cell r="H289">
            <v>0</v>
          </cell>
        </row>
        <row r="290">
          <cell r="C290" t="str">
            <v>BA1320</v>
          </cell>
          <cell r="D290" t="str">
            <v>B.2.A.14.4)  Contributo Legge 210/92</v>
          </cell>
          <cell r="E290">
            <v>3316548.77</v>
          </cell>
          <cell r="F290">
            <v>0</v>
          </cell>
          <cell r="G290"/>
          <cell r="H290">
            <v>3316548.77</v>
          </cell>
        </row>
        <row r="291">
          <cell r="C291" t="str">
            <v>BA1330</v>
          </cell>
          <cell r="D291" t="str">
            <v>B.2.A.14.5)  Altri rimborsi, assegni e contributi</v>
          </cell>
          <cell r="E291">
            <v>2043803.4000000004</v>
          </cell>
          <cell r="F291">
            <v>0</v>
          </cell>
          <cell r="G291"/>
          <cell r="H291">
            <v>2043803.4000000004</v>
          </cell>
        </row>
        <row r="292">
          <cell r="C292" t="str">
            <v>BA1340</v>
          </cell>
          <cell r="D292" t="str">
            <v>B.2.A.14.6)  Rimborsi, assegni e contributi v/Aziende sanitarie pubbliche della Regione</v>
          </cell>
          <cell r="E292">
            <v>13773.31</v>
          </cell>
          <cell r="F292">
            <v>0</v>
          </cell>
          <cell r="G292"/>
          <cell r="H292">
            <v>13773.31</v>
          </cell>
        </row>
        <row r="293">
          <cell r="C293" t="str">
            <v>BA1341</v>
          </cell>
          <cell r="D293" t="str">
            <v>B.2.A.14.7)  Rimborsi, assegni e contributi v/Regione - GSA</v>
          </cell>
          <cell r="E293">
            <v>0</v>
          </cell>
          <cell r="F293">
            <v>0</v>
          </cell>
          <cell r="G293"/>
          <cell r="H293">
            <v>0</v>
          </cell>
        </row>
        <row r="294">
          <cell r="C294" t="str">
            <v>BA1350</v>
          </cell>
          <cell r="D294" t="str">
            <v>B.2.A.15)  Consulenze, Collaborazioni,  Interinale e altre prestazioni di lavoro sanitarie e sociosanitarie</v>
          </cell>
          <cell r="E294">
            <v>6231736.8164799986</v>
          </cell>
          <cell r="F294">
            <v>0</v>
          </cell>
          <cell r="G294"/>
          <cell r="H294">
            <v>6231736.8164799986</v>
          </cell>
        </row>
        <row r="295">
          <cell r="C295" t="str">
            <v>BA1360</v>
          </cell>
          <cell r="D295" t="str">
            <v>B.2.A.15.1) Consulenze sanitarie e sociosanitarieda Aziende sanitarie pubbliche della Regione</v>
          </cell>
          <cell r="E295">
            <v>84158.52</v>
          </cell>
          <cell r="F295">
            <v>0</v>
          </cell>
          <cell r="G295"/>
          <cell r="H295">
            <v>84158.52</v>
          </cell>
        </row>
        <row r="296">
          <cell r="C296" t="str">
            <v>BA1370</v>
          </cell>
          <cell r="D296" t="str">
            <v>B.2.A.15.2) Consulenze sanitarie e sociosanitarieda terzi - Altri soggetti pubblici</v>
          </cell>
          <cell r="E296">
            <v>0</v>
          </cell>
          <cell r="F296">
            <v>0</v>
          </cell>
          <cell r="G296"/>
          <cell r="H296">
            <v>0</v>
          </cell>
        </row>
        <row r="297">
          <cell r="C297" t="str">
            <v>BA1380</v>
          </cell>
          <cell r="D297" t="str">
            <v>B.2.A.15.3) Consulenze, Collaborazioni,  Interinale e altre prestazioni di lavoro sanitarie e sociosanitarie da privato</v>
          </cell>
          <cell r="E297">
            <v>6143053.3764799992</v>
          </cell>
          <cell r="F297">
            <v>0</v>
          </cell>
          <cell r="G297"/>
          <cell r="H297">
            <v>6143053.3764799992</v>
          </cell>
        </row>
        <row r="298">
          <cell r="C298" t="str">
            <v>BA1390</v>
          </cell>
          <cell r="D298" t="str">
            <v>B.2.A.15.3.A) Consulenze sanitarie da privato - articolo 55, comma 2, CCNL 8 giugno 2000</v>
          </cell>
          <cell r="E298">
            <v>4527741.4464799995</v>
          </cell>
          <cell r="F298">
            <v>0</v>
          </cell>
          <cell r="G298"/>
          <cell r="H298">
            <v>4527741.4464799995</v>
          </cell>
        </row>
        <row r="299">
          <cell r="C299" t="str">
            <v>BA1400</v>
          </cell>
          <cell r="D299" t="str">
            <v>B.2.A.15.3.B) Altre consulenze sanitarie e sociosanitarie da privato</v>
          </cell>
          <cell r="E299">
            <v>0</v>
          </cell>
          <cell r="F299">
            <v>0</v>
          </cell>
          <cell r="G299"/>
          <cell r="H299">
            <v>0</v>
          </cell>
        </row>
        <row r="300">
          <cell r="C300" t="str">
            <v>BA1410</v>
          </cell>
          <cell r="D300" t="str">
            <v>B.2.A.15.3.C) Collaborazioni coordinate e continuative sanitarie e sociosanitarie da privato</v>
          </cell>
          <cell r="E300">
            <v>376751.68</v>
          </cell>
          <cell r="F300">
            <v>0</v>
          </cell>
          <cell r="G300"/>
          <cell r="H300">
            <v>376751.68</v>
          </cell>
        </row>
        <row r="301">
          <cell r="C301" t="str">
            <v>BA1420</v>
          </cell>
          <cell r="D301" t="str">
            <v xml:space="preserve">B.2.A.15.3.D) Indennità a personale universitario - area sanitaria </v>
          </cell>
          <cell r="E301">
            <v>0</v>
          </cell>
          <cell r="F301">
            <v>0</v>
          </cell>
          <cell r="G301"/>
          <cell r="H301">
            <v>0</v>
          </cell>
        </row>
        <row r="302">
          <cell r="C302" t="str">
            <v>BA1430</v>
          </cell>
          <cell r="D302" t="str">
            <v xml:space="preserve">B.2.A.15.3.E) Lavoro interinale - area sanitaria </v>
          </cell>
          <cell r="E302">
            <v>317707.43</v>
          </cell>
          <cell r="F302">
            <v>0</v>
          </cell>
          <cell r="G302"/>
          <cell r="H302">
            <v>317707.43</v>
          </cell>
        </row>
        <row r="303">
          <cell r="C303" t="str">
            <v>BA1440</v>
          </cell>
          <cell r="D303" t="str">
            <v xml:space="preserve">B.2.A.15.3.F) Altre collaborazioni e prestazioni di lavoro - area sanitaria </v>
          </cell>
          <cell r="E303">
            <v>920852.82000000007</v>
          </cell>
          <cell r="F303">
            <v>0</v>
          </cell>
          <cell r="G303"/>
          <cell r="H303">
            <v>920852.82000000007</v>
          </cell>
        </row>
        <row r="304">
          <cell r="C304" t="str">
            <v>BA1450</v>
          </cell>
          <cell r="D304" t="str">
            <v>B.2.A.15.4) Rimborso oneri stipendiali del personale sanitario in comando</v>
          </cell>
          <cell r="E304">
            <v>4524.92</v>
          </cell>
          <cell r="F304">
            <v>0</v>
          </cell>
          <cell r="G304"/>
          <cell r="H304">
            <v>4524.92</v>
          </cell>
        </row>
        <row r="305">
          <cell r="C305" t="str">
            <v>BA1460</v>
          </cell>
          <cell r="D305" t="str">
            <v>B.2.A.15.4.A) Rimborso oneri stipendiali personale sanitario in comando da Aziende sanitarie pubbliche della Regione</v>
          </cell>
          <cell r="E305">
            <v>4524.92</v>
          </cell>
          <cell r="F305">
            <v>0</v>
          </cell>
          <cell r="G305"/>
          <cell r="H305">
            <v>4524.92</v>
          </cell>
        </row>
        <row r="306">
          <cell r="C306" t="str">
            <v>BA1470</v>
          </cell>
          <cell r="D306" t="str">
            <v>B.2.A.15.4.B) Rimborso oneri stipendiali personale sanitario in comando da Regioni, soggetti pubblici e da Università</v>
          </cell>
          <cell r="E306">
            <v>0</v>
          </cell>
          <cell r="F306">
            <v>0</v>
          </cell>
          <cell r="G306"/>
          <cell r="H306">
            <v>0</v>
          </cell>
        </row>
        <row r="307">
          <cell r="C307" t="str">
            <v>BA1480</v>
          </cell>
          <cell r="D307" t="str">
            <v>B.2.A.15.4.C) Rimborso oneri stipendiali personale sanitario in comando da aziende di altre Regioni (Extraregione)</v>
          </cell>
          <cell r="E307">
            <v>0</v>
          </cell>
          <cell r="F307">
            <v>0</v>
          </cell>
          <cell r="G307"/>
          <cell r="H307">
            <v>0</v>
          </cell>
        </row>
        <row r="308">
          <cell r="C308" t="str">
            <v>BA1490</v>
          </cell>
          <cell r="D308" t="str">
            <v>B.2.A.16) Altri servizi sanitari e sociosanitari a rilevanza sanitaria</v>
          </cell>
          <cell r="E308">
            <v>6585209.1400000006</v>
          </cell>
          <cell r="F308">
            <v>0</v>
          </cell>
          <cell r="G308"/>
          <cell r="H308">
            <v>6585209.1400000006</v>
          </cell>
        </row>
        <row r="309">
          <cell r="C309" t="str">
            <v>BA1500</v>
          </cell>
          <cell r="D309" t="str">
            <v>B.2.A.16.1)  Altri servizi sanitari e sociosanitari a rilevanza sanitaria da pubblico - Aziende sanitarie pubbliche della Regione</v>
          </cell>
          <cell r="E309">
            <v>743352.35</v>
          </cell>
          <cell r="F309">
            <v>-4608</v>
          </cell>
          <cell r="G309" t="str">
            <v>Riclassifica</v>
          </cell>
          <cell r="H309">
            <v>738744.35</v>
          </cell>
        </row>
        <row r="310">
          <cell r="C310" t="str">
            <v>BA1510</v>
          </cell>
          <cell r="D310" t="str">
            <v>B.2.A.16.2)  Altri servizi sanitari e sociosanitari  a rilevanza sanitaria da pubblico - Altri soggetti pubblici della Regione</v>
          </cell>
          <cell r="E310">
            <v>0</v>
          </cell>
          <cell r="F310">
            <v>0</v>
          </cell>
          <cell r="G310"/>
          <cell r="H310">
            <v>0</v>
          </cell>
        </row>
        <row r="311">
          <cell r="C311" t="str">
            <v>BA1520</v>
          </cell>
          <cell r="D311" t="str">
            <v>B.2.A.16.3) Altri servizi sanitari e sociosanitari a rilevanza sanitaria da pubblico (Extraregione)</v>
          </cell>
          <cell r="E311">
            <v>52945.05</v>
          </cell>
          <cell r="F311">
            <v>0</v>
          </cell>
          <cell r="G311"/>
          <cell r="H311">
            <v>52945.05</v>
          </cell>
        </row>
        <row r="312">
          <cell r="C312" t="str">
            <v>BA1530</v>
          </cell>
          <cell r="D312" t="str">
            <v>B.2.A.16.4)  Altri servizi sanitari da privato</v>
          </cell>
          <cell r="E312">
            <v>5788911.7400000002</v>
          </cell>
          <cell r="F312">
            <v>4608</v>
          </cell>
          <cell r="G312" t="str">
            <v>Riclassifica</v>
          </cell>
          <cell r="H312">
            <v>5793519.7400000002</v>
          </cell>
        </row>
        <row r="313">
          <cell r="C313" t="str">
            <v>BA1540</v>
          </cell>
          <cell r="D313" t="str">
            <v>B.2.A.16.5)  Costi per servizi sanitari - Mobilità internazionale passiva</v>
          </cell>
          <cell r="E313">
            <v>0</v>
          </cell>
          <cell r="F313">
            <v>0</v>
          </cell>
          <cell r="G313"/>
          <cell r="H313">
            <v>0</v>
          </cell>
        </row>
        <row r="314">
          <cell r="C314" t="str">
            <v>BA1541</v>
          </cell>
          <cell r="D314" t="str">
            <v>B.2.A.16.6)  Costi per servizi sanitari - Mobilità internazionale passiva rilevata dalle ASL</v>
          </cell>
          <cell r="E314">
            <v>0</v>
          </cell>
          <cell r="F314">
            <v>0</v>
          </cell>
          <cell r="G314"/>
          <cell r="H314">
            <v>0</v>
          </cell>
        </row>
        <row r="315">
          <cell r="C315" t="str">
            <v>BA1542</v>
          </cell>
          <cell r="D315" t="str">
            <v>B.2.A.16.7) Costi per prestazioni sanitarie erogate da aziende sanitarie estere (fatturate direttamente)</v>
          </cell>
          <cell r="E315">
            <v>0</v>
          </cell>
          <cell r="F315">
            <v>0</v>
          </cell>
          <cell r="G315"/>
          <cell r="H315">
            <v>0</v>
          </cell>
        </row>
        <row r="316">
          <cell r="C316" t="str">
            <v>BA1550</v>
          </cell>
          <cell r="D316" t="str">
            <v>B.2.A.17) Costi GSA per differenziale saldo mobilità interregionale</v>
          </cell>
          <cell r="E316">
            <v>0</v>
          </cell>
          <cell r="F316">
            <v>0</v>
          </cell>
          <cell r="G316"/>
          <cell r="H316">
            <v>0</v>
          </cell>
        </row>
        <row r="317">
          <cell r="C317" t="str">
            <v>BA1560</v>
          </cell>
          <cell r="D317" t="str">
            <v>B.2.B) Acquisti di servizi non sanitari</v>
          </cell>
          <cell r="E317">
            <v>32797953.635000002</v>
          </cell>
          <cell r="F317">
            <v>0</v>
          </cell>
          <cell r="G317"/>
          <cell r="H317">
            <v>32797953.635000002</v>
          </cell>
        </row>
        <row r="318">
          <cell r="C318" t="str">
            <v>BA1570</v>
          </cell>
          <cell r="D318" t="str">
            <v xml:space="preserve">B.2.B.1) Servizi non sanitari </v>
          </cell>
          <cell r="E318">
            <v>31677899.565000001</v>
          </cell>
          <cell r="F318">
            <v>0</v>
          </cell>
          <cell r="G318"/>
          <cell r="H318">
            <v>31677899.565000001</v>
          </cell>
        </row>
        <row r="319">
          <cell r="C319" t="str">
            <v>BA1580</v>
          </cell>
          <cell r="D319" t="str">
            <v>B.2.B.1.1)   Lavanderia</v>
          </cell>
          <cell r="E319">
            <v>682358.35</v>
          </cell>
          <cell r="F319">
            <v>0</v>
          </cell>
          <cell r="G319"/>
          <cell r="H319">
            <v>682358.35</v>
          </cell>
        </row>
        <row r="320">
          <cell r="C320" t="str">
            <v>BA1590</v>
          </cell>
          <cell r="D320" t="str">
            <v>B.2.B.1.2)   Pulizia</v>
          </cell>
          <cell r="E320">
            <v>4290569.2600000007</v>
          </cell>
          <cell r="F320">
            <v>0</v>
          </cell>
          <cell r="G320"/>
          <cell r="H320">
            <v>4290569.2600000007</v>
          </cell>
        </row>
        <row r="321">
          <cell r="C321" t="str">
            <v>BA1600</v>
          </cell>
          <cell r="D321" t="str">
            <v>B.2.B.1.3)   Mensa</v>
          </cell>
          <cell r="E321">
            <v>2976182.8050000016</v>
          </cell>
          <cell r="F321">
            <v>0</v>
          </cell>
          <cell r="G321"/>
          <cell r="H321">
            <v>2976182.8050000016</v>
          </cell>
        </row>
        <row r="322">
          <cell r="C322" t="str">
            <v>BA1601</v>
          </cell>
          <cell r="D322" t="str">
            <v>B.2.B.1.3.A)   Mensa dipendenti</v>
          </cell>
          <cell r="E322">
            <v>458.24</v>
          </cell>
          <cell r="F322">
            <v>0</v>
          </cell>
          <cell r="G322"/>
          <cell r="H322">
            <v>458.24</v>
          </cell>
        </row>
        <row r="323">
          <cell r="C323" t="str">
            <v>BA1602</v>
          </cell>
          <cell r="D323" t="str">
            <v>B.2.B.1.3.B)   Mensa degenti</v>
          </cell>
          <cell r="E323">
            <v>2975724.5650000013</v>
          </cell>
          <cell r="F323">
            <v>0</v>
          </cell>
          <cell r="G323"/>
          <cell r="H323">
            <v>2975724.5650000013</v>
          </cell>
        </row>
        <row r="324">
          <cell r="C324" t="str">
            <v>BA1610</v>
          </cell>
          <cell r="D324" t="str">
            <v>B.2.B.1.4)   Riscaldamento</v>
          </cell>
          <cell r="E324">
            <v>0</v>
          </cell>
          <cell r="F324">
            <v>0</v>
          </cell>
          <cell r="G324"/>
          <cell r="H324">
            <v>0</v>
          </cell>
        </row>
        <row r="325">
          <cell r="C325" t="str">
            <v>BA1620</v>
          </cell>
          <cell r="D325" t="str">
            <v>B.2.B.1.5)   Servizi di assistenza informatica</v>
          </cell>
          <cell r="E325">
            <v>2288779.64</v>
          </cell>
          <cell r="F325">
            <v>0</v>
          </cell>
          <cell r="G325"/>
          <cell r="H325">
            <v>2288779.64</v>
          </cell>
        </row>
        <row r="326">
          <cell r="C326" t="str">
            <v>BA1630</v>
          </cell>
          <cell r="D326" t="str">
            <v>B.2.B.1.6)   Servizi trasporti (non sanitari)</v>
          </cell>
          <cell r="E326">
            <v>24497.82</v>
          </cell>
          <cell r="F326">
            <v>0</v>
          </cell>
          <cell r="G326"/>
          <cell r="H326">
            <v>24497.82</v>
          </cell>
        </row>
        <row r="327">
          <cell r="C327" t="str">
            <v>BA1640</v>
          </cell>
          <cell r="D327" t="str">
            <v>B.2.B.1.7)   Smaltimento rifiuti</v>
          </cell>
          <cell r="E327">
            <v>451976.3</v>
          </cell>
          <cell r="F327">
            <v>0</v>
          </cell>
          <cell r="G327"/>
          <cell r="H327">
            <v>451976.3</v>
          </cell>
        </row>
        <row r="328">
          <cell r="C328" t="str">
            <v>BA1650</v>
          </cell>
          <cell r="D328" t="str">
            <v>B.2.B.1.8)   Utenze telefoniche</v>
          </cell>
          <cell r="E328">
            <v>1129697.03</v>
          </cell>
          <cell r="F328">
            <v>0</v>
          </cell>
          <cell r="G328"/>
          <cell r="H328">
            <v>1129697.03</v>
          </cell>
        </row>
        <row r="329">
          <cell r="C329" t="str">
            <v>BA1660</v>
          </cell>
          <cell r="D329" t="str">
            <v>B.2.B.1.9)   Utenze elettricità</v>
          </cell>
          <cell r="E329">
            <v>3461982.87</v>
          </cell>
          <cell r="F329">
            <v>0</v>
          </cell>
          <cell r="G329"/>
          <cell r="H329">
            <v>3461982.87</v>
          </cell>
        </row>
        <row r="330">
          <cell r="C330" t="str">
            <v>BA1670</v>
          </cell>
          <cell r="D330" t="str">
            <v>B.2.B.1.10)   Altre utenze</v>
          </cell>
          <cell r="E330">
            <v>2055913.6</v>
          </cell>
          <cell r="F330">
            <v>0</v>
          </cell>
          <cell r="G330"/>
          <cell r="H330">
            <v>2055913.6</v>
          </cell>
        </row>
        <row r="331">
          <cell r="C331" t="str">
            <v>BA1680</v>
          </cell>
          <cell r="D331" t="str">
            <v>B.2.B.1.11)  Premi di assicurazione</v>
          </cell>
          <cell r="E331">
            <v>225975.5</v>
          </cell>
          <cell r="F331">
            <v>0</v>
          </cell>
          <cell r="G331"/>
          <cell r="H331">
            <v>225975.5</v>
          </cell>
        </row>
        <row r="332">
          <cell r="C332" t="str">
            <v>BA1690</v>
          </cell>
          <cell r="D332" t="str">
            <v xml:space="preserve">B.2.B.1.11.A)  Premi di assicurazione - R.C. Professionale </v>
          </cell>
          <cell r="E332">
            <v>165158.5</v>
          </cell>
          <cell r="F332">
            <v>0</v>
          </cell>
          <cell r="G332"/>
          <cell r="H332">
            <v>165158.5</v>
          </cell>
        </row>
        <row r="333">
          <cell r="C333" t="str">
            <v>BA1700</v>
          </cell>
          <cell r="D333" t="str">
            <v>B.2.B.1.11.B)  Premi di assicurazione - Altri premi assicurativi</v>
          </cell>
          <cell r="E333">
            <v>60817</v>
          </cell>
          <cell r="F333">
            <v>0</v>
          </cell>
          <cell r="G333"/>
          <cell r="H333">
            <v>60817</v>
          </cell>
        </row>
        <row r="334">
          <cell r="C334" t="str">
            <v>BA1710</v>
          </cell>
          <cell r="D334" t="str">
            <v>B.2.B.1.12) Altri servizi non sanitari</v>
          </cell>
          <cell r="E334">
            <v>14089966.390000001</v>
          </cell>
          <cell r="F334">
            <v>0</v>
          </cell>
          <cell r="G334"/>
          <cell r="H334">
            <v>14089966.390000001</v>
          </cell>
        </row>
        <row r="335">
          <cell r="C335" t="str">
            <v>BA1720</v>
          </cell>
          <cell r="D335" t="str">
            <v>B.2.B.1.12.A) Altri servizi non sanitari da pubblico (Aziende sanitarie pubbliche della Regione)</v>
          </cell>
          <cell r="E335">
            <v>0</v>
          </cell>
          <cell r="F335">
            <v>0</v>
          </cell>
          <cell r="G335"/>
          <cell r="H335">
            <v>0</v>
          </cell>
        </row>
        <row r="336">
          <cell r="C336" t="str">
            <v>BA1730</v>
          </cell>
          <cell r="D336" t="str">
            <v>B.2.B.1.12.B) Altri servizi non sanitari da altri soggetti pubblici</v>
          </cell>
          <cell r="E336">
            <v>0</v>
          </cell>
          <cell r="F336">
            <v>0</v>
          </cell>
          <cell r="G336"/>
          <cell r="H336">
            <v>0</v>
          </cell>
        </row>
        <row r="337">
          <cell r="C337" t="str">
            <v>BA1740</v>
          </cell>
          <cell r="D337" t="str">
            <v>B.2.B.1.12.C) Altri servizi non sanitari da privato</v>
          </cell>
          <cell r="E337">
            <v>14089966.390000001</v>
          </cell>
          <cell r="F337">
            <v>0</v>
          </cell>
          <cell r="G337"/>
          <cell r="H337">
            <v>14089966.390000001</v>
          </cell>
        </row>
        <row r="338">
          <cell r="C338" t="str">
            <v>BA1750</v>
          </cell>
          <cell r="D338" t="str">
            <v>B.2.B.2)  Consulenze, Collaborazioni, Interinale e altre prestazioni di lavoro non sanitarie</v>
          </cell>
          <cell r="E338">
            <v>716014.03999999992</v>
          </cell>
          <cell r="F338">
            <v>0</v>
          </cell>
          <cell r="G338"/>
          <cell r="H338">
            <v>716014.03999999992</v>
          </cell>
        </row>
        <row r="339">
          <cell r="C339" t="str">
            <v>BA1760</v>
          </cell>
          <cell r="D339" t="str">
            <v>B.2.B.2.1) Consulenze non sanitarie da Aziende sanitarie pubbliche della Regione</v>
          </cell>
          <cell r="E339">
            <v>0</v>
          </cell>
          <cell r="F339">
            <v>0</v>
          </cell>
          <cell r="G339"/>
          <cell r="H339">
            <v>0</v>
          </cell>
        </row>
        <row r="340">
          <cell r="C340" t="str">
            <v>BA1770</v>
          </cell>
          <cell r="D340" t="str">
            <v>B.2.B.2.2) Consulenze non sanitarie da Terzi - Altri soggetti pubblici</v>
          </cell>
          <cell r="E340">
            <v>0</v>
          </cell>
          <cell r="F340">
            <v>0</v>
          </cell>
          <cell r="G340"/>
          <cell r="H340">
            <v>0</v>
          </cell>
        </row>
        <row r="341">
          <cell r="C341" t="str">
            <v>BA1780</v>
          </cell>
          <cell r="D341" t="str">
            <v>B.2.B.2.3) Consulenze, Collaborazioni, Interinale e altre prestazioni di lavoro non sanitarie da privato</v>
          </cell>
          <cell r="E341">
            <v>690631.96</v>
          </cell>
          <cell r="F341">
            <v>0</v>
          </cell>
          <cell r="G341"/>
          <cell r="H341">
            <v>690631.96</v>
          </cell>
        </row>
        <row r="342">
          <cell r="C342" t="str">
            <v>BA1790</v>
          </cell>
          <cell r="D342" t="str">
            <v>B.2.B.2.3.A) Consulenze non sanitarie da privato</v>
          </cell>
          <cell r="E342">
            <v>126662.36</v>
          </cell>
          <cell r="F342">
            <v>0</v>
          </cell>
          <cell r="G342"/>
          <cell r="H342">
            <v>126662.36</v>
          </cell>
        </row>
        <row r="343">
          <cell r="C343" t="str">
            <v>BA1800</v>
          </cell>
          <cell r="D343" t="str">
            <v>B.2.B.2.3.B) Collaborazioni coordinate e continuative non sanitarie da privato</v>
          </cell>
          <cell r="E343">
            <v>563969.6</v>
          </cell>
          <cell r="F343">
            <v>0</v>
          </cell>
          <cell r="G343"/>
          <cell r="H343">
            <v>563969.6</v>
          </cell>
        </row>
        <row r="344">
          <cell r="C344" t="str">
            <v>BA1810</v>
          </cell>
          <cell r="D344" t="str">
            <v xml:space="preserve">B.2.B.2.3.C) Indennità a personale universitario - area non sanitaria </v>
          </cell>
          <cell r="E344">
            <v>0</v>
          </cell>
          <cell r="F344">
            <v>0</v>
          </cell>
          <cell r="G344"/>
          <cell r="H344">
            <v>0</v>
          </cell>
        </row>
        <row r="345">
          <cell r="C345" t="str">
            <v>BA1820</v>
          </cell>
          <cell r="D345" t="str">
            <v xml:space="preserve">B.2.B.2.3.D) Lavoro interinale - area non sanitaria </v>
          </cell>
          <cell r="E345">
            <v>0</v>
          </cell>
          <cell r="F345">
            <v>0</v>
          </cell>
          <cell r="G345"/>
          <cell r="H345">
            <v>0</v>
          </cell>
        </row>
        <row r="346">
          <cell r="C346" t="str">
            <v>BA1830</v>
          </cell>
          <cell r="D346" t="str">
            <v xml:space="preserve">B.2.B.2.3.E) Altre collaborazioni e prestazioni di lavoro - area non sanitaria </v>
          </cell>
          <cell r="E346">
            <v>0</v>
          </cell>
          <cell r="F346">
            <v>0</v>
          </cell>
          <cell r="G346"/>
          <cell r="H346">
            <v>0</v>
          </cell>
        </row>
        <row r="347">
          <cell r="C347" t="str">
            <v>BA1831</v>
          </cell>
          <cell r="D347" t="str">
            <v>B.2.B.2.3.F) Altre Consulenze non sanitarie da privato -  in attuazione dell’art.79, comma 1 sexies lettera c), del D.L. 112/2008, convertito con legge 133/2008 e della legge 23 dicembre 2009 n. 191</v>
          </cell>
          <cell r="E347">
            <v>0</v>
          </cell>
          <cell r="F347">
            <v>0</v>
          </cell>
          <cell r="G347"/>
          <cell r="H347">
            <v>0</v>
          </cell>
        </row>
        <row r="348">
          <cell r="C348" t="str">
            <v>BA1840</v>
          </cell>
          <cell r="D348" t="str">
            <v>B.2.B.2.4) Rimborso oneri stipendiali del personale non sanitario in comando</v>
          </cell>
          <cell r="E348">
            <v>25382.080000000002</v>
          </cell>
          <cell r="F348">
            <v>0</v>
          </cell>
          <cell r="G348"/>
          <cell r="H348">
            <v>25382.080000000002</v>
          </cell>
        </row>
        <row r="349">
          <cell r="C349" t="str">
            <v>BA1850</v>
          </cell>
          <cell r="D349" t="str">
            <v>B.2.B.2.4.A) Rimborso oneri stipendiali personale non sanitario in comando da Aziende sanitarie pubbliche della Regione</v>
          </cell>
          <cell r="E349">
            <v>0</v>
          </cell>
          <cell r="F349">
            <v>0</v>
          </cell>
          <cell r="G349"/>
          <cell r="H349">
            <v>0</v>
          </cell>
        </row>
        <row r="350">
          <cell r="C350" t="str">
            <v>BA1860</v>
          </cell>
          <cell r="D350" t="str">
            <v>B.2.B.2.4.B) Rimborso oneri stipendiali personale non sanitario in comando da Regione, soggetti pubblici e da Università</v>
          </cell>
          <cell r="E350">
            <v>25382.080000000002</v>
          </cell>
          <cell r="F350">
            <v>0</v>
          </cell>
          <cell r="G350"/>
          <cell r="H350">
            <v>25382.080000000002</v>
          </cell>
        </row>
        <row r="351">
          <cell r="C351" t="str">
            <v>BA1870</v>
          </cell>
          <cell r="D351" t="str">
            <v>B.2.B.2.4.C) Rimborso oneri stipendiali personale non sanitario in comando da aziende di altre Regioni (Extraregione)</v>
          </cell>
          <cell r="E351">
            <v>0</v>
          </cell>
          <cell r="F351">
            <v>0</v>
          </cell>
          <cell r="G351"/>
          <cell r="H351">
            <v>0</v>
          </cell>
        </row>
        <row r="352">
          <cell r="C352" t="str">
            <v>BA1880</v>
          </cell>
          <cell r="D352" t="str">
            <v>B.2.B.3) Formazione (esternalizzata e non)</v>
          </cell>
          <cell r="E352">
            <v>404040.03</v>
          </cell>
          <cell r="F352">
            <v>0</v>
          </cell>
          <cell r="G352"/>
          <cell r="H352">
            <v>404040.03</v>
          </cell>
        </row>
        <row r="353">
          <cell r="C353" t="str">
            <v>BA1890</v>
          </cell>
          <cell r="D353" t="str">
            <v>B.2.B.3.1) Formazione (esternalizzata e non) da pubblico</v>
          </cell>
          <cell r="E353">
            <v>61451.32</v>
          </cell>
          <cell r="F353">
            <v>0</v>
          </cell>
          <cell r="G353"/>
          <cell r="H353">
            <v>61451.32</v>
          </cell>
        </row>
        <row r="354">
          <cell r="C354" t="str">
            <v>BA1900</v>
          </cell>
          <cell r="D354" t="str">
            <v>B.2.B.3.2) Formazione (esternalizzata e non) da privato</v>
          </cell>
          <cell r="E354">
            <v>342588.71</v>
          </cell>
          <cell r="F354">
            <v>0</v>
          </cell>
          <cell r="G354"/>
          <cell r="H354">
            <v>342588.71</v>
          </cell>
        </row>
        <row r="355">
          <cell r="C355" t="str">
            <v>BA1910</v>
          </cell>
          <cell r="D355" t="str">
            <v>B.3)  Manutenzione e riparazione (ordinaria esternalizzata)</v>
          </cell>
          <cell r="E355">
            <v>7429331.0300000003</v>
          </cell>
          <cell r="F355">
            <v>0</v>
          </cell>
          <cell r="G355"/>
          <cell r="H355">
            <v>7429331.0300000003</v>
          </cell>
        </row>
        <row r="356">
          <cell r="C356" t="str">
            <v>BA1920</v>
          </cell>
          <cell r="D356" t="str">
            <v>B.3.A)  Manutenzione e riparazione ai fabbricati e loro pertinenze</v>
          </cell>
          <cell r="E356">
            <v>3335458.21</v>
          </cell>
          <cell r="F356">
            <v>0</v>
          </cell>
          <cell r="G356"/>
          <cell r="H356">
            <v>3335458.21</v>
          </cell>
        </row>
        <row r="357">
          <cell r="C357" t="str">
            <v>BA1930</v>
          </cell>
          <cell r="D357" t="str">
            <v>B.3.B)  Manutenzione e riparazione agli impianti e macchinari</v>
          </cell>
          <cell r="E357">
            <v>1237026.28</v>
          </cell>
          <cell r="F357">
            <v>0</v>
          </cell>
          <cell r="G357"/>
          <cell r="H357">
            <v>1237026.28</v>
          </cell>
        </row>
        <row r="358">
          <cell r="C358" t="str">
            <v>BA1940</v>
          </cell>
          <cell r="D358" t="str">
            <v>B.3.C)  Manutenzione e riparazione alle attrezzature sanitarie e scientifiche</v>
          </cell>
          <cell r="E358">
            <v>2626439.25</v>
          </cell>
          <cell r="F358">
            <v>0</v>
          </cell>
          <cell r="G358"/>
          <cell r="H358">
            <v>2626439.25</v>
          </cell>
        </row>
        <row r="359">
          <cell r="C359" t="str">
            <v>BA1950</v>
          </cell>
          <cell r="D359" t="str">
            <v>B.3.D)  Manutenzione e riparazione ai mobili e arredi</v>
          </cell>
          <cell r="E359">
            <v>37571.089999999997</v>
          </cell>
          <cell r="F359">
            <v>0</v>
          </cell>
          <cell r="G359"/>
          <cell r="H359">
            <v>37571.089999999997</v>
          </cell>
        </row>
        <row r="360">
          <cell r="C360" t="str">
            <v>BA1960</v>
          </cell>
          <cell r="D360" t="str">
            <v>B.3.E)  Manutenzione e riparazione agli automezzi</v>
          </cell>
          <cell r="E360">
            <v>181858.76</v>
          </cell>
          <cell r="F360">
            <v>0</v>
          </cell>
          <cell r="G360"/>
          <cell r="H360">
            <v>181858.76</v>
          </cell>
        </row>
        <row r="361">
          <cell r="C361" t="str">
            <v>BA1970</v>
          </cell>
          <cell r="D361" t="str">
            <v>B.3.F)  Altre manutenzioni e riparazioni</v>
          </cell>
          <cell r="E361">
            <v>10977.44</v>
          </cell>
          <cell r="F361">
            <v>0</v>
          </cell>
          <cell r="G361"/>
          <cell r="H361">
            <v>10977.44</v>
          </cell>
        </row>
        <row r="362">
          <cell r="C362" t="str">
            <v>BA1980</v>
          </cell>
          <cell r="D362" t="str">
            <v>B.3.G)  Manutenzioni e riparazioni da Aziende sanitarie pubbliche della Regione</v>
          </cell>
          <cell r="E362">
            <v>0</v>
          </cell>
          <cell r="F362">
            <v>0</v>
          </cell>
          <cell r="G362"/>
          <cell r="H362">
            <v>0</v>
          </cell>
        </row>
        <row r="363">
          <cell r="C363" t="str">
            <v>BA1990</v>
          </cell>
          <cell r="D363" t="str">
            <v>B.4)   Godimento di beni di terzi</v>
          </cell>
          <cell r="E363">
            <v>3778180.72</v>
          </cell>
          <cell r="F363">
            <v>0</v>
          </cell>
          <cell r="G363"/>
          <cell r="H363">
            <v>3778180.72</v>
          </cell>
        </row>
        <row r="364">
          <cell r="C364" t="str">
            <v>BA2000</v>
          </cell>
          <cell r="D364" t="str">
            <v>B.4.A)  Fitti passivi</v>
          </cell>
          <cell r="E364">
            <v>342477.52</v>
          </cell>
          <cell r="F364">
            <v>0</v>
          </cell>
          <cell r="G364"/>
          <cell r="H364">
            <v>342477.52</v>
          </cell>
        </row>
        <row r="365">
          <cell r="C365" t="str">
            <v>BA2010</v>
          </cell>
          <cell r="D365" t="str">
            <v>B.4.B)  Canoni di noleggio</v>
          </cell>
          <cell r="E365">
            <v>3435015.45</v>
          </cell>
          <cell r="F365">
            <v>0</v>
          </cell>
          <cell r="G365"/>
          <cell r="H365">
            <v>3435015.45</v>
          </cell>
        </row>
        <row r="366">
          <cell r="C366" t="str">
            <v>BA2020</v>
          </cell>
          <cell r="D366" t="str">
            <v>B.4.B.1) Canoni di noleggio - area sanitaria</v>
          </cell>
          <cell r="E366">
            <v>3201556.85</v>
          </cell>
          <cell r="F366">
            <v>0</v>
          </cell>
          <cell r="G366"/>
          <cell r="H366">
            <v>3201556.85</v>
          </cell>
        </row>
        <row r="367">
          <cell r="C367" t="str">
            <v>BA2030</v>
          </cell>
          <cell r="D367" t="str">
            <v>B.4.B.2) Canoni di noleggio - area non sanitaria</v>
          </cell>
          <cell r="E367">
            <v>233458.6</v>
          </cell>
          <cell r="F367">
            <v>0</v>
          </cell>
          <cell r="G367"/>
          <cell r="H367">
            <v>233458.6</v>
          </cell>
        </row>
        <row r="368">
          <cell r="C368" t="str">
            <v>BA2040</v>
          </cell>
          <cell r="D368" t="str">
            <v>B.4.C)  Canoni di leasing</v>
          </cell>
          <cell r="E368">
            <v>687.75</v>
          </cell>
          <cell r="F368">
            <v>0</v>
          </cell>
          <cell r="G368"/>
          <cell r="H368">
            <v>687.75</v>
          </cell>
        </row>
        <row r="369">
          <cell r="C369" t="str">
            <v>BA2050</v>
          </cell>
          <cell r="D369" t="str">
            <v>B.4.C.1) Canoni di leasing - area sanitaria</v>
          </cell>
          <cell r="E369">
            <v>687.75</v>
          </cell>
          <cell r="F369">
            <v>0</v>
          </cell>
          <cell r="G369"/>
          <cell r="H369">
            <v>687.75</v>
          </cell>
        </row>
        <row r="370">
          <cell r="C370" t="str">
            <v>BA2060</v>
          </cell>
          <cell r="D370" t="str">
            <v>B.4.C.2) Canoni di leasing - area non sanitaria</v>
          </cell>
          <cell r="E370">
            <v>0</v>
          </cell>
          <cell r="F370">
            <v>0</v>
          </cell>
          <cell r="G370"/>
          <cell r="H370">
            <v>0</v>
          </cell>
        </row>
        <row r="371">
          <cell r="C371" t="str">
            <v>BA2061</v>
          </cell>
          <cell r="D371" t="str">
            <v>B.4.D)  Canoni di project financing</v>
          </cell>
          <cell r="E371">
            <v>0</v>
          </cell>
          <cell r="F371">
            <v>0</v>
          </cell>
          <cell r="G371"/>
          <cell r="H371">
            <v>0</v>
          </cell>
        </row>
        <row r="372">
          <cell r="C372" t="str">
            <v>BA2070</v>
          </cell>
          <cell r="D372" t="str">
            <v>B.4.E)  Locazioni e noleggi da Aziende sanitarie pubbliche della Regione</v>
          </cell>
          <cell r="E372">
            <v>0</v>
          </cell>
          <cell r="F372">
            <v>0</v>
          </cell>
          <cell r="G372"/>
          <cell r="H372">
            <v>0</v>
          </cell>
        </row>
        <row r="373">
          <cell r="C373" t="str">
            <v>BA2080</v>
          </cell>
          <cell r="D373" t="str">
            <v>Totale Costo del personale</v>
          </cell>
          <cell r="E373">
            <v>189094305.26492321</v>
          </cell>
          <cell r="F373">
            <v>0</v>
          </cell>
          <cell r="G373"/>
          <cell r="H373">
            <v>189094305.26492321</v>
          </cell>
        </row>
        <row r="374">
          <cell r="C374" t="str">
            <v>BA2090</v>
          </cell>
          <cell r="D374" t="str">
            <v>B.5)   Personale del ruolo sanitario</v>
          </cell>
          <cell r="E374">
            <v>156010921.7704711</v>
          </cell>
          <cell r="F374">
            <v>0</v>
          </cell>
          <cell r="G374"/>
          <cell r="H374">
            <v>156010921.7704711</v>
          </cell>
        </row>
        <row r="375">
          <cell r="C375" t="str">
            <v>BA2100</v>
          </cell>
          <cell r="D375" t="str">
            <v>B.5.A) Costo del personale dirigente ruolo sanitario</v>
          </cell>
          <cell r="E375">
            <v>81066939.441264004</v>
          </cell>
          <cell r="F375">
            <v>0</v>
          </cell>
          <cell r="G375"/>
          <cell r="H375">
            <v>81066939.441264004</v>
          </cell>
        </row>
        <row r="376">
          <cell r="C376" t="str">
            <v>BA2110</v>
          </cell>
          <cell r="D376" t="str">
            <v>B.5.A.1) Costo del personale dirigente medico</v>
          </cell>
          <cell r="E376">
            <v>71115058.087188005</v>
          </cell>
          <cell r="F376">
            <v>0</v>
          </cell>
          <cell r="G376"/>
          <cell r="H376">
            <v>71115058.087188005</v>
          </cell>
        </row>
        <row r="377">
          <cell r="C377" t="str">
            <v>BA2120</v>
          </cell>
          <cell r="D377" t="str">
            <v>B.5.A.1.1) Costo del personale dirigente medico - tempo indeterminato</v>
          </cell>
          <cell r="E377">
            <v>65716488.891563088</v>
          </cell>
          <cell r="F377">
            <v>0</v>
          </cell>
          <cell r="G377"/>
          <cell r="H377">
            <v>65716488.891563088</v>
          </cell>
        </row>
        <row r="378">
          <cell r="C378" t="str">
            <v>BA2130</v>
          </cell>
          <cell r="D378" t="str">
            <v>B.5.A.1.2) Costo del personale dirigente medico - tempo determinato</v>
          </cell>
          <cell r="E378">
            <v>5398569.1956249122</v>
          </cell>
          <cell r="F378">
            <v>0</v>
          </cell>
          <cell r="G378"/>
          <cell r="H378">
            <v>5398569.1956249122</v>
          </cell>
        </row>
        <row r="379">
          <cell r="C379" t="str">
            <v>BA2140</v>
          </cell>
          <cell r="D379" t="str">
            <v>B.5.A.1.3) Costo del personale dirigente medico - altro</v>
          </cell>
          <cell r="E379">
            <v>0</v>
          </cell>
          <cell r="F379">
            <v>0</v>
          </cell>
          <cell r="G379"/>
          <cell r="H379">
            <v>0</v>
          </cell>
        </row>
        <row r="380">
          <cell r="C380" t="str">
            <v>BA2150</v>
          </cell>
          <cell r="D380" t="str">
            <v>B.5.A.2) Costo del personale dirigente non medico</v>
          </cell>
          <cell r="E380">
            <v>9951881.3540759981</v>
          </cell>
          <cell r="F380">
            <v>0</v>
          </cell>
          <cell r="G380"/>
          <cell r="H380">
            <v>9951881.3540759981</v>
          </cell>
        </row>
        <row r="381">
          <cell r="C381" t="str">
            <v>BA2160</v>
          </cell>
          <cell r="D381" t="str">
            <v>B.5.A.2.1) Costo del personale dirigente non medico - tempo indeterminato</v>
          </cell>
          <cell r="E381">
            <v>8559431.6260451898</v>
          </cell>
          <cell r="F381">
            <v>0</v>
          </cell>
          <cell r="G381"/>
          <cell r="H381">
            <v>8559431.6260451898</v>
          </cell>
        </row>
        <row r="382">
          <cell r="C382" t="str">
            <v>BA2170</v>
          </cell>
          <cell r="D382" t="str">
            <v>B.5.A.2.2) Costo del personale dirigente non medico - tempo determinato</v>
          </cell>
          <cell r="E382">
            <v>1392449.7280308087</v>
          </cell>
          <cell r="F382">
            <v>0</v>
          </cell>
          <cell r="G382"/>
          <cell r="H382">
            <v>1392449.7280308087</v>
          </cell>
        </row>
        <row r="383">
          <cell r="C383" t="str">
            <v>BA2180</v>
          </cell>
          <cell r="D383" t="str">
            <v>B.5.A.2.3) Costo del personale dirigente non medico - altro</v>
          </cell>
          <cell r="E383">
            <v>0</v>
          </cell>
          <cell r="F383">
            <v>0</v>
          </cell>
          <cell r="G383"/>
          <cell r="H383">
            <v>0</v>
          </cell>
        </row>
        <row r="384">
          <cell r="C384" t="str">
            <v>BA2190</v>
          </cell>
          <cell r="D384" t="str">
            <v>B.5.B) Costo del personale comparto ruolo sanitario</v>
          </cell>
          <cell r="E384">
            <v>74943982.329207093</v>
          </cell>
          <cell r="F384">
            <v>0</v>
          </cell>
          <cell r="G384"/>
          <cell r="H384">
            <v>74943982.329207093</v>
          </cell>
        </row>
        <row r="385">
          <cell r="C385" t="str">
            <v>BA2200</v>
          </cell>
          <cell r="D385" t="str">
            <v>B.5.B.1) Costo del personale comparto ruolo sanitario - tempo indeterminato</v>
          </cell>
          <cell r="E385">
            <v>71038788.132366911</v>
          </cell>
          <cell r="F385">
            <v>0</v>
          </cell>
          <cell r="G385"/>
          <cell r="H385">
            <v>71038788.132366911</v>
          </cell>
        </row>
        <row r="386">
          <cell r="C386" t="str">
            <v>BA2210</v>
          </cell>
          <cell r="D386" t="str">
            <v>B.5.B.2) Costo del personale comparto ruolo sanitario - tempo determinato</v>
          </cell>
          <cell r="E386">
            <v>3905194.1968401852</v>
          </cell>
          <cell r="F386">
            <v>0</v>
          </cell>
          <cell r="G386"/>
          <cell r="H386">
            <v>3905194.1968401852</v>
          </cell>
        </row>
        <row r="387">
          <cell r="C387" t="str">
            <v>BA2220</v>
          </cell>
          <cell r="D387" t="str">
            <v>B.5.B.3) Costo del personale comparto ruolo sanitario - altro</v>
          </cell>
          <cell r="E387">
            <v>0</v>
          </cell>
          <cell r="F387">
            <v>0</v>
          </cell>
          <cell r="G387"/>
          <cell r="H387">
            <v>0</v>
          </cell>
        </row>
        <row r="388">
          <cell r="C388" t="str">
            <v>BA2230</v>
          </cell>
          <cell r="D388" t="str">
            <v>B.6)   Personale del ruolo professionale</v>
          </cell>
          <cell r="E388">
            <v>575132.10746291291</v>
          </cell>
          <cell r="F388">
            <v>0</v>
          </cell>
          <cell r="G388"/>
          <cell r="H388">
            <v>575132.10746291291</v>
          </cell>
        </row>
        <row r="389">
          <cell r="C389" t="str">
            <v>BA2240</v>
          </cell>
          <cell r="D389" t="str">
            <v>B.6.A) Costo del personale dirigente ruolo professionale</v>
          </cell>
          <cell r="E389">
            <v>409755.65111550229</v>
          </cell>
          <cell r="F389">
            <v>0</v>
          </cell>
          <cell r="G389"/>
          <cell r="H389">
            <v>409755.65111550229</v>
          </cell>
        </row>
        <row r="390">
          <cell r="C390" t="str">
            <v>BA2250</v>
          </cell>
          <cell r="D390" t="str">
            <v>B.6.A.1) Costo del personale dirigente ruolo professionale - tempo indeterminato</v>
          </cell>
          <cell r="E390">
            <v>409755.65111550229</v>
          </cell>
          <cell r="F390">
            <v>0</v>
          </cell>
          <cell r="G390"/>
          <cell r="H390">
            <v>409755.65111550229</v>
          </cell>
        </row>
        <row r="391">
          <cell r="C391" t="str">
            <v>BA2260</v>
          </cell>
          <cell r="D391" t="str">
            <v>B.6.A.2) Costo del personale dirigente ruolo professionale - tempo determinato</v>
          </cell>
          <cell r="E391">
            <v>0</v>
          </cell>
          <cell r="F391">
            <v>0</v>
          </cell>
          <cell r="G391"/>
          <cell r="H391">
            <v>0</v>
          </cell>
        </row>
        <row r="392">
          <cell r="C392" t="str">
            <v>BA2270</v>
          </cell>
          <cell r="D392" t="str">
            <v>B.6.A.3) Costo del personale dirigente ruolo professionale - altro</v>
          </cell>
          <cell r="E392">
            <v>0</v>
          </cell>
          <cell r="F392">
            <v>0</v>
          </cell>
          <cell r="G392"/>
          <cell r="H392">
            <v>0</v>
          </cell>
        </row>
        <row r="393">
          <cell r="C393" t="str">
            <v>BA2280</v>
          </cell>
          <cell r="D393" t="str">
            <v>B.6.B) Costo del personale comparto ruolo professionale</v>
          </cell>
          <cell r="E393">
            <v>165376.45634741063</v>
          </cell>
          <cell r="F393">
            <v>0</v>
          </cell>
          <cell r="G393"/>
          <cell r="H393">
            <v>165376.45634741063</v>
          </cell>
        </row>
        <row r="394">
          <cell r="C394" t="str">
            <v>BA2290</v>
          </cell>
          <cell r="D394" t="str">
            <v>B.6.B.1) Costo del personale comparto ruolo professionale - tempo indeterminato</v>
          </cell>
          <cell r="E394">
            <v>165376.45634741063</v>
          </cell>
          <cell r="F394">
            <v>0</v>
          </cell>
          <cell r="G394"/>
          <cell r="H394">
            <v>165376.45634741063</v>
          </cell>
        </row>
        <row r="395">
          <cell r="C395" t="str">
            <v>BA2300</v>
          </cell>
          <cell r="D395" t="str">
            <v>B.6.B.2) Costo del personale comparto ruolo professionale - tempo determinato</v>
          </cell>
          <cell r="E395">
            <v>0</v>
          </cell>
          <cell r="F395">
            <v>0</v>
          </cell>
          <cell r="G395"/>
          <cell r="H395">
            <v>0</v>
          </cell>
        </row>
        <row r="396">
          <cell r="C396" t="str">
            <v>BA2310</v>
          </cell>
          <cell r="D396" t="str">
            <v>B.6.B.3) Costo del personale comparto ruolo professionale - altro</v>
          </cell>
          <cell r="E396">
            <v>0</v>
          </cell>
          <cell r="F396">
            <v>0</v>
          </cell>
          <cell r="G396"/>
          <cell r="H396">
            <v>0</v>
          </cell>
        </row>
        <row r="397">
          <cell r="C397" t="str">
            <v>BA2320</v>
          </cell>
          <cell r="D397" t="str">
            <v>B.7)   Personale del ruolo tecnico</v>
          </cell>
          <cell r="E397">
            <v>21270657.03956959</v>
          </cell>
          <cell r="F397">
            <v>0</v>
          </cell>
          <cell r="G397"/>
          <cell r="H397">
            <v>21270657.03956959</v>
          </cell>
        </row>
        <row r="398">
          <cell r="C398" t="str">
            <v>BA2330</v>
          </cell>
          <cell r="D398" t="str">
            <v>B.7.A) Costo del personale dirigente ruolo tecnico</v>
          </cell>
          <cell r="E398">
            <v>197643.34394148306</v>
          </cell>
          <cell r="F398">
            <v>0</v>
          </cell>
          <cell r="G398"/>
          <cell r="H398">
            <v>197643.34394148306</v>
          </cell>
        </row>
        <row r="399">
          <cell r="C399" t="str">
            <v>BA2340</v>
          </cell>
          <cell r="D399" t="str">
            <v>B.7.A.1) Costo del personale dirigente ruolo tecnico - tempo indeterminato</v>
          </cell>
          <cell r="E399">
            <v>197643.34394148306</v>
          </cell>
          <cell r="F399">
            <v>0</v>
          </cell>
          <cell r="G399"/>
          <cell r="H399">
            <v>197643.34394148306</v>
          </cell>
        </row>
        <row r="400">
          <cell r="C400" t="str">
            <v>BA2350</v>
          </cell>
          <cell r="D400" t="str">
            <v>B.7.A.2) Costo del personale dirigente ruolo tecnico - tempo determinato</v>
          </cell>
          <cell r="E400">
            <v>0</v>
          </cell>
          <cell r="F400">
            <v>0</v>
          </cell>
          <cell r="G400"/>
          <cell r="H400">
            <v>0</v>
          </cell>
        </row>
        <row r="401">
          <cell r="C401" t="str">
            <v>BA2360</v>
          </cell>
          <cell r="D401" t="str">
            <v>B.7.A.3) Costo del personale dirigente ruolo tecnico - altro</v>
          </cell>
          <cell r="E401">
            <v>0</v>
          </cell>
          <cell r="F401">
            <v>0</v>
          </cell>
          <cell r="G401"/>
          <cell r="H401">
            <v>0</v>
          </cell>
        </row>
        <row r="402">
          <cell r="C402" t="str">
            <v>BA2370</v>
          </cell>
          <cell r="D402" t="str">
            <v>B.7.B) Costo del personale comparto ruolo tecnico</v>
          </cell>
          <cell r="E402">
            <v>21073013.695628107</v>
          </cell>
          <cell r="F402">
            <v>0</v>
          </cell>
          <cell r="G402"/>
          <cell r="H402">
            <v>21073013.695628107</v>
          </cell>
        </row>
        <row r="403">
          <cell r="C403" t="str">
            <v>BA2380</v>
          </cell>
          <cell r="D403" t="str">
            <v>B.7.B.1) Costo del personale comparto ruolo tecnico - tempo indeterminato</v>
          </cell>
          <cell r="E403">
            <v>15060492.995119309</v>
          </cell>
          <cell r="F403">
            <v>0</v>
          </cell>
          <cell r="G403"/>
          <cell r="H403">
            <v>15060492.995119309</v>
          </cell>
        </row>
        <row r="404">
          <cell r="C404" t="str">
            <v>BA2390</v>
          </cell>
          <cell r="D404" t="str">
            <v>B.7.B.2) Costo del personale comparto ruolo tecnico - tempo determinato</v>
          </cell>
          <cell r="E404">
            <v>6012520.7005087994</v>
          </cell>
          <cell r="F404">
            <v>0</v>
          </cell>
          <cell r="G404"/>
          <cell r="H404">
            <v>6012520.7005087994</v>
          </cell>
        </row>
        <row r="405">
          <cell r="C405" t="str">
            <v>BA2400</v>
          </cell>
          <cell r="D405" t="str">
            <v>B.7.B.3) Costo del personale comparto ruolo tecnico - altro</v>
          </cell>
          <cell r="E405">
            <v>0</v>
          </cell>
          <cell r="F405">
            <v>0</v>
          </cell>
          <cell r="G405"/>
          <cell r="H405">
            <v>0</v>
          </cell>
        </row>
        <row r="406">
          <cell r="C406" t="str">
            <v>BA2410</v>
          </cell>
          <cell r="D406" t="str">
            <v>B.8)   Personale del ruolo amministrativo</v>
          </cell>
          <cell r="E406">
            <v>11237594.347419631</v>
          </cell>
          <cell r="F406">
            <v>0</v>
          </cell>
          <cell r="G406"/>
          <cell r="H406">
            <v>11237594.347419631</v>
          </cell>
        </row>
        <row r="407">
          <cell r="C407" t="str">
            <v>BA2420</v>
          </cell>
          <cell r="D407" t="str">
            <v>B.8.A) Costo del personale dirigente ruolo amministrativo</v>
          </cell>
          <cell r="E407">
            <v>2024514.0324030141</v>
          </cell>
          <cell r="F407">
            <v>0</v>
          </cell>
          <cell r="G407"/>
          <cell r="H407">
            <v>2024514.0324030141</v>
          </cell>
        </row>
        <row r="408">
          <cell r="C408" t="str">
            <v>BA2430</v>
          </cell>
          <cell r="D408" t="str">
            <v>B.8.A.1) Costo del personale dirigente ruolo amministrativo - tempo indeterminato</v>
          </cell>
          <cell r="E408">
            <v>1944701.2874784437</v>
          </cell>
          <cell r="F408">
            <v>0</v>
          </cell>
          <cell r="G408"/>
          <cell r="H408">
            <v>1944701.2874784437</v>
          </cell>
        </row>
        <row r="409">
          <cell r="C409" t="str">
            <v>BA2440</v>
          </cell>
          <cell r="D409" t="str">
            <v>B.8.A.2) Costo del personale dirigente ruolo amministrativo - tempo determinato</v>
          </cell>
          <cell r="E409">
            <v>79812.74492457039</v>
          </cell>
          <cell r="F409">
            <v>0</v>
          </cell>
          <cell r="G409"/>
          <cell r="H409">
            <v>79812.74492457039</v>
          </cell>
        </row>
        <row r="410">
          <cell r="C410" t="str">
            <v>BA2450</v>
          </cell>
          <cell r="D410" t="str">
            <v>B.8.A.3) Costo del personale dirigente ruolo amministrativo - altro</v>
          </cell>
          <cell r="E410">
            <v>0</v>
          </cell>
          <cell r="F410">
            <v>0</v>
          </cell>
          <cell r="G410"/>
          <cell r="H410">
            <v>0</v>
          </cell>
        </row>
        <row r="411">
          <cell r="C411" t="str">
            <v>BA2460</v>
          </cell>
          <cell r="D411" t="str">
            <v>B.8.B) Costo del personale comparto ruolo amministrativo</v>
          </cell>
          <cell r="E411">
            <v>9213080.3150166161</v>
          </cell>
          <cell r="F411">
            <v>0</v>
          </cell>
          <cell r="G411"/>
          <cell r="H411">
            <v>9213080.3150166161</v>
          </cell>
        </row>
        <row r="412">
          <cell r="C412" t="str">
            <v>BA2470</v>
          </cell>
          <cell r="D412" t="str">
            <v>B.8.B.1) Costo del personale comparto ruolo amministrativo - tempo indeterminato</v>
          </cell>
          <cell r="E412">
            <v>8589826.4836966153</v>
          </cell>
          <cell r="F412">
            <v>0</v>
          </cell>
          <cell r="G412"/>
          <cell r="H412">
            <v>8589826.4836966153</v>
          </cell>
        </row>
        <row r="413">
          <cell r="C413" t="str">
            <v>BA2480</v>
          </cell>
          <cell r="D413" t="str">
            <v>B.8.B.2) Costo del personale comparto ruolo amministrativo - tempo determinato</v>
          </cell>
          <cell r="E413">
            <v>623253.83132000011</v>
          </cell>
          <cell r="F413">
            <v>0</v>
          </cell>
          <cell r="G413"/>
          <cell r="H413">
            <v>623253.83132000011</v>
          </cell>
        </row>
        <row r="414">
          <cell r="C414" t="str">
            <v>BA2490</v>
          </cell>
          <cell r="D414" t="str">
            <v>B.8.B.3) Costo del personale comparto ruolo amministrativo - altro</v>
          </cell>
          <cell r="E414">
            <v>0</v>
          </cell>
          <cell r="F414">
            <v>0</v>
          </cell>
          <cell r="G414"/>
          <cell r="H414">
            <v>0</v>
          </cell>
        </row>
        <row r="415">
          <cell r="C415" t="str">
            <v>BA2500</v>
          </cell>
          <cell r="D415" t="str">
            <v>B.9)   Oneri diversi di gestione</v>
          </cell>
          <cell r="E415">
            <v>4020847.3983333334</v>
          </cell>
          <cell r="F415">
            <v>0</v>
          </cell>
          <cell r="G415"/>
          <cell r="H415">
            <v>4020847.3983333334</v>
          </cell>
        </row>
        <row r="416">
          <cell r="C416" t="str">
            <v>BA2510</v>
          </cell>
          <cell r="D416" t="str">
            <v>B.9.A)  Imposte e tasse (escluso IRAP e IRES)</v>
          </cell>
          <cell r="E416">
            <v>717622.31</v>
          </cell>
          <cell r="F416">
            <v>0</v>
          </cell>
          <cell r="G416"/>
          <cell r="H416">
            <v>717622.31</v>
          </cell>
        </row>
        <row r="417">
          <cell r="C417" t="str">
            <v>BA2520</v>
          </cell>
          <cell r="D417" t="str">
            <v>B.9.B)  Perdite su crediti</v>
          </cell>
          <cell r="E417">
            <v>0</v>
          </cell>
          <cell r="F417">
            <v>0</v>
          </cell>
          <cell r="G417"/>
          <cell r="H417">
            <v>0</v>
          </cell>
        </row>
        <row r="418">
          <cell r="C418" t="str">
            <v>BA2530</v>
          </cell>
          <cell r="D418" t="str">
            <v>B.9.C) Altri oneri diversi di gestione</v>
          </cell>
          <cell r="E418">
            <v>3303225.0883333334</v>
          </cell>
          <cell r="F418">
            <v>0</v>
          </cell>
          <cell r="G418"/>
          <cell r="H418">
            <v>3303225.0883333334</v>
          </cell>
        </row>
        <row r="419">
          <cell r="C419" t="str">
            <v>BA2540</v>
          </cell>
          <cell r="D419" t="str">
            <v>B.9.C.1)  Indennità, rimborso spese e oneri sociali per gli Organi Direttivi e Collegio Sindacale</v>
          </cell>
          <cell r="E419">
            <v>1418887.7983333333</v>
          </cell>
          <cell r="F419">
            <v>0</v>
          </cell>
          <cell r="G419"/>
          <cell r="H419">
            <v>1418887.7983333333</v>
          </cell>
        </row>
        <row r="420">
          <cell r="C420" t="str">
            <v>BA2550</v>
          </cell>
          <cell r="D420" t="str">
            <v>B.9.C.2)  Altri oneri diversi di gestione</v>
          </cell>
          <cell r="E420">
            <v>1859433.1</v>
          </cell>
          <cell r="F420">
            <v>0</v>
          </cell>
          <cell r="G420"/>
          <cell r="H420">
            <v>1859433.1</v>
          </cell>
        </row>
        <row r="421">
          <cell r="C421" t="str">
            <v>BA2551</v>
          </cell>
          <cell r="D421" t="str">
            <v>B.9.C.3)  Altri oneri diversi di gestione da Aziende sanitarie pubbliche della Regione</v>
          </cell>
          <cell r="E421">
            <v>24904.19</v>
          </cell>
          <cell r="F421">
            <v>0</v>
          </cell>
          <cell r="G421"/>
          <cell r="H421">
            <v>24904.19</v>
          </cell>
        </row>
        <row r="422">
          <cell r="C422" t="str">
            <v>BA2552</v>
          </cell>
          <cell r="D422" t="str">
            <v>B.9.C.4)  Altri oneri diversi di gestione - per Autoassicurazione</v>
          </cell>
          <cell r="E422">
            <v>0</v>
          </cell>
          <cell r="F422">
            <v>0</v>
          </cell>
          <cell r="G422"/>
          <cell r="H422">
            <v>0</v>
          </cell>
        </row>
        <row r="423">
          <cell r="C423" t="str">
            <v>BA2560</v>
          </cell>
          <cell r="D423" t="str">
            <v>Totale Ammortamenti</v>
          </cell>
          <cell r="E423">
            <v>7766372.5177250039</v>
          </cell>
          <cell r="F423">
            <v>0</v>
          </cell>
          <cell r="G423"/>
          <cell r="H423">
            <v>7766372.5177250039</v>
          </cell>
        </row>
        <row r="424">
          <cell r="C424" t="str">
            <v>BA2570</v>
          </cell>
          <cell r="D424" t="str">
            <v>B.10) Ammortamenti delle immobilizzazioni immateriali</v>
          </cell>
          <cell r="E424">
            <v>611758.12599999993</v>
          </cell>
          <cell r="F424">
            <v>0</v>
          </cell>
          <cell r="G424"/>
          <cell r="H424">
            <v>611758.12599999993</v>
          </cell>
        </row>
        <row r="425">
          <cell r="C425" t="str">
            <v>BA2580</v>
          </cell>
          <cell r="D425" t="str">
            <v>B.11) Ammortamenti delle immobilizzazioni materiali</v>
          </cell>
          <cell r="E425">
            <v>7154614.3917250037</v>
          </cell>
          <cell r="F425">
            <v>0</v>
          </cell>
          <cell r="G425"/>
          <cell r="H425">
            <v>7154614.3917250037</v>
          </cell>
        </row>
        <row r="426">
          <cell r="C426" t="str">
            <v>BA2590</v>
          </cell>
          <cell r="D426" t="str">
            <v>B.11.A) Ammortamento dei fabbricati</v>
          </cell>
          <cell r="E426">
            <v>3251173.377600003</v>
          </cell>
          <cell r="F426">
            <v>0</v>
          </cell>
          <cell r="G426"/>
          <cell r="H426">
            <v>3251173.377600003</v>
          </cell>
        </row>
        <row r="427">
          <cell r="C427" t="str">
            <v>BA2600</v>
          </cell>
          <cell r="D427" t="str">
            <v>B.11.A.1) Ammortamenti fabbricati non strumentali (disponibili)</v>
          </cell>
          <cell r="E427">
            <v>0</v>
          </cell>
          <cell r="F427">
            <v>0</v>
          </cell>
          <cell r="G427"/>
          <cell r="H427">
            <v>0</v>
          </cell>
        </row>
        <row r="428">
          <cell r="C428" t="str">
            <v>BA2610</v>
          </cell>
          <cell r="D428" t="str">
            <v>B.11.A.2) Ammortamenti fabbricati strumentali (indisponibili)</v>
          </cell>
          <cell r="E428">
            <v>3251173.377600003</v>
          </cell>
          <cell r="F428">
            <v>0</v>
          </cell>
          <cell r="G428"/>
          <cell r="H428">
            <v>3251173.377600003</v>
          </cell>
        </row>
        <row r="429">
          <cell r="C429" t="str">
            <v>BA2620</v>
          </cell>
          <cell r="D429" t="str">
            <v>B.11.B) Ammortamenti delle altre immobilizzazioni materiali</v>
          </cell>
          <cell r="E429">
            <v>3903441.0141250002</v>
          </cell>
          <cell r="F429">
            <v>0</v>
          </cell>
          <cell r="G429"/>
          <cell r="H429">
            <v>3903441.0141250002</v>
          </cell>
        </row>
        <row r="430">
          <cell r="C430" t="str">
            <v>BA2630</v>
          </cell>
          <cell r="D430" t="str">
            <v>B.12) Svalutazione delle immobilizzazioni e dei crediti</v>
          </cell>
          <cell r="E430">
            <v>0</v>
          </cell>
          <cell r="F430">
            <v>0</v>
          </cell>
          <cell r="G430"/>
          <cell r="H430">
            <v>0</v>
          </cell>
        </row>
        <row r="431">
          <cell r="C431" t="str">
            <v>BA2640</v>
          </cell>
          <cell r="D431" t="str">
            <v>B.12.A) Svalutazione delle immobilizzazioni immateriali e materiali</v>
          </cell>
          <cell r="E431">
            <v>0</v>
          </cell>
          <cell r="F431">
            <v>0</v>
          </cell>
          <cell r="G431"/>
          <cell r="H431">
            <v>0</v>
          </cell>
        </row>
        <row r="432">
          <cell r="C432" t="str">
            <v>BA2650</v>
          </cell>
          <cell r="D432" t="str">
            <v>B.12.B) Svalutazione dei crediti</v>
          </cell>
          <cell r="E432">
            <v>0</v>
          </cell>
          <cell r="F432">
            <v>0</v>
          </cell>
          <cell r="G432"/>
          <cell r="H432">
            <v>0</v>
          </cell>
        </row>
        <row r="433">
          <cell r="C433" t="str">
            <v>BA2660</v>
          </cell>
          <cell r="D433" t="str">
            <v>B.13) Variazione delle rimanenze</v>
          </cell>
          <cell r="E433">
            <v>-1444030.1395787098</v>
          </cell>
          <cell r="F433">
            <v>0</v>
          </cell>
          <cell r="G433"/>
          <cell r="H433">
            <v>-1444030.1395787098</v>
          </cell>
        </row>
        <row r="434">
          <cell r="C434" t="str">
            <v>BA2670</v>
          </cell>
          <cell r="D434" t="str">
            <v>B.13.A) Variazione rimanenze sanitarie</v>
          </cell>
          <cell r="E434">
            <v>-1472767.7075074662</v>
          </cell>
          <cell r="F434">
            <v>0</v>
          </cell>
          <cell r="G434"/>
          <cell r="H434">
            <v>-1472767.7075074662</v>
          </cell>
        </row>
        <row r="435">
          <cell r="C435" t="str">
            <v>BA2671</v>
          </cell>
          <cell r="D435" t="str">
            <v>B.13.A.1) Prodotti farmaceutici ed emoderivati</v>
          </cell>
          <cell r="E435">
            <v>-139111.78892894834</v>
          </cell>
          <cell r="F435">
            <v>0</v>
          </cell>
          <cell r="G435"/>
          <cell r="H435">
            <v>-139111.78892894834</v>
          </cell>
        </row>
        <row r="436">
          <cell r="C436" t="str">
            <v>BA2672</v>
          </cell>
          <cell r="D436" t="str">
            <v>B.13.A.2) Sangue ed emocomponenti</v>
          </cell>
          <cell r="E436">
            <v>12638.079184845366</v>
          </cell>
          <cell r="F436">
            <v>0</v>
          </cell>
          <cell r="G436"/>
          <cell r="H436">
            <v>12638.079184845366</v>
          </cell>
        </row>
        <row r="437">
          <cell r="C437" t="str">
            <v>BA2673</v>
          </cell>
          <cell r="D437" t="str">
            <v>B.13.A.3) Dispositivi medici</v>
          </cell>
          <cell r="E437">
            <v>-1007911.852837611</v>
          </cell>
          <cell r="F437">
            <v>0</v>
          </cell>
          <cell r="G437"/>
          <cell r="H437">
            <v>-1007911.852837611</v>
          </cell>
        </row>
        <row r="438">
          <cell r="C438" t="str">
            <v>BA2674</v>
          </cell>
          <cell r="D438" t="str">
            <v>B.13.A.4) Prodotti dietetici</v>
          </cell>
          <cell r="E438">
            <v>-27513.825691205107</v>
          </cell>
          <cell r="F438">
            <v>0</v>
          </cell>
          <cell r="G438"/>
          <cell r="H438">
            <v>-27513.825691205107</v>
          </cell>
        </row>
        <row r="439">
          <cell r="C439" t="str">
            <v>BA2675</v>
          </cell>
          <cell r="D439" t="str">
            <v>B.13.A.5) Materiali per la profilassi (vaccini)</v>
          </cell>
          <cell r="E439">
            <v>-267583.29132980003</v>
          </cell>
          <cell r="F439">
            <v>0</v>
          </cell>
          <cell r="G439"/>
          <cell r="H439">
            <v>-267583.29132980003</v>
          </cell>
        </row>
        <row r="440">
          <cell r="C440" t="str">
            <v>BA2676</v>
          </cell>
          <cell r="D440" t="str">
            <v>B.13.A.6) Prodotti chimici</v>
          </cell>
          <cell r="E440">
            <v>0</v>
          </cell>
          <cell r="F440">
            <v>0</v>
          </cell>
          <cell r="G440"/>
          <cell r="H440">
            <v>0</v>
          </cell>
        </row>
        <row r="441">
          <cell r="C441" t="str">
            <v>BA2677</v>
          </cell>
          <cell r="D441" t="str">
            <v>B.13.A.7)  Materiali e prodotti per uso veterinario</v>
          </cell>
          <cell r="E441">
            <v>0</v>
          </cell>
          <cell r="F441">
            <v>0</v>
          </cell>
          <cell r="G441"/>
          <cell r="H441">
            <v>0</v>
          </cell>
        </row>
        <row r="442">
          <cell r="C442" t="str">
            <v>BA2678</v>
          </cell>
          <cell r="D442" t="str">
            <v>B.13.A.8)  Altri beni e prodotti sanitari</v>
          </cell>
          <cell r="E442">
            <v>-43285.02790474677</v>
          </cell>
          <cell r="F442">
            <v>0</v>
          </cell>
          <cell r="G442"/>
          <cell r="H442">
            <v>-43285.02790474677</v>
          </cell>
        </row>
        <row r="443">
          <cell r="C443" t="str">
            <v>BA2680</v>
          </cell>
          <cell r="D443" t="str">
            <v>B.13.B) Variazione rimanenze non sanitarie</v>
          </cell>
          <cell r="E443">
            <v>28737.5679287563</v>
          </cell>
          <cell r="F443">
            <v>0</v>
          </cell>
          <cell r="G443"/>
          <cell r="H443">
            <v>28737.5679287563</v>
          </cell>
        </row>
        <row r="444">
          <cell r="C444" t="str">
            <v>BA2681</v>
          </cell>
          <cell r="D444" t="str">
            <v>B.13.B.1) Prodotti alimentari</v>
          </cell>
          <cell r="E444">
            <v>-737.68935019664286</v>
          </cell>
          <cell r="F444">
            <v>0</v>
          </cell>
          <cell r="G444"/>
          <cell r="H444">
            <v>-737.68935019664286</v>
          </cell>
        </row>
        <row r="445">
          <cell r="C445" t="str">
            <v>BA2682</v>
          </cell>
          <cell r="D445" t="str">
            <v>B.13.B.2) Materiali di guardaroba, di pulizia, e di convivenza in genere</v>
          </cell>
          <cell r="E445">
            <v>-5448.2898856384272</v>
          </cell>
          <cell r="F445">
            <v>0</v>
          </cell>
          <cell r="G445"/>
          <cell r="H445">
            <v>-5448.2898856384272</v>
          </cell>
        </row>
        <row r="446">
          <cell r="C446" t="str">
            <v>BA2683</v>
          </cell>
          <cell r="D446" t="str">
            <v>B.13.B.3) Combustibili, carburanti e lubrificanti</v>
          </cell>
          <cell r="E446">
            <v>67688.665951004994</v>
          </cell>
          <cell r="F446">
            <v>0</v>
          </cell>
          <cell r="G446"/>
          <cell r="H446">
            <v>67688.665951004994</v>
          </cell>
        </row>
        <row r="447">
          <cell r="C447" t="str">
            <v>BA2684</v>
          </cell>
          <cell r="D447" t="str">
            <v>B.13.B.4) Supporti informatici e cancelleria</v>
          </cell>
          <cell r="E447">
            <v>-32930.340142268018</v>
          </cell>
          <cell r="F447">
            <v>0</v>
          </cell>
          <cell r="G447"/>
          <cell r="H447">
            <v>-32930.340142268018</v>
          </cell>
        </row>
        <row r="448">
          <cell r="C448" t="str">
            <v>BA2685</v>
          </cell>
          <cell r="D448" t="str">
            <v>B.13.B.5) Materiale per la manutenzione</v>
          </cell>
          <cell r="E448">
            <v>3.7775999999212218E-3</v>
          </cell>
          <cell r="F448">
            <v>0</v>
          </cell>
          <cell r="G448"/>
          <cell r="H448">
            <v>3.7775999999212218E-3</v>
          </cell>
        </row>
        <row r="449">
          <cell r="C449" t="str">
            <v>BA2686</v>
          </cell>
          <cell r="D449" t="str">
            <v>B.13.B.6) Altri beni e prodotti non sanitari</v>
          </cell>
          <cell r="E449">
            <v>165.21757825439272</v>
          </cell>
          <cell r="F449">
            <v>0</v>
          </cell>
          <cell r="G449"/>
          <cell r="H449">
            <v>165.21757825439272</v>
          </cell>
        </row>
        <row r="450">
          <cell r="C450" t="str">
            <v>BA2690</v>
          </cell>
          <cell r="D450" t="str">
            <v>B.14) Accantonamenti dell’esercizio</v>
          </cell>
          <cell r="E450">
            <v>5267981.1680000005</v>
          </cell>
          <cell r="F450">
            <v>251778</v>
          </cell>
          <cell r="G450"/>
          <cell r="H450">
            <v>5519759.1680000005</v>
          </cell>
        </row>
        <row r="451">
          <cell r="C451" t="str">
            <v>BA2700</v>
          </cell>
          <cell r="D451" t="str">
            <v>B.14.A) Accantonamenti per rischi</v>
          </cell>
          <cell r="E451">
            <v>854123.30799999996</v>
          </cell>
          <cell r="F451">
            <v>0</v>
          </cell>
          <cell r="G451"/>
          <cell r="H451">
            <v>854123.30799999996</v>
          </cell>
        </row>
        <row r="452">
          <cell r="C452" t="str">
            <v>BA2710</v>
          </cell>
          <cell r="D452" t="str">
            <v>B.14.A.1)  Accantonamenti per cause civili ed oneri processuali</v>
          </cell>
          <cell r="E452">
            <v>38927.485076563717</v>
          </cell>
          <cell r="F452">
            <v>0</v>
          </cell>
          <cell r="G452"/>
          <cell r="H452">
            <v>38927.485076563717</v>
          </cell>
        </row>
        <row r="453">
          <cell r="C453" t="str">
            <v>BA2720</v>
          </cell>
          <cell r="D453" t="str">
            <v>B.14.A.2)  Accantonamenti per contenzioso personale dipendente</v>
          </cell>
          <cell r="E453">
            <v>170992.2138593304</v>
          </cell>
          <cell r="F453">
            <v>0</v>
          </cell>
          <cell r="G453"/>
          <cell r="H453">
            <v>170992.2138593304</v>
          </cell>
        </row>
        <row r="454">
          <cell r="C454" t="str">
            <v>BA2730</v>
          </cell>
          <cell r="D454" t="str">
            <v>B.14.A.3)  Accantonamenti per rischi connessi all'acquisto di prestazioni sanitarie da privato</v>
          </cell>
          <cell r="E454">
            <v>0</v>
          </cell>
          <cell r="F454">
            <v>0</v>
          </cell>
          <cell r="G454"/>
          <cell r="H454">
            <v>0</v>
          </cell>
        </row>
        <row r="455">
          <cell r="C455" t="str">
            <v>BA2740</v>
          </cell>
          <cell r="D455" t="str">
            <v>B.14.A.4)  Accantonamenti per copertura diretta dei rischi (autoassicurazione)</v>
          </cell>
          <cell r="E455">
            <v>557280.30106410582</v>
          </cell>
          <cell r="F455">
            <v>0</v>
          </cell>
          <cell r="G455"/>
          <cell r="H455">
            <v>557280.30106410582</v>
          </cell>
        </row>
        <row r="456">
          <cell r="C456" t="str">
            <v>BA2741</v>
          </cell>
          <cell r="D456" t="str">
            <v>B.14.A.5) Accantonamenti per franchigia assicurativa</v>
          </cell>
          <cell r="E456">
            <v>0</v>
          </cell>
          <cell r="F456">
            <v>0</v>
          </cell>
          <cell r="G456"/>
          <cell r="H456">
            <v>0</v>
          </cell>
        </row>
        <row r="457">
          <cell r="C457" t="str">
            <v>BA2750</v>
          </cell>
          <cell r="D457" t="str">
            <v>B.14.A.6)  Altri accantonamenti per rischi</v>
          </cell>
          <cell r="E457">
            <v>86923.308000000019</v>
          </cell>
          <cell r="F457">
            <v>0</v>
          </cell>
          <cell r="G457"/>
          <cell r="H457">
            <v>86923.308000000019</v>
          </cell>
        </row>
        <row r="458">
          <cell r="C458" t="str">
            <v>BA2751</v>
          </cell>
          <cell r="D458" t="str">
            <v>B.14.A.7)  Accantonamenti per interessi di mora</v>
          </cell>
          <cell r="E458">
            <v>0</v>
          </cell>
          <cell r="F458">
            <v>0</v>
          </cell>
          <cell r="G458"/>
          <cell r="H458">
            <v>0</v>
          </cell>
        </row>
        <row r="459">
          <cell r="C459" t="str">
            <v>BA2760</v>
          </cell>
          <cell r="D459" t="str">
            <v>B.14.B) Accantonamenti per premio di operosità (SUMAI)</v>
          </cell>
          <cell r="E459">
            <v>0</v>
          </cell>
          <cell r="F459">
            <v>0</v>
          </cell>
          <cell r="G459"/>
          <cell r="H459">
            <v>0</v>
          </cell>
        </row>
        <row r="460">
          <cell r="C460" t="str">
            <v>BA2770</v>
          </cell>
          <cell r="D460" t="str">
            <v>B.14.C) Accantonamenti per quote inutilizzate di contributi finalizzati e vincolati</v>
          </cell>
          <cell r="E460">
            <v>0</v>
          </cell>
          <cell r="F460">
            <v>0</v>
          </cell>
          <cell r="G460"/>
          <cell r="H460">
            <v>0</v>
          </cell>
        </row>
        <row r="461">
          <cell r="C461" t="str">
            <v>BA2771</v>
          </cell>
          <cell r="D461" t="str">
            <v>B.14.C.1)  Accantonamenti per quote inutilizzate contributi da Regione e Prov. Aut. per quota F.S. indistinto finalizzato</v>
          </cell>
          <cell r="E461">
            <v>0</v>
          </cell>
          <cell r="F461">
            <v>0</v>
          </cell>
          <cell r="G461"/>
          <cell r="H461">
            <v>0</v>
          </cell>
        </row>
        <row r="462">
          <cell r="C462" t="str">
            <v>BA2780</v>
          </cell>
          <cell r="D462" t="str">
            <v>B.14.C.2)  Accantonamenti per quote inutilizzate contributi da Regione e Prov. Aut. per quota F.S. vincolato</v>
          </cell>
          <cell r="E462">
            <v>0</v>
          </cell>
          <cell r="F462">
            <v>0</v>
          </cell>
          <cell r="G462"/>
          <cell r="H462">
            <v>0</v>
          </cell>
        </row>
        <row r="463">
          <cell r="C463" t="str">
            <v>BA2790</v>
          </cell>
          <cell r="D463" t="str">
            <v>B.14.C.3)  Accantonamenti per quote inutilizzate contributi da soggetti pubblici (extra fondo) vincolati</v>
          </cell>
          <cell r="E463">
            <v>0</v>
          </cell>
          <cell r="F463">
            <v>0</v>
          </cell>
          <cell r="G463"/>
          <cell r="H463">
            <v>0</v>
          </cell>
        </row>
        <row r="464">
          <cell r="C464" t="str">
            <v>BA2800</v>
          </cell>
          <cell r="D464" t="str">
            <v>B.14.C.4)  Accantonamenti per quote inutilizzate contributi da soggetti pubblici per ricerca</v>
          </cell>
          <cell r="E464">
            <v>0</v>
          </cell>
          <cell r="F464">
            <v>0</v>
          </cell>
          <cell r="G464"/>
          <cell r="H464">
            <v>0</v>
          </cell>
        </row>
        <row r="465">
          <cell r="C465" t="str">
            <v>BA2810</v>
          </cell>
          <cell r="D465" t="str">
            <v>B.14.C.5)  Accantonamenti per quote inutilizzate contributi vincolati da privati</v>
          </cell>
          <cell r="E465">
            <v>0</v>
          </cell>
          <cell r="F465">
            <v>0</v>
          </cell>
          <cell r="G465"/>
          <cell r="H465">
            <v>0</v>
          </cell>
        </row>
        <row r="466">
          <cell r="C466" t="str">
            <v>BA2811</v>
          </cell>
          <cell r="D466" t="str">
            <v>B.14.C.6)  Accantonamenti per quote inutilizzate contributi da soggetti privati per ricerca</v>
          </cell>
          <cell r="E466">
            <v>0</v>
          </cell>
          <cell r="F466">
            <v>0</v>
          </cell>
          <cell r="G466"/>
          <cell r="H466">
            <v>0</v>
          </cell>
        </row>
        <row r="467">
          <cell r="C467" t="str">
            <v>BA2820</v>
          </cell>
          <cell r="D467" t="str">
            <v>B.14.D) Altri accantonamenti</v>
          </cell>
          <cell r="E467">
            <v>4413857.8600000003</v>
          </cell>
          <cell r="F467">
            <v>251778</v>
          </cell>
          <cell r="G467"/>
          <cell r="H467">
            <v>4665635.8600000003</v>
          </cell>
        </row>
        <row r="468">
          <cell r="C468" t="str">
            <v>BA2840</v>
          </cell>
          <cell r="D468" t="str">
            <v>B.14.D.1)  Acc. Rinnovi convenzioni MMG/PLS/MCA</v>
          </cell>
          <cell r="E468">
            <v>2562125</v>
          </cell>
          <cell r="F468">
            <v>0</v>
          </cell>
          <cell r="G468"/>
          <cell r="H468">
            <v>2562125</v>
          </cell>
        </row>
        <row r="469">
          <cell r="C469" t="str">
            <v>BA2850</v>
          </cell>
          <cell r="D469" t="str">
            <v>B.14.D.2)  Acc. Rinnovi convenzioni Medici Sumai</v>
          </cell>
          <cell r="E469">
            <v>299814</v>
          </cell>
          <cell r="F469">
            <v>0</v>
          </cell>
          <cell r="G469"/>
          <cell r="H469">
            <v>299814</v>
          </cell>
        </row>
        <row r="470">
          <cell r="C470" t="str">
            <v>BA2860</v>
          </cell>
          <cell r="D470" t="str">
            <v>B.14.D.3)  Acc. Rinnovi contratt.: dirigenza medica</v>
          </cell>
          <cell r="E470">
            <v>603684</v>
          </cell>
          <cell r="F470">
            <v>0</v>
          </cell>
          <cell r="G470"/>
          <cell r="H470">
            <v>603684</v>
          </cell>
        </row>
        <row r="471">
          <cell r="C471" t="str">
            <v>BA2870</v>
          </cell>
          <cell r="D471" t="str">
            <v>B.14.D.4)  Acc. Rinnovi contratt.: dirigenza non medica</v>
          </cell>
          <cell r="E471">
            <v>159788</v>
          </cell>
          <cell r="F471">
            <v>251778</v>
          </cell>
          <cell r="G471" t="str">
            <v>Quota integrativa correttiva</v>
          </cell>
          <cell r="H471">
            <v>411566</v>
          </cell>
        </row>
        <row r="472">
          <cell r="C472" t="str">
            <v>BA2880</v>
          </cell>
          <cell r="D472" t="str">
            <v>B.14.D.5)  Acc. Rinnovi contratt.: comparto</v>
          </cell>
          <cell r="E472">
            <v>135210</v>
          </cell>
          <cell r="F472">
            <v>0</v>
          </cell>
          <cell r="G472"/>
          <cell r="H472">
            <v>135210</v>
          </cell>
        </row>
        <row r="473">
          <cell r="C473" t="str">
            <v>BA2881</v>
          </cell>
          <cell r="D473" t="str">
            <v>B.14.D.6)  Acc. per Trattamento di fine rapporto dipendenti</v>
          </cell>
          <cell r="E473">
            <v>0</v>
          </cell>
          <cell r="F473">
            <v>0</v>
          </cell>
          <cell r="G473"/>
          <cell r="H473">
            <v>0</v>
          </cell>
        </row>
        <row r="474">
          <cell r="C474" t="str">
            <v>BA2882</v>
          </cell>
          <cell r="D474" t="str">
            <v>B.14.D.7)  Acc. per Trattamenti di quiescenza e simili</v>
          </cell>
          <cell r="E474">
            <v>0</v>
          </cell>
          <cell r="F474">
            <v>0</v>
          </cell>
          <cell r="G474"/>
          <cell r="H474">
            <v>0</v>
          </cell>
        </row>
        <row r="475">
          <cell r="C475" t="str">
            <v>BA2883</v>
          </cell>
          <cell r="D475" t="str">
            <v>B.14.D.8)  Acc. per Fondi integrativi pensione</v>
          </cell>
          <cell r="E475">
            <v>0</v>
          </cell>
          <cell r="F475">
            <v>0</v>
          </cell>
          <cell r="G475"/>
          <cell r="H475">
            <v>0</v>
          </cell>
        </row>
        <row r="476">
          <cell r="C476" t="str">
            <v>BA2884</v>
          </cell>
          <cell r="D476" t="str">
            <v>B.14.D.9)  Acc. Incentivi funzioni tecniche art. 113 D.lgs 50/2016</v>
          </cell>
          <cell r="E476">
            <v>0</v>
          </cell>
          <cell r="F476">
            <v>0</v>
          </cell>
          <cell r="G476"/>
          <cell r="H476">
            <v>0</v>
          </cell>
        </row>
        <row r="477">
          <cell r="C477" t="str">
            <v>BA2890</v>
          </cell>
          <cell r="D477" t="str">
            <v>B.14.D.10) Altri accantonamenti</v>
          </cell>
          <cell r="E477">
            <v>653236.86</v>
          </cell>
          <cell r="F477">
            <v>0</v>
          </cell>
          <cell r="G477"/>
          <cell r="H477">
            <v>653236.86</v>
          </cell>
        </row>
        <row r="478">
          <cell r="C478" t="str">
            <v>BZ9999</v>
          </cell>
          <cell r="D478" t="str">
            <v>Totale costi della produzione (B)</v>
          </cell>
          <cell r="E478">
            <v>701015962.74588287</v>
          </cell>
          <cell r="F478">
            <v>251778</v>
          </cell>
          <cell r="G478"/>
          <cell r="H478">
            <v>701267740.74588287</v>
          </cell>
        </row>
        <row r="479">
          <cell r="C479"/>
          <cell r="D479"/>
          <cell r="E479"/>
          <cell r="F479"/>
          <cell r="G479"/>
          <cell r="H479">
            <v>0</v>
          </cell>
        </row>
        <row r="480">
          <cell r="C480"/>
          <cell r="D480" t="str">
            <v>C)  Proventi e oneri finanziari</v>
          </cell>
          <cell r="E480"/>
          <cell r="F480"/>
          <cell r="G480"/>
          <cell r="H480">
            <v>0</v>
          </cell>
        </row>
        <row r="481">
          <cell r="C481" t="str">
            <v>CA0010</v>
          </cell>
          <cell r="D481" t="str">
            <v>C.1) Interessi attivi</v>
          </cell>
          <cell r="E481">
            <v>6.25</v>
          </cell>
          <cell r="F481">
            <v>0</v>
          </cell>
          <cell r="G481"/>
          <cell r="H481">
            <v>6.25</v>
          </cell>
        </row>
        <row r="482">
          <cell r="C482" t="str">
            <v>CA0020</v>
          </cell>
          <cell r="D482" t="str">
            <v>C.1.A) Interessi attivi su c/tesoreria unica</v>
          </cell>
          <cell r="E482">
            <v>0.31</v>
          </cell>
          <cell r="F482">
            <v>0</v>
          </cell>
          <cell r="G482"/>
          <cell r="H482">
            <v>0.31</v>
          </cell>
        </row>
        <row r="483">
          <cell r="C483" t="str">
            <v>CA0030</v>
          </cell>
          <cell r="D483" t="str">
            <v>C.1.B) Interessi attivi su c/c postali e bancari</v>
          </cell>
          <cell r="E483">
            <v>5.94</v>
          </cell>
          <cell r="F483">
            <v>0</v>
          </cell>
          <cell r="G483"/>
          <cell r="H483">
            <v>5.94</v>
          </cell>
        </row>
        <row r="484">
          <cell r="C484" t="str">
            <v>CA0040</v>
          </cell>
          <cell r="D484" t="str">
            <v>C.1.C) Altri interessi attivi</v>
          </cell>
          <cell r="E484">
            <v>0</v>
          </cell>
          <cell r="F484">
            <v>0</v>
          </cell>
          <cell r="G484"/>
          <cell r="H484">
            <v>0</v>
          </cell>
        </row>
        <row r="485">
          <cell r="C485" t="str">
            <v>CA0050</v>
          </cell>
          <cell r="D485" t="str">
            <v>C.2) Altri proventi</v>
          </cell>
          <cell r="E485">
            <v>0</v>
          </cell>
          <cell r="F485">
            <v>0</v>
          </cell>
          <cell r="G485"/>
          <cell r="H485">
            <v>0</v>
          </cell>
        </row>
        <row r="486">
          <cell r="C486" t="str">
            <v>CA0060</v>
          </cell>
          <cell r="D486" t="str">
            <v>C.2.A) Proventi da partecipazioni</v>
          </cell>
          <cell r="E486">
            <v>0</v>
          </cell>
          <cell r="F486">
            <v>0</v>
          </cell>
          <cell r="G486"/>
          <cell r="H486">
            <v>0</v>
          </cell>
        </row>
        <row r="487">
          <cell r="C487" t="str">
            <v>CA0070</v>
          </cell>
          <cell r="D487" t="str">
            <v>C.2.B) Proventi finanziari da crediti iscritti nelle immobilizzazioni</v>
          </cell>
          <cell r="E487">
            <v>0</v>
          </cell>
          <cell r="F487">
            <v>0</v>
          </cell>
          <cell r="G487"/>
          <cell r="H487">
            <v>0</v>
          </cell>
        </row>
        <row r="488">
          <cell r="C488" t="str">
            <v>CA0080</v>
          </cell>
          <cell r="D488" t="str">
            <v>C.2.C) Proventi finanziari da titoli iscritti nelle immobilizzazioni</v>
          </cell>
          <cell r="E488">
            <v>0</v>
          </cell>
          <cell r="F488">
            <v>0</v>
          </cell>
          <cell r="G488"/>
          <cell r="H488">
            <v>0</v>
          </cell>
        </row>
        <row r="489">
          <cell r="C489" t="str">
            <v>CA0090</v>
          </cell>
          <cell r="D489" t="str">
            <v>C.2.D) Altri proventi finanziari diversi dai precedenti</v>
          </cell>
          <cell r="E489">
            <v>0</v>
          </cell>
          <cell r="F489">
            <v>0</v>
          </cell>
          <cell r="G489"/>
          <cell r="H489">
            <v>0</v>
          </cell>
        </row>
        <row r="490">
          <cell r="C490" t="str">
            <v>CA0100</v>
          </cell>
          <cell r="D490" t="str">
            <v>C.2.E) Utili su cambi</v>
          </cell>
          <cell r="E490">
            <v>0</v>
          </cell>
          <cell r="F490">
            <v>0</v>
          </cell>
          <cell r="G490"/>
          <cell r="H490">
            <v>0</v>
          </cell>
        </row>
        <row r="491">
          <cell r="C491" t="str">
            <v>CA0110</v>
          </cell>
          <cell r="D491" t="str">
            <v>C.3)  Interessi passivi</v>
          </cell>
          <cell r="E491">
            <v>90058.29</v>
          </cell>
          <cell r="F491">
            <v>0</v>
          </cell>
          <cell r="G491"/>
          <cell r="H491">
            <v>90058.29</v>
          </cell>
        </row>
        <row r="492">
          <cell r="C492" t="str">
            <v>CA0120</v>
          </cell>
          <cell r="D492" t="str">
            <v>C.3.A) Interessi passivi su anticipazioni di cassa</v>
          </cell>
          <cell r="E492">
            <v>0</v>
          </cell>
          <cell r="F492">
            <v>0</v>
          </cell>
          <cell r="G492"/>
          <cell r="H492">
            <v>0</v>
          </cell>
        </row>
        <row r="493">
          <cell r="C493" t="str">
            <v>CA0130</v>
          </cell>
          <cell r="D493" t="str">
            <v>C.3.B) Interessi passivi su mutui</v>
          </cell>
          <cell r="E493">
            <v>0</v>
          </cell>
          <cell r="F493">
            <v>0</v>
          </cell>
          <cell r="G493"/>
          <cell r="H493">
            <v>0</v>
          </cell>
        </row>
        <row r="494">
          <cell r="C494" t="str">
            <v>CA0140</v>
          </cell>
          <cell r="D494" t="str">
            <v>C.3.C) Altri interessi passivi</v>
          </cell>
          <cell r="E494">
            <v>90058.29</v>
          </cell>
          <cell r="F494">
            <v>0</v>
          </cell>
          <cell r="G494"/>
          <cell r="H494">
            <v>90058.29</v>
          </cell>
        </row>
        <row r="495">
          <cell r="C495" t="str">
            <v>CA0150</v>
          </cell>
          <cell r="D495" t="str">
            <v>C.4) Altri oneri</v>
          </cell>
          <cell r="E495">
            <v>0</v>
          </cell>
          <cell r="F495">
            <v>0</v>
          </cell>
          <cell r="G495"/>
          <cell r="H495">
            <v>0</v>
          </cell>
        </row>
        <row r="496">
          <cell r="C496" t="str">
            <v>CA0160</v>
          </cell>
          <cell r="D496" t="str">
            <v>C.4.A) Altri oneri finanziari</v>
          </cell>
          <cell r="E496">
            <v>0</v>
          </cell>
          <cell r="F496">
            <v>0</v>
          </cell>
          <cell r="G496"/>
          <cell r="H496">
            <v>0</v>
          </cell>
        </row>
        <row r="497">
          <cell r="C497" t="str">
            <v>CA0170</v>
          </cell>
          <cell r="D497" t="str">
            <v>C.4.B) Perdite su cambi</v>
          </cell>
          <cell r="E497">
            <v>0</v>
          </cell>
          <cell r="F497">
            <v>0</v>
          </cell>
          <cell r="G497"/>
          <cell r="H497">
            <v>0</v>
          </cell>
        </row>
        <row r="498">
          <cell r="C498" t="str">
            <v>CZ9999</v>
          </cell>
          <cell r="D498" t="str">
            <v>Totale proventi e oneri finanziari (C)</v>
          </cell>
          <cell r="E498">
            <v>-90052.04</v>
          </cell>
          <cell r="F498">
            <v>0</v>
          </cell>
          <cell r="G498"/>
          <cell r="H498">
            <v>-90052.04</v>
          </cell>
        </row>
        <row r="499">
          <cell r="C499"/>
          <cell r="D499"/>
          <cell r="E499"/>
          <cell r="F499"/>
          <cell r="G499"/>
          <cell r="H499"/>
        </row>
        <row r="500">
          <cell r="C500"/>
          <cell r="D500" t="str">
            <v>D)  Rettifiche di valore di attività finanziarie</v>
          </cell>
          <cell r="E500"/>
          <cell r="F500"/>
          <cell r="G500"/>
          <cell r="H500"/>
        </row>
        <row r="501">
          <cell r="C501" t="str">
            <v>DA0010</v>
          </cell>
          <cell r="D501" t="str">
            <v>D.1)  Rivalutazioni</v>
          </cell>
          <cell r="E501">
            <v>0</v>
          </cell>
          <cell r="F501">
            <v>0</v>
          </cell>
          <cell r="G501"/>
          <cell r="H501">
            <v>0</v>
          </cell>
        </row>
        <row r="502">
          <cell r="C502" t="str">
            <v>DA0020</v>
          </cell>
          <cell r="D502" t="str">
            <v>D.2)  Svalutazioni</v>
          </cell>
          <cell r="E502">
            <v>0</v>
          </cell>
          <cell r="F502">
            <v>0</v>
          </cell>
          <cell r="G502"/>
          <cell r="H502">
            <v>0</v>
          </cell>
        </row>
        <row r="503">
          <cell r="C503" t="str">
            <v>DZ9999</v>
          </cell>
          <cell r="D503" t="str">
            <v>Totale rettifiche di valore di attività finanziarie (D)</v>
          </cell>
          <cell r="E503">
            <v>0</v>
          </cell>
          <cell r="F503">
            <v>0</v>
          </cell>
          <cell r="G503"/>
          <cell r="H503">
            <v>0</v>
          </cell>
        </row>
        <row r="504">
          <cell r="C504"/>
          <cell r="D504"/>
          <cell r="E504"/>
          <cell r="F504"/>
          <cell r="G504"/>
          <cell r="H504"/>
        </row>
        <row r="505">
          <cell r="C505"/>
          <cell r="D505" t="str">
            <v>E)  Proventi e oneri straordinari</v>
          </cell>
          <cell r="E505"/>
          <cell r="F505"/>
          <cell r="G505"/>
          <cell r="H505"/>
        </row>
        <row r="506">
          <cell r="C506" t="str">
            <v>EA0010</v>
          </cell>
          <cell r="D506" t="str">
            <v>E.1) Proventi straordinari</v>
          </cell>
          <cell r="E506">
            <v>2691427.8020000001</v>
          </cell>
          <cell r="F506">
            <v>1895000</v>
          </cell>
          <cell r="G506"/>
          <cell r="H506">
            <v>4586427.8020000001</v>
          </cell>
        </row>
        <row r="507">
          <cell r="C507" t="str">
            <v>EA0020</v>
          </cell>
          <cell r="D507" t="str">
            <v>E.1.A) Plusvalenze</v>
          </cell>
          <cell r="E507">
            <v>0</v>
          </cell>
          <cell r="F507">
            <v>0</v>
          </cell>
          <cell r="G507"/>
          <cell r="H507">
            <v>0</v>
          </cell>
        </row>
        <row r="508">
          <cell r="C508" t="str">
            <v>EA0030</v>
          </cell>
          <cell r="D508" t="str">
            <v>E.1.B) Altri proventi straordinari</v>
          </cell>
          <cell r="E508">
            <v>2691427.8020000001</v>
          </cell>
          <cell r="F508">
            <v>1895000</v>
          </cell>
          <cell r="G508"/>
          <cell r="H508">
            <v>4586427.8020000001</v>
          </cell>
        </row>
        <row r="509">
          <cell r="C509" t="str">
            <v>EA0040</v>
          </cell>
          <cell r="D509" t="str">
            <v>E.1.B.1) Proventi da donazioni e liberalità diverse</v>
          </cell>
          <cell r="E509">
            <v>0</v>
          </cell>
          <cell r="F509">
            <v>0</v>
          </cell>
          <cell r="G509"/>
          <cell r="H509">
            <v>0</v>
          </cell>
        </row>
        <row r="510">
          <cell r="C510" t="str">
            <v>EA0050</v>
          </cell>
          <cell r="D510" t="str">
            <v>E.1.B.2) Sopravvenienze attive</v>
          </cell>
          <cell r="E510">
            <v>2291290.602</v>
          </cell>
          <cell r="F510">
            <v>0</v>
          </cell>
          <cell r="G510"/>
          <cell r="H510">
            <v>2291290.602</v>
          </cell>
        </row>
        <row r="511">
          <cell r="C511" t="str">
            <v>EA0051</v>
          </cell>
          <cell r="D511" t="str">
            <v>E.1.B.2.1) Sopravvenienze attive per quote F.S. vincolato</v>
          </cell>
          <cell r="E511">
            <v>0</v>
          </cell>
          <cell r="F511">
            <v>0</v>
          </cell>
          <cell r="G511"/>
          <cell r="H511">
            <v>0</v>
          </cell>
        </row>
        <row r="512">
          <cell r="C512" t="str">
            <v>EA0060</v>
          </cell>
          <cell r="D512" t="str">
            <v xml:space="preserve">E.1.B.2.2) Sopravvenienze attive v/Aziende sanitarie pubbliche della Regione </v>
          </cell>
          <cell r="E512">
            <v>18960</v>
          </cell>
          <cell r="F512">
            <v>0</v>
          </cell>
          <cell r="G512"/>
          <cell r="H512">
            <v>18960</v>
          </cell>
        </row>
        <row r="513">
          <cell r="C513" t="str">
            <v>EA0070</v>
          </cell>
          <cell r="D513" t="str">
            <v>E.1.B.2.3) Sopravvenienze attive v/terzi</v>
          </cell>
          <cell r="E513">
            <v>2272330.602</v>
          </cell>
          <cell r="F513">
            <v>0</v>
          </cell>
          <cell r="G513"/>
          <cell r="H513">
            <v>2272330.602</v>
          </cell>
        </row>
        <row r="514">
          <cell r="C514" t="str">
            <v>EA0080</v>
          </cell>
          <cell r="D514" t="str">
            <v>E.1.B.2.3.A) Sopravvenienze attive v/terzi relative alla mobilità extraregionale</v>
          </cell>
          <cell r="E514">
            <v>0</v>
          </cell>
          <cell r="F514">
            <v>0</v>
          </cell>
          <cell r="G514"/>
          <cell r="H514">
            <v>0</v>
          </cell>
        </row>
        <row r="515">
          <cell r="C515" t="str">
            <v>EA0090</v>
          </cell>
          <cell r="D515" t="str">
            <v>E.1.B.2.3.B) Sopravvenienze attive v/terzi relative al personale</v>
          </cell>
          <cell r="E515">
            <v>57218.89</v>
          </cell>
          <cell r="F515">
            <v>0</v>
          </cell>
          <cell r="G515"/>
          <cell r="H515">
            <v>57218.89</v>
          </cell>
        </row>
        <row r="516">
          <cell r="C516" t="str">
            <v>EA0100</v>
          </cell>
          <cell r="D516" t="str">
            <v>E.1.B.2.3.C) Sopravvenienze attive v/terzi relative alle convenzioni con medici di base</v>
          </cell>
          <cell r="E516">
            <v>6367.12</v>
          </cell>
          <cell r="F516">
            <v>0</v>
          </cell>
          <cell r="G516"/>
          <cell r="H516">
            <v>6367.12</v>
          </cell>
        </row>
        <row r="517">
          <cell r="C517" t="str">
            <v>EA0110</v>
          </cell>
          <cell r="D517" t="str">
            <v>E.1.B.2.3.D) Sopravvenienze attive v/terzi relative alle convenzioni per la specialistica</v>
          </cell>
          <cell r="E517">
            <v>0</v>
          </cell>
          <cell r="F517">
            <v>0</v>
          </cell>
          <cell r="G517"/>
          <cell r="H517">
            <v>0</v>
          </cell>
        </row>
        <row r="518">
          <cell r="C518" t="str">
            <v>EA0120</v>
          </cell>
          <cell r="D518" t="str">
            <v>E.1.B.2.3.E) Sopravvenienze attive v/terzi relative all'acquisto prestaz. sanitarie da operatori accreditati</v>
          </cell>
          <cell r="E518">
            <v>78369.66</v>
          </cell>
          <cell r="F518">
            <v>0</v>
          </cell>
          <cell r="G518"/>
          <cell r="H518">
            <v>78369.66</v>
          </cell>
        </row>
        <row r="519">
          <cell r="C519" t="str">
            <v>EA0130</v>
          </cell>
          <cell r="D519" t="str">
            <v>E.1.B.2.3.F) Sopravvenienze attive v/terzi relative all'acquisto di beni e servizi</v>
          </cell>
          <cell r="E519">
            <v>1092574.9099999999</v>
          </cell>
          <cell r="F519">
            <v>1037800.0220000001</v>
          </cell>
          <cell r="G519" t="str">
            <v>Riclass.</v>
          </cell>
          <cell r="H519">
            <v>2130374.932</v>
          </cell>
        </row>
        <row r="520">
          <cell r="C520" t="str">
            <v>EA0140</v>
          </cell>
          <cell r="D520" t="str">
            <v>E.1.B.2.3.G) Altre sopravvenienze attive v/terzi</v>
          </cell>
          <cell r="E520">
            <v>1037800.0220000001</v>
          </cell>
          <cell r="F520">
            <v>-1037800.0220000001</v>
          </cell>
          <cell r="G520" t="str">
            <v>Riclass.</v>
          </cell>
          <cell r="H520">
            <v>0</v>
          </cell>
        </row>
        <row r="521">
          <cell r="C521" t="str">
            <v>EA0150</v>
          </cell>
          <cell r="D521" t="str">
            <v xml:space="preserve">E.1.B.3) Insussistenze attive </v>
          </cell>
          <cell r="E521">
            <v>400000</v>
          </cell>
          <cell r="F521">
            <v>1895000</v>
          </cell>
          <cell r="G521"/>
          <cell r="H521">
            <v>2295000</v>
          </cell>
        </row>
        <row r="522">
          <cell r="C522" t="str">
            <v>EA0160</v>
          </cell>
          <cell r="D522" t="str">
            <v>E.1.B.3.1) Insussistenze attive v/Aziende sanitarie pubbliche della Regione</v>
          </cell>
          <cell r="E522">
            <v>0</v>
          </cell>
          <cell r="F522">
            <v>0</v>
          </cell>
          <cell r="G522"/>
          <cell r="H522">
            <v>0</v>
          </cell>
        </row>
        <row r="523">
          <cell r="C523" t="str">
            <v>EA0170</v>
          </cell>
          <cell r="D523" t="str">
            <v>E.1.B.3.2) Insussistenze attive v/terzi</v>
          </cell>
          <cell r="E523">
            <v>400000</v>
          </cell>
          <cell r="F523">
            <v>1895000</v>
          </cell>
          <cell r="G523"/>
          <cell r="H523">
            <v>2295000</v>
          </cell>
        </row>
        <row r="524">
          <cell r="C524" t="str">
            <v>EA0180</v>
          </cell>
          <cell r="D524" t="str">
            <v>E.1.B.3.2.A) Insussistenze attive v/terzi relative alla mobilità extraregionale</v>
          </cell>
          <cell r="E524">
            <v>0</v>
          </cell>
          <cell r="F524">
            <v>0</v>
          </cell>
          <cell r="G524"/>
          <cell r="H524">
            <v>0</v>
          </cell>
        </row>
        <row r="525">
          <cell r="C525" t="str">
            <v>EA0190</v>
          </cell>
          <cell r="D525" t="str">
            <v>E.1.B.3.2.B) Insussistenze attive v/terzi relative al personale</v>
          </cell>
          <cell r="E525">
            <v>400000</v>
          </cell>
          <cell r="F525">
            <v>0</v>
          </cell>
          <cell r="G525"/>
          <cell r="H525">
            <v>400000</v>
          </cell>
        </row>
        <row r="526">
          <cell r="C526" t="str">
            <v>EA0200</v>
          </cell>
          <cell r="D526" t="str">
            <v>E.1.B.3.2.C) Insussistenze attive v/terzi relative alle convenzioni con medici di base</v>
          </cell>
          <cell r="E526">
            <v>0</v>
          </cell>
          <cell r="F526">
            <v>0</v>
          </cell>
          <cell r="G526"/>
          <cell r="H526">
            <v>0</v>
          </cell>
        </row>
        <row r="527">
          <cell r="C527" t="str">
            <v>EA0210</v>
          </cell>
          <cell r="D527" t="str">
            <v>E.1.B.3.2.D) Insussistenze attive v/terzi relative alle convenzioni per la specialistica</v>
          </cell>
          <cell r="E527">
            <v>0</v>
          </cell>
          <cell r="F527">
            <v>0</v>
          </cell>
          <cell r="G527"/>
          <cell r="H527">
            <v>0</v>
          </cell>
        </row>
        <row r="528">
          <cell r="C528" t="str">
            <v>EA0220</v>
          </cell>
          <cell r="D528" t="str">
            <v>E.1.B.3.2.E) Insussistenze attive v/terzi relative all'acquisto prestaz. sanitarie da operatori accreditati</v>
          </cell>
          <cell r="E528">
            <v>0</v>
          </cell>
          <cell r="F528">
            <v>0</v>
          </cell>
          <cell r="G528"/>
          <cell r="H528">
            <v>0</v>
          </cell>
        </row>
        <row r="529">
          <cell r="C529" t="str">
            <v>EA0230</v>
          </cell>
          <cell r="D529" t="str">
            <v>E.1.B.3.2.F) Insussistenze attive v/terzi relative all'acquisto di beni e servizi</v>
          </cell>
          <cell r="E529">
            <v>0</v>
          </cell>
          <cell r="F529">
            <v>0</v>
          </cell>
          <cell r="G529"/>
          <cell r="H529">
            <v>0</v>
          </cell>
        </row>
        <row r="530">
          <cell r="C530" t="str">
            <v>EA0240</v>
          </cell>
          <cell r="D530" t="str">
            <v>E.1.B.3.2.G) Altre insussistenze attive v/terzi</v>
          </cell>
          <cell r="E530">
            <v>0</v>
          </cell>
          <cell r="F530">
            <v>1895000</v>
          </cell>
          <cell r="G530" t="str">
            <v>Payback provvisorio anni prec.</v>
          </cell>
          <cell r="H530">
            <v>1895000</v>
          </cell>
        </row>
        <row r="531">
          <cell r="C531" t="str">
            <v>EA0250</v>
          </cell>
          <cell r="D531" t="str">
            <v>E.1.B.4) Altri proventi straordinari</v>
          </cell>
          <cell r="E531">
            <v>137.19999999999999</v>
          </cell>
          <cell r="F531">
            <v>0</v>
          </cell>
          <cell r="G531"/>
          <cell r="H531">
            <v>137.19999999999999</v>
          </cell>
        </row>
        <row r="532">
          <cell r="C532" t="str">
            <v>EA0260</v>
          </cell>
          <cell r="D532" t="str">
            <v>E.2) Oneri straordinari</v>
          </cell>
          <cell r="E532">
            <v>4118133.0361440005</v>
          </cell>
          <cell r="F532">
            <v>0</v>
          </cell>
          <cell r="G532"/>
          <cell r="H532">
            <v>4118133.0361440005</v>
          </cell>
        </row>
        <row r="533">
          <cell r="C533" t="str">
            <v>EA0270</v>
          </cell>
          <cell r="D533" t="str">
            <v>E.2.A) Minusvalenze</v>
          </cell>
          <cell r="E533">
            <v>0</v>
          </cell>
          <cell r="F533">
            <v>0</v>
          </cell>
          <cell r="G533"/>
          <cell r="H533">
            <v>0</v>
          </cell>
        </row>
        <row r="534">
          <cell r="C534" t="str">
            <v>EA0280</v>
          </cell>
          <cell r="D534" t="str">
            <v>E.2.B) Altri oneri straordinari</v>
          </cell>
          <cell r="E534">
            <v>4118133.0361440005</v>
          </cell>
          <cell r="F534">
            <v>0</v>
          </cell>
          <cell r="G534"/>
          <cell r="H534">
            <v>4118133.0361440005</v>
          </cell>
        </row>
        <row r="535">
          <cell r="C535" t="str">
            <v>EA0290</v>
          </cell>
          <cell r="D535" t="str">
            <v>E.2.B.1) Oneri tributari da esercizi precedenti</v>
          </cell>
          <cell r="E535">
            <v>506478.29</v>
          </cell>
          <cell r="F535">
            <v>0</v>
          </cell>
          <cell r="G535"/>
          <cell r="H535">
            <v>506478.29</v>
          </cell>
        </row>
        <row r="536">
          <cell r="C536" t="str">
            <v>EA0300</v>
          </cell>
          <cell r="D536" t="str">
            <v>E.2.B.2) Oneri da cause civili ed oneri processuali</v>
          </cell>
          <cell r="E536">
            <v>127654.24</v>
          </cell>
          <cell r="F536">
            <v>0</v>
          </cell>
          <cell r="G536"/>
          <cell r="H536">
            <v>127654.24</v>
          </cell>
        </row>
        <row r="537">
          <cell r="C537" t="str">
            <v>EA0310</v>
          </cell>
          <cell r="D537" t="str">
            <v>E.2.B.3) Sopravvenienze passive</v>
          </cell>
          <cell r="E537">
            <v>3308630.766144</v>
          </cell>
          <cell r="F537">
            <v>0</v>
          </cell>
          <cell r="G537"/>
          <cell r="H537">
            <v>3308630.766144</v>
          </cell>
        </row>
        <row r="538">
          <cell r="C538" t="str">
            <v>EA0320</v>
          </cell>
          <cell r="D538" t="str">
            <v>E.2.B.3.1) Sopravvenienze passive v/Aziende sanitarie pubbliche della Regione</v>
          </cell>
          <cell r="E538">
            <v>117078.56</v>
          </cell>
          <cell r="F538">
            <v>0</v>
          </cell>
          <cell r="G538"/>
          <cell r="H538">
            <v>117078.56</v>
          </cell>
        </row>
        <row r="539">
          <cell r="C539" t="str">
            <v>EA0330</v>
          </cell>
          <cell r="D539" t="str">
            <v>E.2.B.3.1.A) Sopravvenienze passive v/Aziende sanitarie pubbliche relative alla mobilità intraregionale</v>
          </cell>
          <cell r="E539">
            <v>0</v>
          </cell>
          <cell r="F539">
            <v>0</v>
          </cell>
          <cell r="G539"/>
          <cell r="H539">
            <v>0</v>
          </cell>
        </row>
        <row r="540">
          <cell r="C540" t="str">
            <v>EA0340</v>
          </cell>
          <cell r="D540" t="str">
            <v>E.2.B.3.1.B) Altre sopravvenienze passive v/Aziende sanitarie pubbliche della Regione</v>
          </cell>
          <cell r="E540">
            <v>117078.56</v>
          </cell>
          <cell r="F540">
            <v>0</v>
          </cell>
          <cell r="G540"/>
          <cell r="H540">
            <v>117078.56</v>
          </cell>
        </row>
        <row r="541">
          <cell r="C541" t="str">
            <v>EA0350</v>
          </cell>
          <cell r="D541" t="str">
            <v>E.2.B.3.2) Sopravvenienze passive v/terzi</v>
          </cell>
          <cell r="E541">
            <v>3191552.2061439999</v>
          </cell>
          <cell r="F541">
            <v>0</v>
          </cell>
          <cell r="G541"/>
          <cell r="H541">
            <v>3191552.2061439999</v>
          </cell>
        </row>
        <row r="542">
          <cell r="C542" t="str">
            <v>EA0360</v>
          </cell>
          <cell r="D542" t="str">
            <v>E.2.B.3.2.A) Sopravvenienze passive v/terzi relative alla mobilità extraregionale</v>
          </cell>
          <cell r="E542">
            <v>1551.96</v>
          </cell>
          <cell r="F542">
            <v>-1551.96</v>
          </cell>
          <cell r="G542" t="str">
            <v>Riclassifica</v>
          </cell>
          <cell r="H542">
            <v>0</v>
          </cell>
        </row>
        <row r="543">
          <cell r="C543" t="str">
            <v>EA0370</v>
          </cell>
          <cell r="D543" t="str">
            <v>E.2.B.3.2.B) Sopravvenienze passive v/terzi relative al personale</v>
          </cell>
          <cell r="E543">
            <v>387747.396144</v>
          </cell>
          <cell r="F543">
            <v>0</v>
          </cell>
          <cell r="G543"/>
          <cell r="H543">
            <v>387747.396144</v>
          </cell>
        </row>
        <row r="544">
          <cell r="C544" t="str">
            <v>EA0380</v>
          </cell>
          <cell r="D544" t="str">
            <v>E.2.B.3.2.B.1) Soprav. passive v/terzi relative al personale - dirigenza medica</v>
          </cell>
          <cell r="E544">
            <v>148577.75738999998</v>
          </cell>
          <cell r="F544">
            <v>0</v>
          </cell>
          <cell r="G544"/>
          <cell r="H544">
            <v>148577.75738999998</v>
          </cell>
        </row>
        <row r="545">
          <cell r="C545" t="str">
            <v>EA0390</v>
          </cell>
          <cell r="D545" t="str">
            <v>E.2.B.3.2.B.2) Soprav. passive v/terzi relative al personale - dirigenza non medica</v>
          </cell>
          <cell r="E545">
            <v>29375.019539999998</v>
          </cell>
          <cell r="F545">
            <v>0</v>
          </cell>
          <cell r="G545"/>
          <cell r="H545">
            <v>29375.019539999998</v>
          </cell>
        </row>
        <row r="546">
          <cell r="C546" t="str">
            <v>EA0400</v>
          </cell>
          <cell r="D546" t="str">
            <v>E.2.B.3.2.B.3) Soprav. passive v/terzi relative al personale - comparto</v>
          </cell>
          <cell r="E546">
            <v>209794.61921399998</v>
          </cell>
          <cell r="F546">
            <v>0</v>
          </cell>
          <cell r="G546"/>
          <cell r="H546">
            <v>209794.61921399998</v>
          </cell>
        </row>
        <row r="547">
          <cell r="C547" t="str">
            <v>EA0410</v>
          </cell>
          <cell r="D547" t="str">
            <v>E.2.B.3.2.C) Sopravvenienze passive v/terzi relative alle convenzioni con medici di base</v>
          </cell>
          <cell r="E547">
            <v>0</v>
          </cell>
          <cell r="F547">
            <v>0</v>
          </cell>
          <cell r="G547"/>
          <cell r="H547">
            <v>0</v>
          </cell>
        </row>
        <row r="548">
          <cell r="C548" t="str">
            <v>EA0420</v>
          </cell>
          <cell r="D548" t="str">
            <v>E.2.B.3.2.D) Sopravvenienze passive v/terzi relative alle convenzioni per la specialistica</v>
          </cell>
          <cell r="E548">
            <v>27941.4</v>
          </cell>
          <cell r="F548">
            <v>0</v>
          </cell>
          <cell r="G548"/>
          <cell r="H548">
            <v>27941.4</v>
          </cell>
        </row>
        <row r="549">
          <cell r="C549" t="str">
            <v>EA0430</v>
          </cell>
          <cell r="D549" t="str">
            <v>E.2.B.3.2.E) Sopravvenienze passive v/terzi relative all'acquisto prestaz. sanitarie da operatori accreditati</v>
          </cell>
          <cell r="E549">
            <v>0</v>
          </cell>
          <cell r="F549">
            <v>0</v>
          </cell>
          <cell r="G549"/>
          <cell r="H549">
            <v>0</v>
          </cell>
        </row>
        <row r="550">
          <cell r="C550" t="str">
            <v>EA0440</v>
          </cell>
          <cell r="D550" t="str">
            <v>E.2.B.3.2.F) Sopravvenienze passive v/terzi relative all'acquisto di beni e servizi</v>
          </cell>
          <cell r="E550">
            <v>2737892.21</v>
          </cell>
          <cell r="F550">
            <v>0</v>
          </cell>
          <cell r="G550"/>
          <cell r="H550">
            <v>2737892.21</v>
          </cell>
        </row>
        <row r="551">
          <cell r="C551" t="str">
            <v>EA0450</v>
          </cell>
          <cell r="D551" t="str">
            <v>E.2.B.3.2.G) Altre sopravvenienze passive v/terzi</v>
          </cell>
          <cell r="E551">
            <v>36419.24</v>
          </cell>
          <cell r="F551">
            <v>1551.96</v>
          </cell>
          <cell r="G551" t="str">
            <v>Riclassifica</v>
          </cell>
          <cell r="H551">
            <v>37971.199999999997</v>
          </cell>
        </row>
        <row r="552">
          <cell r="C552" t="str">
            <v>EA0460</v>
          </cell>
          <cell r="D552" t="str">
            <v>E.2.B.4) Insussistenze passive</v>
          </cell>
          <cell r="E552">
            <v>-152679.25</v>
          </cell>
          <cell r="F552">
            <v>328048.99</v>
          </cell>
          <cell r="G552"/>
          <cell r="H552">
            <v>175369.74</v>
          </cell>
        </row>
        <row r="553">
          <cell r="C553" t="str">
            <v>EA0461</v>
          </cell>
          <cell r="D553" t="str">
            <v>E.2.B.4.1) Insussistenze passive per quote F.S. vincolato</v>
          </cell>
          <cell r="E553">
            <v>0</v>
          </cell>
          <cell r="F553">
            <v>0</v>
          </cell>
          <cell r="G553"/>
          <cell r="H553">
            <v>0</v>
          </cell>
        </row>
        <row r="554">
          <cell r="C554" t="str">
            <v>EA0470</v>
          </cell>
          <cell r="D554" t="str">
            <v>E.2.B.4.2) Insussistenze passive v/Aziende sanitarie pubbliche della Regione</v>
          </cell>
          <cell r="E554">
            <v>0</v>
          </cell>
          <cell r="F554">
            <v>0</v>
          </cell>
          <cell r="G554"/>
          <cell r="H554">
            <v>0</v>
          </cell>
        </row>
        <row r="555">
          <cell r="C555" t="str">
            <v>EA0480</v>
          </cell>
          <cell r="D555" t="str">
            <v>E.2.B.4.3) Insussistenze passive v/terzi</v>
          </cell>
          <cell r="E555">
            <v>-152679.25</v>
          </cell>
          <cell r="F555">
            <v>328048.99</v>
          </cell>
          <cell r="G555"/>
          <cell r="H555">
            <v>175369.74</v>
          </cell>
        </row>
        <row r="556">
          <cell r="C556" t="str">
            <v>EA0490</v>
          </cell>
          <cell r="D556" t="str">
            <v>E.2.B.4.3.A) Insussistenze passive v/terzi relative alla mobilità extraregionale</v>
          </cell>
          <cell r="E556">
            <v>0</v>
          </cell>
          <cell r="F556">
            <v>0</v>
          </cell>
          <cell r="G556"/>
          <cell r="H556">
            <v>0</v>
          </cell>
        </row>
        <row r="557">
          <cell r="C557" t="str">
            <v>EA0500</v>
          </cell>
          <cell r="D557" t="str">
            <v>E.2.B.4.3.B) Insussistenze passive v/terzi relative al personale</v>
          </cell>
          <cell r="E557">
            <v>0</v>
          </cell>
          <cell r="F557">
            <v>175350.24</v>
          </cell>
          <cell r="G557" t="str">
            <v>Riclassifica</v>
          </cell>
          <cell r="H557">
            <v>175350.24</v>
          </cell>
        </row>
        <row r="558">
          <cell r="C558" t="str">
            <v>EA0510</v>
          </cell>
          <cell r="D558" t="str">
            <v>E.2.B.4.3.C) Insussistenze passive v/terzi relative alle convenzioni con medici di base</v>
          </cell>
          <cell r="E558">
            <v>0</v>
          </cell>
          <cell r="F558">
            <v>0</v>
          </cell>
          <cell r="G558"/>
          <cell r="H558">
            <v>0</v>
          </cell>
        </row>
        <row r="559">
          <cell r="C559" t="str">
            <v>EA0520</v>
          </cell>
          <cell r="D559" t="str">
            <v>E.2.B.4.3.D) Insussistenze passive v/terzi relative alle convenzioni per la specialistica</v>
          </cell>
          <cell r="E559">
            <v>0</v>
          </cell>
          <cell r="F559">
            <v>0</v>
          </cell>
          <cell r="G559"/>
          <cell r="H559">
            <v>0</v>
          </cell>
        </row>
        <row r="560">
          <cell r="C560" t="str">
            <v>EA0530</v>
          </cell>
          <cell r="D560" t="str">
            <v>E.2.B.4.3.E) Insussistenze passive v/terzi relative all'acquisto prestaz. sanitarie da operatori accreditati</v>
          </cell>
          <cell r="E560">
            <v>0</v>
          </cell>
          <cell r="F560">
            <v>0</v>
          </cell>
          <cell r="G560"/>
          <cell r="H560">
            <v>0</v>
          </cell>
        </row>
        <row r="561">
          <cell r="C561" t="str">
            <v>EA0540</v>
          </cell>
          <cell r="D561" t="str">
            <v>E.2.B.4.3.F) Insussistenze passive v/terzi relative all'acquisto di beni e servizi</v>
          </cell>
          <cell r="E561">
            <v>-152698.75</v>
          </cell>
          <cell r="F561">
            <v>152698.75</v>
          </cell>
          <cell r="G561" t="str">
            <v>Riclassifica errore negativo</v>
          </cell>
          <cell r="H561">
            <v>0</v>
          </cell>
        </row>
        <row r="562">
          <cell r="C562" t="str">
            <v>EA0550</v>
          </cell>
          <cell r="D562" t="str">
            <v>E.2.B.4.3.G) Altre insussistenze passive v/terzi</v>
          </cell>
          <cell r="E562">
            <v>19.5</v>
          </cell>
          <cell r="F562">
            <v>0</v>
          </cell>
          <cell r="G562"/>
          <cell r="H562">
            <v>19.5</v>
          </cell>
        </row>
        <row r="563">
          <cell r="C563" t="str">
            <v>EA0560</v>
          </cell>
          <cell r="D563" t="str">
            <v>E.2.B.5) Altri oneri straordinari</v>
          </cell>
          <cell r="E563">
            <v>328048.99</v>
          </cell>
          <cell r="F563">
            <v>-328048.99</v>
          </cell>
          <cell r="G563" t="str">
            <v>Riclassifica errore negativo</v>
          </cell>
          <cell r="H563">
            <v>0</v>
          </cell>
        </row>
        <row r="564">
          <cell r="C564" t="str">
            <v>EZ9999</v>
          </cell>
          <cell r="D564" t="str">
            <v>Totale proventi e oneri straordinari (E)</v>
          </cell>
          <cell r="E564">
            <v>-1426705.2341440003</v>
          </cell>
          <cell r="F564">
            <v>1895000</v>
          </cell>
          <cell r="G564"/>
          <cell r="H564">
            <v>468294.76585599966</v>
          </cell>
        </row>
        <row r="565">
          <cell r="C565"/>
          <cell r="D565"/>
          <cell r="E565"/>
          <cell r="F565"/>
          <cell r="G565"/>
          <cell r="H565">
            <v>0</v>
          </cell>
        </row>
        <row r="566">
          <cell r="C566" t="str">
            <v>XA0000</v>
          </cell>
          <cell r="D566" t="str">
            <v>Risultato prima delle imposte (A - B +/- C +/- D +/- E)</v>
          </cell>
          <cell r="E566">
            <v>-10101330.872551864</v>
          </cell>
          <cell r="F566">
            <v>24564793</v>
          </cell>
          <cell r="G566"/>
          <cell r="H566">
            <v>14463462.127448136</v>
          </cell>
        </row>
        <row r="567">
          <cell r="C567"/>
          <cell r="D567"/>
          <cell r="E567"/>
          <cell r="F567"/>
          <cell r="G567"/>
          <cell r="H567">
            <v>0</v>
          </cell>
        </row>
        <row r="568">
          <cell r="C568"/>
          <cell r="D568" t="str">
            <v xml:space="preserve">Y) Imposte e tasse </v>
          </cell>
          <cell r="E568"/>
          <cell r="F568"/>
          <cell r="G568"/>
          <cell r="H568">
            <v>0</v>
          </cell>
        </row>
        <row r="569">
          <cell r="C569" t="str">
            <v>YA0010</v>
          </cell>
          <cell r="D569" t="str">
            <v>Y.1) IRAP</v>
          </cell>
          <cell r="E569">
            <v>14146545.968048332</v>
          </cell>
          <cell r="F569">
            <v>0</v>
          </cell>
          <cell r="G569"/>
          <cell r="H569">
            <v>14146545.968048332</v>
          </cell>
        </row>
        <row r="570">
          <cell r="C570" t="str">
            <v>YA0020</v>
          </cell>
          <cell r="D570" t="str">
            <v>Y.1.A) IRAP relativa a personale dipendente</v>
          </cell>
          <cell r="E570">
            <v>12716352.908248333</v>
          </cell>
          <cell r="F570">
            <v>0</v>
          </cell>
          <cell r="G570"/>
          <cell r="H570">
            <v>12716352.908248333</v>
          </cell>
        </row>
        <row r="571">
          <cell r="C571" t="str">
            <v>YA0030</v>
          </cell>
          <cell r="D571" t="str">
            <v>Y.1.B) IRAP relativa a collaboratori e personale assimilato a lavoro dipendente</v>
          </cell>
          <cell r="E571">
            <v>880396.98</v>
          </cell>
          <cell r="F571">
            <v>0</v>
          </cell>
          <cell r="G571"/>
          <cell r="H571">
            <v>880396.98</v>
          </cell>
        </row>
        <row r="572">
          <cell r="C572" t="str">
            <v>YA0040</v>
          </cell>
          <cell r="D572" t="str">
            <v>Y.1.C) IRAP relativa ad attività di libera professione (intramoenia)</v>
          </cell>
          <cell r="E572">
            <v>537825.20979999995</v>
          </cell>
          <cell r="F572">
            <v>0</v>
          </cell>
          <cell r="G572"/>
          <cell r="H572">
            <v>537825.20979999995</v>
          </cell>
        </row>
        <row r="573">
          <cell r="C573" t="str">
            <v>YA0050</v>
          </cell>
          <cell r="D573" t="str">
            <v>Y.1.D) IRAP relativa ad attività commerciale</v>
          </cell>
          <cell r="E573">
            <v>11970.87</v>
          </cell>
          <cell r="F573">
            <v>0</v>
          </cell>
          <cell r="G573"/>
          <cell r="H573">
            <v>11970.87</v>
          </cell>
        </row>
        <row r="574">
          <cell r="C574" t="str">
            <v>YA0060</v>
          </cell>
          <cell r="D574" t="str">
            <v>Y.2) IRES</v>
          </cell>
          <cell r="E574">
            <v>313492.33999999997</v>
          </cell>
          <cell r="F574">
            <v>0</v>
          </cell>
          <cell r="G574"/>
          <cell r="H574">
            <v>313492.33999999997</v>
          </cell>
        </row>
        <row r="575">
          <cell r="C575" t="str">
            <v>YA0070</v>
          </cell>
          <cell r="D575" t="str">
            <v>Y.2.A) IRES su attività istituzionale</v>
          </cell>
          <cell r="E575">
            <v>253886.33</v>
          </cell>
          <cell r="F575">
            <v>0</v>
          </cell>
          <cell r="G575"/>
          <cell r="H575">
            <v>253886.33</v>
          </cell>
        </row>
        <row r="576">
          <cell r="C576" t="str">
            <v>YA0080</v>
          </cell>
          <cell r="D576" t="str">
            <v>Y.2.B) IRES su attività commerciale</v>
          </cell>
          <cell r="E576">
            <v>59606.01</v>
          </cell>
          <cell r="F576">
            <v>0</v>
          </cell>
          <cell r="G576"/>
          <cell r="H576">
            <v>59606.01</v>
          </cell>
        </row>
        <row r="577">
          <cell r="C577" t="str">
            <v>YA0090</v>
          </cell>
          <cell r="D577" t="str">
            <v>Y.3) Accantonamento a F.do Imposte (Accertamenti, condoni, ecc.)</v>
          </cell>
          <cell r="E577">
            <v>0</v>
          </cell>
          <cell r="F577">
            <v>0</v>
          </cell>
          <cell r="G577"/>
          <cell r="H577">
            <v>0</v>
          </cell>
        </row>
        <row r="578">
          <cell r="C578" t="str">
            <v>YZ9999</v>
          </cell>
          <cell r="D578" t="str">
            <v>Totale imposte e tasse (Y)</v>
          </cell>
          <cell r="E578">
            <v>14460038.308048332</v>
          </cell>
          <cell r="F578">
            <v>0</v>
          </cell>
          <cell r="G578"/>
          <cell r="H578">
            <v>14460038.308048332</v>
          </cell>
        </row>
        <row r="579">
          <cell r="C579"/>
          <cell r="D579"/>
          <cell r="E579"/>
          <cell r="F579" t="e">
            <v>#N/A</v>
          </cell>
          <cell r="G579"/>
          <cell r="H579" t="e">
            <v>#N/A</v>
          </cell>
        </row>
        <row r="580">
          <cell r="C580" t="str">
            <v>ZZ9999</v>
          </cell>
          <cell r="D580" t="str">
            <v>RISULTATO DI ESERCIZIO</v>
          </cell>
          <cell r="E580">
            <v>-24561369.180600196</v>
          </cell>
          <cell r="F580">
            <v>24564793</v>
          </cell>
          <cell r="G580"/>
          <cell r="H580">
            <v>3423.8193998038769</v>
          </cell>
        </row>
      </sheetData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rdo COVID"/>
      <sheetName val="PdC_COVID"/>
      <sheetName val="Raccordo CE"/>
      <sheetName val=" Nuovo Modello CE prev 2022 def"/>
      <sheetName val=" Nuovo Modello CE cons 2020 def"/>
      <sheetName val="prospetti PREV"/>
      <sheetName val="Prospetto di sintesi DG"/>
      <sheetName val="PdC"/>
      <sheetName val="bilancio di verifica 21_07"/>
      <sheetName val="cespiti"/>
      <sheetName val="Tabelle_sintesi x relaz."/>
      <sheetName val="Tabelle_dettaglio x relaz."/>
      <sheetName val="Assegnaz.2020"/>
      <sheetName val="bilancio di verifica 04_06_21"/>
      <sheetName val="file_area_personale"/>
      <sheetName val="Fondi pers._NEW"/>
      <sheetName val="INAIL"/>
      <sheetName val="Convenz. est."/>
      <sheetName val="conv_esterna"/>
      <sheetName val="Materiali di cons."/>
      <sheetName val="Calcolo acc.to Dip.Prev."/>
      <sheetName val="INTERESSI DI MORA"/>
      <sheetName val="componente sociale"/>
      <sheetName val="rinnovi contrattuali"/>
    </sheetNames>
    <sheetDataSet>
      <sheetData sheetId="0" refreshError="1"/>
      <sheetData sheetId="1" refreshError="1"/>
      <sheetData sheetId="2">
        <row r="1">
          <cell r="K1">
            <v>0</v>
          </cell>
        </row>
        <row r="2">
          <cell r="C2" t="str">
            <v>NUOVO MODELLO CE 2019</v>
          </cell>
          <cell r="K2" t="str">
            <v>BILANCIO DI PREVISIONE 2022  Rettificato</v>
          </cell>
        </row>
        <row r="3">
          <cell r="K3">
            <v>5628161.8700000001</v>
          </cell>
        </row>
        <row r="4">
          <cell r="K4">
            <v>0</v>
          </cell>
        </row>
        <row r="5">
          <cell r="K5">
            <v>0</v>
          </cell>
        </row>
        <row r="6">
          <cell r="C6" t="str">
            <v>BA0040</v>
          </cell>
          <cell r="K6">
            <v>0</v>
          </cell>
        </row>
        <row r="7">
          <cell r="C7" t="str">
            <v>BA0040</v>
          </cell>
          <cell r="K7">
            <v>0</v>
          </cell>
        </row>
        <row r="8">
          <cell r="C8" t="str">
            <v>BA0050</v>
          </cell>
          <cell r="K8">
            <v>0</v>
          </cell>
        </row>
        <row r="9">
          <cell r="C9" t="str">
            <v>BA0051</v>
          </cell>
          <cell r="K9">
            <v>0</v>
          </cell>
        </row>
        <row r="10">
          <cell r="C10" t="str">
            <v>BA0050</v>
          </cell>
          <cell r="K10">
            <v>0</v>
          </cell>
        </row>
        <row r="11">
          <cell r="K11">
            <v>0</v>
          </cell>
        </row>
        <row r="12">
          <cell r="C12" t="str">
            <v>BA0040</v>
          </cell>
          <cell r="K12">
            <v>0</v>
          </cell>
        </row>
        <row r="13">
          <cell r="C13" t="str">
            <v>BA0250</v>
          </cell>
          <cell r="K13">
            <v>0</v>
          </cell>
        </row>
        <row r="14">
          <cell r="C14" t="str">
            <v>BA0061</v>
          </cell>
          <cell r="K14">
            <v>0</v>
          </cell>
        </row>
        <row r="15">
          <cell r="C15" t="str">
            <v>BA0062</v>
          </cell>
          <cell r="K15">
            <v>0</v>
          </cell>
        </row>
        <row r="16">
          <cell r="C16" t="str">
            <v>BA0063</v>
          </cell>
          <cell r="K16">
            <v>0</v>
          </cell>
        </row>
        <row r="17">
          <cell r="C17" t="str">
            <v>BA0260</v>
          </cell>
          <cell r="K17">
            <v>0</v>
          </cell>
        </row>
        <row r="18">
          <cell r="C18" t="str">
            <v>BA0260</v>
          </cell>
          <cell r="K18">
            <v>0</v>
          </cell>
        </row>
        <row r="19">
          <cell r="C19" t="str">
            <v>BA0240</v>
          </cell>
          <cell r="K19">
            <v>0</v>
          </cell>
        </row>
        <row r="20">
          <cell r="C20" t="str">
            <v>BA0270</v>
          </cell>
          <cell r="K20">
            <v>0</v>
          </cell>
        </row>
        <row r="21">
          <cell r="C21" t="str">
            <v>BA0220</v>
          </cell>
          <cell r="K21">
            <v>0</v>
          </cell>
        </row>
        <row r="22">
          <cell r="C22" t="str">
            <v>BA0040</v>
          </cell>
          <cell r="K22">
            <v>0</v>
          </cell>
        </row>
        <row r="23">
          <cell r="C23" t="str">
            <v>BA0220</v>
          </cell>
          <cell r="K23">
            <v>0</v>
          </cell>
        </row>
        <row r="24">
          <cell r="C24" t="str">
            <v>BA0230</v>
          </cell>
          <cell r="K24">
            <v>0</v>
          </cell>
        </row>
        <row r="25">
          <cell r="C25" t="str">
            <v>BA0220</v>
          </cell>
          <cell r="K25">
            <v>0</v>
          </cell>
        </row>
        <row r="26">
          <cell r="C26" t="str">
            <v>BA0220</v>
          </cell>
          <cell r="K26">
            <v>0</v>
          </cell>
        </row>
        <row r="27">
          <cell r="C27" t="str">
            <v>BA0220</v>
          </cell>
          <cell r="K27">
            <v>0</v>
          </cell>
        </row>
        <row r="28">
          <cell r="C28" t="str">
            <v>BA0280</v>
          </cell>
          <cell r="K28">
            <v>0</v>
          </cell>
        </row>
        <row r="29">
          <cell r="C29" t="str">
            <v>BA0280</v>
          </cell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BA0100</v>
          </cell>
          <cell r="K32">
            <v>0</v>
          </cell>
        </row>
        <row r="33">
          <cell r="C33" t="str">
            <v>BA0290</v>
          </cell>
          <cell r="K33">
            <v>0</v>
          </cell>
        </row>
        <row r="34">
          <cell r="C34" t="str">
            <v>BA0300</v>
          </cell>
          <cell r="K34">
            <v>0</v>
          </cell>
        </row>
        <row r="35">
          <cell r="C35" t="str">
            <v>BA0301</v>
          </cell>
          <cell r="K35">
            <v>0</v>
          </cell>
        </row>
        <row r="36">
          <cell r="C36" t="str">
            <v>BA0301</v>
          </cell>
          <cell r="K36">
            <v>0</v>
          </cell>
        </row>
        <row r="37">
          <cell r="C37" t="str">
            <v>BA0301</v>
          </cell>
          <cell r="K37">
            <v>0</v>
          </cell>
        </row>
        <row r="38">
          <cell r="C38" t="str">
            <v>BA0301</v>
          </cell>
          <cell r="K38">
            <v>0</v>
          </cell>
        </row>
        <row r="39">
          <cell r="C39" t="str">
            <v>BA0301</v>
          </cell>
          <cell r="K39">
            <v>0</v>
          </cell>
        </row>
        <row r="40">
          <cell r="C40" t="str">
            <v>BA0301</v>
          </cell>
          <cell r="K40">
            <v>0</v>
          </cell>
        </row>
        <row r="41">
          <cell r="C41" t="str">
            <v>BA0301</v>
          </cell>
          <cell r="K41">
            <v>0</v>
          </cell>
        </row>
        <row r="42">
          <cell r="C42" t="str">
            <v>BA0302</v>
          </cell>
          <cell r="K42">
            <v>0</v>
          </cell>
        </row>
        <row r="43">
          <cell r="C43" t="str">
            <v>BA0303</v>
          </cell>
          <cell r="K43">
            <v>0</v>
          </cell>
        </row>
        <row r="44">
          <cell r="C44" t="str">
            <v>BA0303</v>
          </cell>
          <cell r="K44">
            <v>0</v>
          </cell>
        </row>
        <row r="45">
          <cell r="C45" t="str">
            <v>BA0303</v>
          </cell>
          <cell r="K45">
            <v>0</v>
          </cell>
        </row>
        <row r="46">
          <cell r="C46" t="str">
            <v>BA0303</v>
          </cell>
          <cell r="K46">
            <v>0</v>
          </cell>
        </row>
        <row r="47">
          <cell r="C47" t="str">
            <v>BA0303</v>
          </cell>
          <cell r="K47">
            <v>0</v>
          </cell>
        </row>
        <row r="48">
          <cell r="C48" t="str">
            <v>BA0303</v>
          </cell>
          <cell r="K48">
            <v>0</v>
          </cell>
        </row>
        <row r="49">
          <cell r="C49" t="str">
            <v>BA0304</v>
          </cell>
          <cell r="K49">
            <v>0</v>
          </cell>
        </row>
        <row r="50">
          <cell r="C50" t="str">
            <v>BA0305</v>
          </cell>
          <cell r="K50">
            <v>0</v>
          </cell>
        </row>
        <row r="51">
          <cell r="C51" t="str">
            <v>BA0305</v>
          </cell>
          <cell r="K51">
            <v>0</v>
          </cell>
        </row>
        <row r="52">
          <cell r="C52" t="str">
            <v>BA0306</v>
          </cell>
          <cell r="K52">
            <v>0</v>
          </cell>
        </row>
        <row r="53">
          <cell r="C53" t="str">
            <v>BA0307</v>
          </cell>
          <cell r="K53">
            <v>0</v>
          </cell>
        </row>
        <row r="54">
          <cell r="C54" t="str">
            <v>BA0307</v>
          </cell>
          <cell r="K54">
            <v>0</v>
          </cell>
        </row>
        <row r="55">
          <cell r="C55" t="str">
            <v>BA0308</v>
          </cell>
          <cell r="K55">
            <v>0</v>
          </cell>
        </row>
        <row r="56">
          <cell r="K56">
            <v>0</v>
          </cell>
        </row>
        <row r="57">
          <cell r="C57" t="str">
            <v>BA0320</v>
          </cell>
          <cell r="K57">
            <v>0</v>
          </cell>
        </row>
        <row r="58">
          <cell r="C58" t="str">
            <v>BA0330</v>
          </cell>
          <cell r="K58">
            <v>0</v>
          </cell>
        </row>
        <row r="59">
          <cell r="C59" t="str">
            <v>BA0340</v>
          </cell>
          <cell r="K59">
            <v>0</v>
          </cell>
        </row>
        <row r="60">
          <cell r="C60" t="str">
            <v>BA0340</v>
          </cell>
          <cell r="K60">
            <v>0</v>
          </cell>
        </row>
        <row r="61">
          <cell r="C61" t="str">
            <v>BA0350</v>
          </cell>
          <cell r="K61">
            <v>0</v>
          </cell>
        </row>
        <row r="62">
          <cell r="C62" t="str">
            <v>BA0360</v>
          </cell>
          <cell r="K62">
            <v>0</v>
          </cell>
        </row>
        <row r="63">
          <cell r="C63" t="str">
            <v>BA0360</v>
          </cell>
          <cell r="K63">
            <v>0</v>
          </cell>
        </row>
        <row r="64">
          <cell r="C64" t="str">
            <v>BA0360</v>
          </cell>
          <cell r="K64">
            <v>0</v>
          </cell>
        </row>
        <row r="65">
          <cell r="C65" t="str">
            <v>BA0360</v>
          </cell>
          <cell r="K65">
            <v>0</v>
          </cell>
        </row>
        <row r="66">
          <cell r="C66" t="str">
            <v>BA0360</v>
          </cell>
          <cell r="K66">
            <v>0</v>
          </cell>
        </row>
        <row r="67">
          <cell r="C67" t="str">
            <v>BA0360</v>
          </cell>
          <cell r="K67">
            <v>0</v>
          </cell>
        </row>
        <row r="68">
          <cell r="C68" t="str">
            <v>BA0370</v>
          </cell>
          <cell r="K68">
            <v>0</v>
          </cell>
        </row>
        <row r="69">
          <cell r="C69" t="str">
            <v>BA0380</v>
          </cell>
          <cell r="K69">
            <v>0</v>
          </cell>
        </row>
        <row r="70">
          <cell r="K70">
            <v>5231962.4400000004</v>
          </cell>
        </row>
        <row r="71">
          <cell r="K71">
            <v>0</v>
          </cell>
        </row>
        <row r="72">
          <cell r="C72" t="str">
            <v>BA0430</v>
          </cell>
          <cell r="K72">
            <v>0</v>
          </cell>
        </row>
        <row r="73">
          <cell r="C73" t="str">
            <v>BA0430</v>
          </cell>
          <cell r="K73">
            <v>0</v>
          </cell>
        </row>
        <row r="74">
          <cell r="C74" t="str">
            <v>BA0450</v>
          </cell>
          <cell r="K74">
            <v>0</v>
          </cell>
        </row>
        <row r="75">
          <cell r="C75" t="str">
            <v>BA0450</v>
          </cell>
          <cell r="K75">
            <v>0</v>
          </cell>
        </row>
        <row r="76">
          <cell r="C76" t="str">
            <v>BA0440</v>
          </cell>
          <cell r="K76">
            <v>0</v>
          </cell>
        </row>
        <row r="77">
          <cell r="C77" t="str">
            <v>BA0440</v>
          </cell>
          <cell r="K77">
            <v>0</v>
          </cell>
        </row>
        <row r="78">
          <cell r="C78" t="str">
            <v>BA0500</v>
          </cell>
          <cell r="K78">
            <v>0</v>
          </cell>
        </row>
        <row r="79">
          <cell r="C79" t="str">
            <v>BA0500</v>
          </cell>
          <cell r="K79">
            <v>0</v>
          </cell>
        </row>
        <row r="80">
          <cell r="C80" t="str">
            <v>BA0460</v>
          </cell>
          <cell r="K80">
            <v>0</v>
          </cell>
        </row>
        <row r="81">
          <cell r="C81" t="str">
            <v>BA0460</v>
          </cell>
          <cell r="K81">
            <v>0</v>
          </cell>
        </row>
        <row r="82">
          <cell r="C82" t="str">
            <v>BA0460</v>
          </cell>
          <cell r="K82">
            <v>0</v>
          </cell>
        </row>
        <row r="83">
          <cell r="C83" t="str">
            <v>BA0460</v>
          </cell>
          <cell r="K83">
            <v>0</v>
          </cell>
        </row>
        <row r="84">
          <cell r="C84" t="str">
            <v>BA0460</v>
          </cell>
          <cell r="K84">
            <v>0</v>
          </cell>
        </row>
        <row r="85">
          <cell r="C85" t="str">
            <v>BA0460</v>
          </cell>
          <cell r="K85">
            <v>0</v>
          </cell>
        </row>
        <row r="86">
          <cell r="C86" t="str">
            <v>BA0460</v>
          </cell>
          <cell r="K86">
            <v>0</v>
          </cell>
        </row>
        <row r="87">
          <cell r="C87" t="str">
            <v>BA0460</v>
          </cell>
          <cell r="K87">
            <v>0</v>
          </cell>
        </row>
        <row r="88">
          <cell r="C88" t="str">
            <v>BA0460</v>
          </cell>
          <cell r="K88">
            <v>0</v>
          </cell>
        </row>
        <row r="89">
          <cell r="C89" t="str">
            <v>BA0980</v>
          </cell>
          <cell r="K89">
            <v>0</v>
          </cell>
        </row>
        <row r="90">
          <cell r="C90" t="str">
            <v>BA1000</v>
          </cell>
          <cell r="K90">
            <v>0</v>
          </cell>
        </row>
        <row r="91">
          <cell r="C91" t="str">
            <v>BA1010</v>
          </cell>
          <cell r="K91">
            <v>0</v>
          </cell>
        </row>
        <row r="92">
          <cell r="C92" t="str">
            <v>BA1020</v>
          </cell>
          <cell r="K92">
            <v>0</v>
          </cell>
        </row>
        <row r="93">
          <cell r="K93">
            <v>0</v>
          </cell>
        </row>
        <row r="94">
          <cell r="C94" t="str">
            <v>BA0570</v>
          </cell>
          <cell r="K94">
            <v>0</v>
          </cell>
        </row>
        <row r="95">
          <cell r="C95" t="str">
            <v>BA0570</v>
          </cell>
          <cell r="K95">
            <v>0</v>
          </cell>
        </row>
        <row r="96">
          <cell r="C96" t="str">
            <v>BA0620</v>
          </cell>
          <cell r="K96">
            <v>0</v>
          </cell>
        </row>
        <row r="97">
          <cell r="C97" t="str">
            <v>BA0620</v>
          </cell>
          <cell r="K97">
            <v>0</v>
          </cell>
        </row>
        <row r="98">
          <cell r="C98" t="str">
            <v>BA0620</v>
          </cell>
          <cell r="K98">
            <v>0</v>
          </cell>
        </row>
        <row r="99">
          <cell r="C99" t="str">
            <v>BA0620</v>
          </cell>
          <cell r="K99">
            <v>0</v>
          </cell>
        </row>
        <row r="100">
          <cell r="C100" t="str">
            <v>BA0620</v>
          </cell>
          <cell r="K100">
            <v>0</v>
          </cell>
        </row>
        <row r="101">
          <cell r="C101" t="str">
            <v>BA0620</v>
          </cell>
          <cell r="K101">
            <v>0</v>
          </cell>
        </row>
        <row r="102">
          <cell r="C102" t="str">
            <v>BA0620</v>
          </cell>
          <cell r="K102">
            <v>0</v>
          </cell>
        </row>
        <row r="103">
          <cell r="C103" t="str">
            <v>BA0610</v>
          </cell>
          <cell r="K103">
            <v>0</v>
          </cell>
        </row>
        <row r="104">
          <cell r="C104" t="str">
            <v>BA0611</v>
          </cell>
          <cell r="K104">
            <v>0</v>
          </cell>
        </row>
        <row r="105">
          <cell r="C105" t="str">
            <v>BA0620</v>
          </cell>
          <cell r="K105">
            <v>0</v>
          </cell>
        </row>
        <row r="106">
          <cell r="C106" t="str">
            <v>BA0620</v>
          </cell>
          <cell r="K106">
            <v>0</v>
          </cell>
        </row>
        <row r="107">
          <cell r="C107" t="str">
            <v>BA0550</v>
          </cell>
          <cell r="K107">
            <v>0</v>
          </cell>
        </row>
        <row r="108">
          <cell r="C108" t="str">
            <v>BA0551</v>
          </cell>
          <cell r="K108">
            <v>0</v>
          </cell>
        </row>
        <row r="109">
          <cell r="C109" t="str">
            <v>BA0620</v>
          </cell>
          <cell r="K109">
            <v>0</v>
          </cell>
        </row>
        <row r="110">
          <cell r="C110" t="str">
            <v>BA0630</v>
          </cell>
          <cell r="K110">
            <v>0</v>
          </cell>
        </row>
        <row r="111">
          <cell r="C111" t="str">
            <v>BA0621</v>
          </cell>
          <cell r="K111">
            <v>0</v>
          </cell>
        </row>
        <row r="112">
          <cell r="C112" t="str">
            <v>BA0631</v>
          </cell>
          <cell r="K112">
            <v>0</v>
          </cell>
        </row>
        <row r="113">
          <cell r="K113">
            <v>0</v>
          </cell>
        </row>
        <row r="114">
          <cell r="C114" t="str">
            <v>BA0650</v>
          </cell>
          <cell r="K114">
            <v>0</v>
          </cell>
        </row>
        <row r="115">
          <cell r="C115" t="str">
            <v>BA0660</v>
          </cell>
          <cell r="K115">
            <v>0</v>
          </cell>
        </row>
        <row r="116">
          <cell r="C116" t="str">
            <v>BA0670</v>
          </cell>
          <cell r="K116">
            <v>0</v>
          </cell>
        </row>
        <row r="117">
          <cell r="C117" t="str">
            <v>BA0680</v>
          </cell>
          <cell r="K117">
            <v>0</v>
          </cell>
        </row>
        <row r="118">
          <cell r="C118" t="str">
            <v>BA0690</v>
          </cell>
          <cell r="K118">
            <v>0</v>
          </cell>
        </row>
        <row r="119">
          <cell r="C119" t="str">
            <v>BA0650</v>
          </cell>
          <cell r="K119">
            <v>0</v>
          </cell>
        </row>
        <row r="120">
          <cell r="C120" t="str">
            <v>BA0660</v>
          </cell>
          <cell r="K120">
            <v>0</v>
          </cell>
        </row>
        <row r="121">
          <cell r="C121" t="str">
            <v>BA0670</v>
          </cell>
          <cell r="K121">
            <v>0</v>
          </cell>
        </row>
        <row r="122">
          <cell r="C122" t="str">
            <v>BA0680</v>
          </cell>
          <cell r="K122">
            <v>0</v>
          </cell>
        </row>
        <row r="123">
          <cell r="C123" t="str">
            <v>BA0690</v>
          </cell>
          <cell r="K123">
            <v>0</v>
          </cell>
        </row>
        <row r="124">
          <cell r="C124" t="str">
            <v>BA0650</v>
          </cell>
          <cell r="K124">
            <v>0</v>
          </cell>
        </row>
        <row r="125">
          <cell r="C125" t="str">
            <v>BA0660</v>
          </cell>
          <cell r="K125">
            <v>0</v>
          </cell>
        </row>
        <row r="126">
          <cell r="C126" t="str">
            <v>BA0670</v>
          </cell>
          <cell r="K126">
            <v>0</v>
          </cell>
        </row>
        <row r="127">
          <cell r="C127" t="str">
            <v>BA0680</v>
          </cell>
          <cell r="K127">
            <v>0</v>
          </cell>
        </row>
        <row r="128">
          <cell r="C128" t="str">
            <v>BA0690</v>
          </cell>
          <cell r="K128">
            <v>0</v>
          </cell>
        </row>
        <row r="129">
          <cell r="K129">
            <v>0</v>
          </cell>
        </row>
        <row r="130">
          <cell r="C130" t="str">
            <v>BA0910</v>
          </cell>
          <cell r="K130">
            <v>0</v>
          </cell>
        </row>
        <row r="131">
          <cell r="C131" t="str">
            <v>BA0920</v>
          </cell>
          <cell r="K131">
            <v>0</v>
          </cell>
        </row>
        <row r="132">
          <cell r="C132" t="str">
            <v>BA0930</v>
          </cell>
          <cell r="K132">
            <v>0</v>
          </cell>
        </row>
        <row r="133">
          <cell r="C133" t="str">
            <v>BA0940</v>
          </cell>
          <cell r="K133">
            <v>0</v>
          </cell>
        </row>
        <row r="134">
          <cell r="C134" t="str">
            <v>BA0950</v>
          </cell>
          <cell r="K134">
            <v>0</v>
          </cell>
        </row>
        <row r="135">
          <cell r="C135" t="str">
            <v>BA0910</v>
          </cell>
          <cell r="K135">
            <v>0</v>
          </cell>
        </row>
        <row r="136">
          <cell r="C136" t="str">
            <v>BA0920</v>
          </cell>
          <cell r="K136">
            <v>0</v>
          </cell>
        </row>
        <row r="137">
          <cell r="C137" t="str">
            <v>BA0930</v>
          </cell>
          <cell r="K137">
            <v>0</v>
          </cell>
        </row>
        <row r="138">
          <cell r="C138" t="str">
            <v>BA0940</v>
          </cell>
          <cell r="K138">
            <v>0</v>
          </cell>
        </row>
        <row r="139">
          <cell r="C139" t="str">
            <v>BA0950</v>
          </cell>
          <cell r="K139">
            <v>0</v>
          </cell>
        </row>
        <row r="140">
          <cell r="C140" t="str">
            <v>BA0910</v>
          </cell>
          <cell r="K140">
            <v>0</v>
          </cell>
        </row>
        <row r="141">
          <cell r="C141" t="str">
            <v>BA0920</v>
          </cell>
          <cell r="K141">
            <v>0</v>
          </cell>
        </row>
        <row r="142">
          <cell r="C142" t="str">
            <v>BA0930</v>
          </cell>
          <cell r="K142">
            <v>0</v>
          </cell>
        </row>
        <row r="143">
          <cell r="C143" t="str">
            <v>BA0940</v>
          </cell>
          <cell r="K143">
            <v>0</v>
          </cell>
        </row>
        <row r="144">
          <cell r="C144" t="str">
            <v>BA0950</v>
          </cell>
          <cell r="K144">
            <v>0</v>
          </cell>
        </row>
        <row r="145">
          <cell r="C145" t="str">
            <v>BA0910</v>
          </cell>
          <cell r="K145">
            <v>0</v>
          </cell>
        </row>
        <row r="146">
          <cell r="C146" t="str">
            <v>BA0920</v>
          </cell>
          <cell r="K146">
            <v>0</v>
          </cell>
        </row>
        <row r="147">
          <cell r="C147" t="str">
            <v>BA0930</v>
          </cell>
          <cell r="K147">
            <v>0</v>
          </cell>
        </row>
        <row r="148">
          <cell r="C148" t="str">
            <v>BA0940</v>
          </cell>
          <cell r="K148">
            <v>0</v>
          </cell>
        </row>
        <row r="149">
          <cell r="C149" t="str">
            <v>BA0950</v>
          </cell>
          <cell r="K149">
            <v>0</v>
          </cell>
        </row>
        <row r="150">
          <cell r="K150">
            <v>0</v>
          </cell>
        </row>
        <row r="151">
          <cell r="C151" t="str">
            <v>BA1151</v>
          </cell>
          <cell r="K151">
            <v>0</v>
          </cell>
        </row>
        <row r="152">
          <cell r="C152" t="str">
            <v>BA1160</v>
          </cell>
          <cell r="K152">
            <v>0</v>
          </cell>
        </row>
        <row r="153">
          <cell r="C153" t="str">
            <v>BA1170</v>
          </cell>
          <cell r="K153">
            <v>0</v>
          </cell>
        </row>
        <row r="154">
          <cell r="C154" t="str">
            <v>BA1180</v>
          </cell>
          <cell r="K154">
            <v>0</v>
          </cell>
        </row>
        <row r="155">
          <cell r="C155" t="str">
            <v>BA1190</v>
          </cell>
          <cell r="K155">
            <v>0</v>
          </cell>
        </row>
        <row r="156">
          <cell r="C156" t="str">
            <v>BA1152</v>
          </cell>
          <cell r="K156">
            <v>0</v>
          </cell>
        </row>
        <row r="157">
          <cell r="C157" t="str">
            <v>BA1160</v>
          </cell>
          <cell r="K157">
            <v>0</v>
          </cell>
        </row>
        <row r="158">
          <cell r="C158" t="str">
            <v>BA1170</v>
          </cell>
          <cell r="K158">
            <v>0</v>
          </cell>
        </row>
        <row r="159">
          <cell r="C159" t="str">
            <v>BA1180</v>
          </cell>
          <cell r="K159">
            <v>0</v>
          </cell>
        </row>
        <row r="160">
          <cell r="C160" t="str">
            <v>BA1190</v>
          </cell>
          <cell r="K160">
            <v>0</v>
          </cell>
        </row>
        <row r="161">
          <cell r="C161" t="str">
            <v>BA1152</v>
          </cell>
          <cell r="K161">
            <v>0</v>
          </cell>
        </row>
        <row r="162">
          <cell r="C162" t="str">
            <v>BA1160</v>
          </cell>
          <cell r="K162">
            <v>0</v>
          </cell>
        </row>
        <row r="163">
          <cell r="C163" t="str">
            <v>BA1170</v>
          </cell>
          <cell r="K163">
            <v>0</v>
          </cell>
        </row>
        <row r="164">
          <cell r="C164" t="str">
            <v>BA1180</v>
          </cell>
          <cell r="K164">
            <v>0</v>
          </cell>
        </row>
        <row r="165">
          <cell r="C165" t="str">
            <v>BA1190</v>
          </cell>
          <cell r="K165">
            <v>0</v>
          </cell>
        </row>
        <row r="166">
          <cell r="C166" t="str">
            <v>BA1152</v>
          </cell>
          <cell r="K166">
            <v>0</v>
          </cell>
        </row>
        <row r="167">
          <cell r="C167" t="str">
            <v>BA1160</v>
          </cell>
          <cell r="K167">
            <v>0</v>
          </cell>
        </row>
        <row r="168">
          <cell r="C168" t="str">
            <v>BA1170</v>
          </cell>
          <cell r="K168">
            <v>0</v>
          </cell>
        </row>
        <row r="169">
          <cell r="C169" t="str">
            <v>BA1180</v>
          </cell>
          <cell r="K169">
            <v>0</v>
          </cell>
        </row>
        <row r="170">
          <cell r="C170" t="str">
            <v>BA1190</v>
          </cell>
          <cell r="K170">
            <v>0</v>
          </cell>
        </row>
        <row r="171">
          <cell r="C171" t="str">
            <v>BA1152</v>
          </cell>
          <cell r="K171">
            <v>0</v>
          </cell>
        </row>
        <row r="172">
          <cell r="C172" t="str">
            <v>BA1160</v>
          </cell>
          <cell r="K172">
            <v>0</v>
          </cell>
        </row>
        <row r="173">
          <cell r="C173" t="str">
            <v>BA1170</v>
          </cell>
          <cell r="K173">
            <v>0</v>
          </cell>
        </row>
        <row r="174">
          <cell r="C174" t="str">
            <v>BA1180</v>
          </cell>
          <cell r="K174">
            <v>0</v>
          </cell>
        </row>
        <row r="175">
          <cell r="C175" t="str">
            <v>BA1190</v>
          </cell>
          <cell r="K175">
            <v>0</v>
          </cell>
        </row>
        <row r="176">
          <cell r="C176" t="str">
            <v>BA1152</v>
          </cell>
          <cell r="K176">
            <v>0</v>
          </cell>
        </row>
        <row r="177">
          <cell r="C177" t="str">
            <v>BA1160</v>
          </cell>
          <cell r="K177">
            <v>0</v>
          </cell>
        </row>
        <row r="178">
          <cell r="C178" t="str">
            <v>BA1170</v>
          </cell>
          <cell r="K178">
            <v>0</v>
          </cell>
        </row>
        <row r="179">
          <cell r="C179" t="str">
            <v>BA1180</v>
          </cell>
          <cell r="K179">
            <v>0</v>
          </cell>
        </row>
        <row r="180">
          <cell r="C180" t="str">
            <v>BA1190</v>
          </cell>
          <cell r="K180">
            <v>0</v>
          </cell>
        </row>
        <row r="181">
          <cell r="C181" t="str">
            <v>BA1151</v>
          </cell>
          <cell r="K181">
            <v>0</v>
          </cell>
        </row>
        <row r="182">
          <cell r="C182" t="str">
            <v>BA1160</v>
          </cell>
          <cell r="K182">
            <v>0</v>
          </cell>
        </row>
        <row r="183">
          <cell r="C183" t="str">
            <v>BA1170</v>
          </cell>
          <cell r="K183">
            <v>0</v>
          </cell>
        </row>
        <row r="184">
          <cell r="C184" t="str">
            <v>BA1180</v>
          </cell>
          <cell r="K184">
            <v>0</v>
          </cell>
        </row>
        <row r="185">
          <cell r="C185" t="str">
            <v>BA1190</v>
          </cell>
          <cell r="K185">
            <v>0</v>
          </cell>
        </row>
        <row r="186">
          <cell r="C186" t="str">
            <v>BA1152</v>
          </cell>
          <cell r="K186">
            <v>0</v>
          </cell>
        </row>
        <row r="187">
          <cell r="C187" t="str">
            <v>BA1160</v>
          </cell>
          <cell r="K187">
            <v>0</v>
          </cell>
        </row>
        <row r="188">
          <cell r="C188" t="str">
            <v>BA1170</v>
          </cell>
          <cell r="K188">
            <v>0</v>
          </cell>
        </row>
        <row r="189">
          <cell r="C189" t="str">
            <v>BA1180</v>
          </cell>
          <cell r="K189">
            <v>0</v>
          </cell>
        </row>
        <row r="190">
          <cell r="C190" t="str">
            <v>BA1190</v>
          </cell>
          <cell r="K190">
            <v>0</v>
          </cell>
        </row>
        <row r="191">
          <cell r="C191" t="str">
            <v>BA1190</v>
          </cell>
          <cell r="K191">
            <v>0</v>
          </cell>
        </row>
        <row r="192">
          <cell r="C192" t="str">
            <v>BA1152</v>
          </cell>
          <cell r="K192">
            <v>0</v>
          </cell>
        </row>
        <row r="193">
          <cell r="C193" t="str">
            <v>BA1160</v>
          </cell>
          <cell r="K193">
            <v>0</v>
          </cell>
        </row>
        <row r="194">
          <cell r="C194" t="str">
            <v>BA1170</v>
          </cell>
          <cell r="K194">
            <v>0</v>
          </cell>
        </row>
        <row r="195">
          <cell r="C195" t="str">
            <v>BA1180</v>
          </cell>
          <cell r="K195">
            <v>0</v>
          </cell>
        </row>
        <row r="196">
          <cell r="C196" t="str">
            <v>BA1190</v>
          </cell>
          <cell r="K196">
            <v>0</v>
          </cell>
        </row>
        <row r="197">
          <cell r="C197" t="str">
            <v>BA1152</v>
          </cell>
          <cell r="K197">
            <v>0</v>
          </cell>
        </row>
        <row r="198">
          <cell r="C198" t="str">
            <v>BA1160</v>
          </cell>
          <cell r="K198">
            <v>0</v>
          </cell>
        </row>
        <row r="199">
          <cell r="C199" t="str">
            <v>BA1170</v>
          </cell>
          <cell r="K199">
            <v>0</v>
          </cell>
        </row>
        <row r="200">
          <cell r="C200" t="str">
            <v>BA1180</v>
          </cell>
          <cell r="K200">
            <v>0</v>
          </cell>
        </row>
        <row r="201">
          <cell r="C201" t="str">
            <v>BA1190</v>
          </cell>
          <cell r="K201">
            <v>0</v>
          </cell>
        </row>
        <row r="202">
          <cell r="C202" t="str">
            <v>BA1151</v>
          </cell>
          <cell r="K202">
            <v>0</v>
          </cell>
        </row>
        <row r="203">
          <cell r="C203" t="str">
            <v>BA1160</v>
          </cell>
          <cell r="K203">
            <v>0</v>
          </cell>
        </row>
        <row r="204">
          <cell r="C204" t="str">
            <v>BA1170</v>
          </cell>
          <cell r="K204">
            <v>0</v>
          </cell>
        </row>
        <row r="205">
          <cell r="C205" t="str">
            <v>BA1180</v>
          </cell>
          <cell r="K205">
            <v>0</v>
          </cell>
        </row>
        <row r="206">
          <cell r="C206" t="str">
            <v>BA1190</v>
          </cell>
          <cell r="K206">
            <v>0</v>
          </cell>
        </row>
        <row r="207">
          <cell r="C207" t="str">
            <v>BA1161</v>
          </cell>
          <cell r="K207">
            <v>0</v>
          </cell>
        </row>
        <row r="208">
          <cell r="K208">
            <v>0</v>
          </cell>
        </row>
        <row r="209">
          <cell r="C209" t="str">
            <v>BA0790</v>
          </cell>
          <cell r="K209">
            <v>0</v>
          </cell>
        </row>
        <row r="210">
          <cell r="C210" t="str">
            <v>BA0740</v>
          </cell>
          <cell r="K210">
            <v>0</v>
          </cell>
        </row>
        <row r="211">
          <cell r="C211" t="str">
            <v>BA0760</v>
          </cell>
          <cell r="K211">
            <v>0</v>
          </cell>
        </row>
        <row r="212">
          <cell r="C212" t="str">
            <v>BA0770</v>
          </cell>
          <cell r="K212">
            <v>0</v>
          </cell>
        </row>
        <row r="213">
          <cell r="C213" t="str">
            <v>BA0780</v>
          </cell>
          <cell r="K213">
            <v>0</v>
          </cell>
        </row>
        <row r="214">
          <cell r="C214" t="str">
            <v>BA0710</v>
          </cell>
          <cell r="K214">
            <v>0</v>
          </cell>
        </row>
        <row r="215">
          <cell r="C215" t="str">
            <v>BA0720</v>
          </cell>
          <cell r="K215">
            <v>0</v>
          </cell>
        </row>
        <row r="216">
          <cell r="C216" t="str">
            <v>BA0730</v>
          </cell>
          <cell r="K216">
            <v>0</v>
          </cell>
        </row>
        <row r="217">
          <cell r="K217">
            <v>0</v>
          </cell>
        </row>
        <row r="218">
          <cell r="C218" t="str">
            <v>BA1050</v>
          </cell>
          <cell r="K218">
            <v>0</v>
          </cell>
        </row>
        <row r="219">
          <cell r="C219" t="str">
            <v>BA1070</v>
          </cell>
          <cell r="K219">
            <v>0</v>
          </cell>
        </row>
        <row r="220">
          <cell r="C220" t="str">
            <v>BA1080</v>
          </cell>
          <cell r="K220">
            <v>0</v>
          </cell>
        </row>
        <row r="221">
          <cell r="C221" t="str">
            <v>BA1110</v>
          </cell>
          <cell r="K221">
            <v>0</v>
          </cell>
        </row>
        <row r="222">
          <cell r="C222" t="str">
            <v>BA1130</v>
          </cell>
          <cell r="K222">
            <v>0</v>
          </cell>
        </row>
        <row r="223">
          <cell r="K223">
            <v>0</v>
          </cell>
        </row>
        <row r="224">
          <cell r="C224" t="str">
            <v>BA0820</v>
          </cell>
          <cell r="K224">
            <v>0</v>
          </cell>
        </row>
        <row r="225">
          <cell r="C225" t="str">
            <v>BA0870</v>
          </cell>
          <cell r="K225">
            <v>0</v>
          </cell>
        </row>
        <row r="226">
          <cell r="C226" t="str">
            <v>BA0870</v>
          </cell>
          <cell r="K226">
            <v>0</v>
          </cell>
        </row>
        <row r="227">
          <cell r="C227" t="str">
            <v>BA0880</v>
          </cell>
          <cell r="K227">
            <v>0</v>
          </cell>
        </row>
        <row r="228">
          <cell r="C228" t="str">
            <v>BA0890</v>
          </cell>
          <cell r="K228">
            <v>0</v>
          </cell>
        </row>
        <row r="229">
          <cell r="K229">
            <v>0</v>
          </cell>
        </row>
        <row r="230">
          <cell r="C230" t="str">
            <v>BA1330</v>
          </cell>
          <cell r="K230">
            <v>0</v>
          </cell>
        </row>
        <row r="231">
          <cell r="C231" t="str">
            <v>BA1300</v>
          </cell>
          <cell r="K231">
            <v>0</v>
          </cell>
        </row>
        <row r="232">
          <cell r="C232" t="str">
            <v>BA1330</v>
          </cell>
          <cell r="K232">
            <v>0</v>
          </cell>
        </row>
        <row r="233">
          <cell r="C233" t="str">
            <v>BA1320</v>
          </cell>
          <cell r="K233">
            <v>0</v>
          </cell>
        </row>
        <row r="234">
          <cell r="C234" t="str">
            <v>BA1330</v>
          </cell>
          <cell r="K234">
            <v>0</v>
          </cell>
        </row>
        <row r="235">
          <cell r="C235" t="str">
            <v>BA1330</v>
          </cell>
          <cell r="K235">
            <v>0</v>
          </cell>
        </row>
        <row r="236">
          <cell r="C236" t="str">
            <v>BA1330</v>
          </cell>
          <cell r="K236">
            <v>0</v>
          </cell>
        </row>
        <row r="237">
          <cell r="C237" t="str">
            <v>BA1330</v>
          </cell>
          <cell r="K237">
            <v>0</v>
          </cell>
        </row>
        <row r="238">
          <cell r="C238" t="str">
            <v>BA1330</v>
          </cell>
          <cell r="K238">
            <v>0</v>
          </cell>
        </row>
        <row r="239">
          <cell r="C239" t="str">
            <v>BA1330</v>
          </cell>
          <cell r="K239">
            <v>0</v>
          </cell>
        </row>
        <row r="240">
          <cell r="C240" t="str">
            <v>BA1330</v>
          </cell>
          <cell r="K240">
            <v>0</v>
          </cell>
        </row>
        <row r="241">
          <cell r="C241" t="str">
            <v>BA1330</v>
          </cell>
          <cell r="K241">
            <v>0</v>
          </cell>
        </row>
        <row r="242">
          <cell r="C242" t="str">
            <v>BA1330</v>
          </cell>
          <cell r="K242">
            <v>0</v>
          </cell>
        </row>
        <row r="243">
          <cell r="C243" t="str">
            <v>BA1290</v>
          </cell>
          <cell r="K243">
            <v>0</v>
          </cell>
        </row>
        <row r="244">
          <cell r="C244" t="str">
            <v>BA1330</v>
          </cell>
          <cell r="K244">
            <v>0</v>
          </cell>
        </row>
        <row r="245">
          <cell r="C245" t="str">
            <v>BA1330</v>
          </cell>
          <cell r="K245">
            <v>0</v>
          </cell>
        </row>
        <row r="246">
          <cell r="C246" t="str">
            <v>BA1330</v>
          </cell>
          <cell r="K246">
            <v>0</v>
          </cell>
        </row>
        <row r="247">
          <cell r="C247" t="str">
            <v>BA1310</v>
          </cell>
          <cell r="K247">
            <v>0</v>
          </cell>
        </row>
        <row r="248">
          <cell r="C248" t="str">
            <v>BA1310</v>
          </cell>
          <cell r="K248">
            <v>0</v>
          </cell>
        </row>
        <row r="249">
          <cell r="C249" t="str">
            <v>BA1340</v>
          </cell>
          <cell r="K249">
            <v>0</v>
          </cell>
        </row>
        <row r="250">
          <cell r="C250" t="str">
            <v>BA1341</v>
          </cell>
          <cell r="K250">
            <v>0</v>
          </cell>
        </row>
        <row r="251">
          <cell r="K251">
            <v>0</v>
          </cell>
        </row>
        <row r="252">
          <cell r="C252" t="str">
            <v>BA1210</v>
          </cell>
          <cell r="K252">
            <v>0</v>
          </cell>
        </row>
        <row r="253">
          <cell r="C253" t="str">
            <v>BA1210</v>
          </cell>
          <cell r="K253">
            <v>0</v>
          </cell>
        </row>
        <row r="254">
          <cell r="C254" t="str">
            <v>BA1220</v>
          </cell>
          <cell r="K254">
            <v>0</v>
          </cell>
        </row>
        <row r="255">
          <cell r="C255" t="str">
            <v>BA1220</v>
          </cell>
          <cell r="K255">
            <v>0</v>
          </cell>
        </row>
        <row r="256">
          <cell r="C256" t="str">
            <v>BA1230</v>
          </cell>
          <cell r="K256">
            <v>0</v>
          </cell>
        </row>
        <row r="257">
          <cell r="C257" t="str">
            <v>BA1230</v>
          </cell>
          <cell r="K257">
            <v>0</v>
          </cell>
        </row>
        <row r="258">
          <cell r="C258" t="str">
            <v>BA1240</v>
          </cell>
          <cell r="K258">
            <v>0</v>
          </cell>
        </row>
        <row r="259">
          <cell r="C259" t="str">
            <v>BA1240</v>
          </cell>
          <cell r="K259">
            <v>0</v>
          </cell>
        </row>
        <row r="260">
          <cell r="C260" t="str">
            <v>BA1250</v>
          </cell>
          <cell r="K260">
            <v>0</v>
          </cell>
        </row>
        <row r="261">
          <cell r="C261" t="str">
            <v>BA1250</v>
          </cell>
          <cell r="K261">
            <v>0</v>
          </cell>
        </row>
        <row r="262">
          <cell r="C262" t="str">
            <v>BA1260</v>
          </cell>
          <cell r="K262">
            <v>0</v>
          </cell>
        </row>
        <row r="263">
          <cell r="C263" t="str">
            <v>BA1260</v>
          </cell>
          <cell r="K263">
            <v>0</v>
          </cell>
        </row>
        <row r="264">
          <cell r="C264" t="str">
            <v>BA1270</v>
          </cell>
          <cell r="K264">
            <v>0</v>
          </cell>
        </row>
        <row r="265">
          <cell r="C265" t="str">
            <v>BA1270</v>
          </cell>
          <cell r="K265">
            <v>0</v>
          </cell>
        </row>
        <row r="266">
          <cell r="K266">
            <v>5231962.4400000004</v>
          </cell>
        </row>
        <row r="267">
          <cell r="C267" t="str">
            <v>BA1360</v>
          </cell>
          <cell r="K267">
            <v>0</v>
          </cell>
        </row>
        <row r="268">
          <cell r="C268" t="str">
            <v>BA1370</v>
          </cell>
          <cell r="K268">
            <v>0</v>
          </cell>
        </row>
        <row r="269">
          <cell r="C269" t="str">
            <v>BA1390</v>
          </cell>
          <cell r="K269">
            <v>2262881.0699999998</v>
          </cell>
        </row>
        <row r="270">
          <cell r="C270" t="str">
            <v>BA1390</v>
          </cell>
          <cell r="K270">
            <v>0</v>
          </cell>
        </row>
        <row r="271">
          <cell r="C271" t="str">
            <v>BA1390</v>
          </cell>
          <cell r="K271">
            <v>0</v>
          </cell>
        </row>
        <row r="272">
          <cell r="C272" t="str">
            <v>BA1390</v>
          </cell>
          <cell r="K272">
            <v>0</v>
          </cell>
        </row>
        <row r="273">
          <cell r="C273" t="str">
            <v>BA1390</v>
          </cell>
          <cell r="K273">
            <v>2398288.67</v>
          </cell>
        </row>
        <row r="274">
          <cell r="C274" t="str">
            <v>BA1390</v>
          </cell>
          <cell r="K274">
            <v>570792.69999999995</v>
          </cell>
        </row>
        <row r="275">
          <cell r="C275" t="str">
            <v>BA1400</v>
          </cell>
          <cell r="K275">
            <v>0</v>
          </cell>
        </row>
        <row r="276">
          <cell r="C276" t="str">
            <v>BA1410</v>
          </cell>
          <cell r="K276">
            <v>0</v>
          </cell>
        </row>
        <row r="277">
          <cell r="C277" t="str">
            <v>BA1410</v>
          </cell>
          <cell r="K277">
            <v>0</v>
          </cell>
        </row>
        <row r="278">
          <cell r="C278" t="str">
            <v>BA1410</v>
          </cell>
          <cell r="K278">
            <v>0</v>
          </cell>
        </row>
        <row r="279">
          <cell r="C279" t="str">
            <v>BA1410</v>
          </cell>
          <cell r="K279">
            <v>0</v>
          </cell>
        </row>
        <row r="280">
          <cell r="C280" t="str">
            <v>BA1410</v>
          </cell>
          <cell r="K280">
            <v>0</v>
          </cell>
        </row>
        <row r="281">
          <cell r="C281" t="str">
            <v>BA1410</v>
          </cell>
          <cell r="K281">
            <v>0</v>
          </cell>
        </row>
        <row r="282">
          <cell r="C282" t="str">
            <v>BA1420</v>
          </cell>
          <cell r="K282">
            <v>0</v>
          </cell>
        </row>
        <row r="283">
          <cell r="C283" t="str">
            <v>BA1430</v>
          </cell>
          <cell r="K283">
            <v>0</v>
          </cell>
        </row>
        <row r="284">
          <cell r="C284" t="str">
            <v>BA1440</v>
          </cell>
          <cell r="K284">
            <v>0</v>
          </cell>
        </row>
        <row r="285">
          <cell r="C285" t="str">
            <v>BA1440</v>
          </cell>
          <cell r="K285">
            <v>0</v>
          </cell>
        </row>
        <row r="286">
          <cell r="C286" t="str">
            <v>BA1440</v>
          </cell>
          <cell r="K286">
            <v>0</v>
          </cell>
        </row>
        <row r="287">
          <cell r="C287" t="str">
            <v>BA1440</v>
          </cell>
          <cell r="K287">
            <v>0</v>
          </cell>
        </row>
        <row r="288">
          <cell r="C288" t="str">
            <v>BA1460</v>
          </cell>
          <cell r="K288">
            <v>0</v>
          </cell>
        </row>
        <row r="289">
          <cell r="C289" t="str">
            <v>BA1470</v>
          </cell>
          <cell r="K289">
            <v>0</v>
          </cell>
        </row>
        <row r="290">
          <cell r="C290" t="str">
            <v>BA1480</v>
          </cell>
          <cell r="K290">
            <v>0</v>
          </cell>
        </row>
        <row r="291">
          <cell r="K291">
            <v>0</v>
          </cell>
        </row>
        <row r="292">
          <cell r="C292" t="str">
            <v>BA1130</v>
          </cell>
          <cell r="K292">
            <v>0</v>
          </cell>
        </row>
        <row r="293">
          <cell r="C293" t="str">
            <v>BA1130</v>
          </cell>
          <cell r="K293">
            <v>0</v>
          </cell>
        </row>
        <row r="294">
          <cell r="C294" t="str">
            <v>BA1130</v>
          </cell>
          <cell r="K294">
            <v>0</v>
          </cell>
        </row>
        <row r="295">
          <cell r="C295" t="str">
            <v>BA1530</v>
          </cell>
          <cell r="K295">
            <v>0</v>
          </cell>
        </row>
        <row r="296">
          <cell r="C296" t="str">
            <v>BA1500</v>
          </cell>
          <cell r="K296">
            <v>0</v>
          </cell>
        </row>
        <row r="297">
          <cell r="C297" t="str">
            <v>BA1500</v>
          </cell>
          <cell r="K297">
            <v>0</v>
          </cell>
        </row>
        <row r="298">
          <cell r="C298" t="str">
            <v>BA1500</v>
          </cell>
          <cell r="K298">
            <v>0</v>
          </cell>
        </row>
        <row r="299">
          <cell r="C299" t="str">
            <v>BA1510</v>
          </cell>
          <cell r="K299">
            <v>0</v>
          </cell>
        </row>
        <row r="300">
          <cell r="C300" t="str">
            <v>BA1510</v>
          </cell>
          <cell r="K300">
            <v>0</v>
          </cell>
        </row>
        <row r="301">
          <cell r="C301" t="str">
            <v>BA1510</v>
          </cell>
          <cell r="K301">
            <v>0</v>
          </cell>
        </row>
        <row r="302">
          <cell r="C302" t="str">
            <v>BA1520</v>
          </cell>
          <cell r="K302">
            <v>0</v>
          </cell>
        </row>
        <row r="303">
          <cell r="C303" t="str">
            <v>BA1520</v>
          </cell>
          <cell r="K303">
            <v>0</v>
          </cell>
        </row>
        <row r="304">
          <cell r="C304" t="str">
            <v>BA1520</v>
          </cell>
          <cell r="K304">
            <v>0</v>
          </cell>
        </row>
        <row r="305">
          <cell r="C305" t="str">
            <v>BA1530</v>
          </cell>
          <cell r="K305">
            <v>0</v>
          </cell>
        </row>
        <row r="306">
          <cell r="C306" t="str">
            <v>BA1530</v>
          </cell>
          <cell r="K306">
            <v>0</v>
          </cell>
        </row>
        <row r="307">
          <cell r="C307" t="str">
            <v>BA1530</v>
          </cell>
          <cell r="K307">
            <v>0</v>
          </cell>
        </row>
        <row r="308">
          <cell r="C308" t="str">
            <v>BA1530</v>
          </cell>
          <cell r="K308">
            <v>0</v>
          </cell>
        </row>
        <row r="309">
          <cell r="C309" t="str">
            <v>BA1540</v>
          </cell>
          <cell r="K309">
            <v>0</v>
          </cell>
        </row>
        <row r="310">
          <cell r="C310" t="str">
            <v>BA1530</v>
          </cell>
          <cell r="K310">
            <v>0</v>
          </cell>
        </row>
        <row r="311">
          <cell r="C311" t="str">
            <v>BA1541</v>
          </cell>
          <cell r="K311">
            <v>0</v>
          </cell>
        </row>
        <row r="312">
          <cell r="C312" t="str">
            <v>BA1542</v>
          </cell>
          <cell r="K312">
            <v>0</v>
          </cell>
        </row>
        <row r="313">
          <cell r="C313" t="str">
            <v>BA1550</v>
          </cell>
          <cell r="K313">
            <v>0</v>
          </cell>
        </row>
        <row r="314">
          <cell r="K314">
            <v>0</v>
          </cell>
        </row>
        <row r="315">
          <cell r="K315">
            <v>0</v>
          </cell>
        </row>
        <row r="316">
          <cell r="C316" t="str">
            <v>BA0510</v>
          </cell>
          <cell r="K316">
            <v>0</v>
          </cell>
        </row>
        <row r="317">
          <cell r="C317" t="str">
            <v>BA0470</v>
          </cell>
          <cell r="K317">
            <v>0</v>
          </cell>
        </row>
        <row r="318">
          <cell r="C318" t="str">
            <v>BA0970</v>
          </cell>
          <cell r="K318">
            <v>0</v>
          </cell>
        </row>
        <row r="319">
          <cell r="C319" t="str">
            <v>BA0970</v>
          </cell>
          <cell r="K319">
            <v>0</v>
          </cell>
        </row>
        <row r="320">
          <cell r="C320" t="str">
            <v>BA1000</v>
          </cell>
          <cell r="K320">
            <v>0</v>
          </cell>
        </row>
        <row r="321">
          <cell r="C321" t="str">
            <v>BA1000</v>
          </cell>
          <cell r="K321">
            <v>0</v>
          </cell>
        </row>
        <row r="322">
          <cell r="C322" t="str">
            <v>BA0540</v>
          </cell>
          <cell r="K322">
            <v>0</v>
          </cell>
        </row>
        <row r="323">
          <cell r="C323" t="str">
            <v>BA0540</v>
          </cell>
          <cell r="K323">
            <v>0</v>
          </cell>
        </row>
        <row r="324">
          <cell r="C324" t="str">
            <v>BA0541</v>
          </cell>
          <cell r="K324">
            <v>0</v>
          </cell>
        </row>
        <row r="325">
          <cell r="C325" t="str">
            <v>BA0590</v>
          </cell>
          <cell r="K325">
            <v>0</v>
          </cell>
        </row>
        <row r="326">
          <cell r="C326" t="str">
            <v>BA0591</v>
          </cell>
          <cell r="K326">
            <v>0</v>
          </cell>
        </row>
        <row r="327">
          <cell r="C327" t="str">
            <v>BA0600</v>
          </cell>
          <cell r="K327">
            <v>0</v>
          </cell>
        </row>
        <row r="328">
          <cell r="C328" t="str">
            <v>BA0601</v>
          </cell>
          <cell r="K328">
            <v>0</v>
          </cell>
        </row>
        <row r="329">
          <cell r="C329" t="str">
            <v>BA0650</v>
          </cell>
          <cell r="K329">
            <v>0</v>
          </cell>
        </row>
        <row r="330">
          <cell r="C330" t="str">
            <v>BA1040</v>
          </cell>
          <cell r="K330">
            <v>0</v>
          </cell>
        </row>
        <row r="331">
          <cell r="C331" t="str">
            <v>BA0810</v>
          </cell>
          <cell r="K331">
            <v>0</v>
          </cell>
        </row>
        <row r="332">
          <cell r="C332" t="str">
            <v>BA0810</v>
          </cell>
          <cell r="K332">
            <v>0</v>
          </cell>
        </row>
        <row r="333">
          <cell r="C333" t="str">
            <v>BA0850</v>
          </cell>
          <cell r="K333">
            <v>0</v>
          </cell>
        </row>
        <row r="334">
          <cell r="C334" t="str">
            <v>BA0860</v>
          </cell>
          <cell r="K334">
            <v>0</v>
          </cell>
        </row>
        <row r="335">
          <cell r="C335" t="str">
            <v>BA1100</v>
          </cell>
          <cell r="K335">
            <v>0</v>
          </cell>
        </row>
        <row r="336">
          <cell r="C336" t="str">
            <v>BA0080</v>
          </cell>
          <cell r="K336">
            <v>0</v>
          </cell>
        </row>
        <row r="337">
          <cell r="K337">
            <v>0</v>
          </cell>
        </row>
        <row r="338">
          <cell r="C338" t="str">
            <v>BA0520</v>
          </cell>
          <cell r="K338">
            <v>0</v>
          </cell>
        </row>
        <row r="339">
          <cell r="C339" t="str">
            <v>BA0480</v>
          </cell>
          <cell r="K339">
            <v>0</v>
          </cell>
        </row>
        <row r="340">
          <cell r="C340" t="str">
            <v>BA0990</v>
          </cell>
          <cell r="K340">
            <v>0</v>
          </cell>
        </row>
        <row r="341">
          <cell r="C341" t="str">
            <v>BA0560</v>
          </cell>
          <cell r="K341">
            <v>0</v>
          </cell>
        </row>
        <row r="342">
          <cell r="C342" t="str">
            <v>BA0561</v>
          </cell>
          <cell r="K342">
            <v>0</v>
          </cell>
        </row>
        <row r="343">
          <cell r="C343" t="str">
            <v>BA1060</v>
          </cell>
          <cell r="K343">
            <v>0</v>
          </cell>
        </row>
        <row r="344">
          <cell r="C344" t="str">
            <v>BA0830</v>
          </cell>
          <cell r="K344">
            <v>0</v>
          </cell>
        </row>
        <row r="345">
          <cell r="C345" t="str">
            <v>BA1120</v>
          </cell>
          <cell r="K345">
            <v>0</v>
          </cell>
        </row>
        <row r="346">
          <cell r="C346" t="str">
            <v>BA0090</v>
          </cell>
          <cell r="K346">
            <v>0</v>
          </cell>
        </row>
        <row r="347">
          <cell r="K347">
            <v>0</v>
          </cell>
        </row>
        <row r="348">
          <cell r="K348">
            <v>0</v>
          </cell>
        </row>
        <row r="349">
          <cell r="C349" t="str">
            <v>BA1890</v>
          </cell>
          <cell r="K349">
            <v>0</v>
          </cell>
        </row>
        <row r="350">
          <cell r="C350" t="str">
            <v>BA1900</v>
          </cell>
          <cell r="K350">
            <v>0</v>
          </cell>
        </row>
        <row r="351">
          <cell r="C351" t="str">
            <v>BA1660</v>
          </cell>
          <cell r="K351">
            <v>0</v>
          </cell>
        </row>
        <row r="352">
          <cell r="C352" t="str">
            <v>BA1670</v>
          </cell>
          <cell r="K352">
            <v>0</v>
          </cell>
        </row>
        <row r="353">
          <cell r="C353" t="str">
            <v>BA1670</v>
          </cell>
          <cell r="K353">
            <v>0</v>
          </cell>
        </row>
        <row r="354">
          <cell r="C354" t="str">
            <v>BA1650</v>
          </cell>
          <cell r="K354">
            <v>0</v>
          </cell>
        </row>
        <row r="355">
          <cell r="C355" t="str">
            <v>BA1580</v>
          </cell>
          <cell r="K355">
            <v>0</v>
          </cell>
        </row>
        <row r="356">
          <cell r="C356" t="str">
            <v>BA1590</v>
          </cell>
          <cell r="K356">
            <v>0</v>
          </cell>
        </row>
        <row r="357">
          <cell r="C357" t="str">
            <v>BA1590</v>
          </cell>
          <cell r="K357">
            <v>0</v>
          </cell>
        </row>
        <row r="358">
          <cell r="K358">
            <v>0</v>
          </cell>
        </row>
        <row r="359">
          <cell r="C359" t="str">
            <v>BA1601</v>
          </cell>
          <cell r="K359">
            <v>0</v>
          </cell>
        </row>
        <row r="360">
          <cell r="C360" t="str">
            <v>BA1602</v>
          </cell>
          <cell r="K360">
            <v>0</v>
          </cell>
        </row>
        <row r="361">
          <cell r="C361" t="str">
            <v>BA1610</v>
          </cell>
          <cell r="K361">
            <v>0</v>
          </cell>
        </row>
        <row r="362">
          <cell r="C362" t="str">
            <v>BA1620</v>
          </cell>
          <cell r="K362">
            <v>0</v>
          </cell>
        </row>
        <row r="363">
          <cell r="C363" t="str">
            <v>BA1620</v>
          </cell>
          <cell r="K363">
            <v>0</v>
          </cell>
        </row>
        <row r="364">
          <cell r="C364" t="str">
            <v>BA1620</v>
          </cell>
          <cell r="K364">
            <v>0</v>
          </cell>
        </row>
        <row r="365">
          <cell r="C365" t="str">
            <v>BA1630</v>
          </cell>
          <cell r="K365">
            <v>0</v>
          </cell>
        </row>
        <row r="366">
          <cell r="C366" t="str">
            <v>BA1640</v>
          </cell>
          <cell r="K366">
            <v>0</v>
          </cell>
        </row>
        <row r="367">
          <cell r="C367" t="str">
            <v>BA1740</v>
          </cell>
          <cell r="K367">
            <v>0</v>
          </cell>
        </row>
        <row r="368">
          <cell r="C368" t="str">
            <v>BA1740</v>
          </cell>
          <cell r="K368">
            <v>0</v>
          </cell>
        </row>
        <row r="369">
          <cell r="C369" t="str">
            <v>BA1740</v>
          </cell>
          <cell r="K369">
            <v>0</v>
          </cell>
        </row>
        <row r="370">
          <cell r="C370" t="str">
            <v>BA1740</v>
          </cell>
          <cell r="K370">
            <v>0</v>
          </cell>
        </row>
        <row r="371">
          <cell r="C371" t="str">
            <v>BA1740</v>
          </cell>
          <cell r="K371">
            <v>0</v>
          </cell>
        </row>
        <row r="372">
          <cell r="C372" t="str">
            <v>BA1740</v>
          </cell>
          <cell r="K372">
            <v>0</v>
          </cell>
        </row>
        <row r="373">
          <cell r="C373" t="str">
            <v>BA1740</v>
          </cell>
          <cell r="K373">
            <v>0</v>
          </cell>
        </row>
        <row r="374">
          <cell r="C374" t="str">
            <v>BA1740</v>
          </cell>
          <cell r="K374">
            <v>0</v>
          </cell>
        </row>
        <row r="375">
          <cell r="C375" t="str">
            <v>BA1740</v>
          </cell>
          <cell r="K375">
            <v>0</v>
          </cell>
        </row>
        <row r="376">
          <cell r="C376" t="str">
            <v>BA1740</v>
          </cell>
          <cell r="K376">
            <v>0</v>
          </cell>
        </row>
        <row r="377">
          <cell r="C377" t="str">
            <v>BA1740</v>
          </cell>
          <cell r="K377">
            <v>0</v>
          </cell>
        </row>
        <row r="378">
          <cell r="C378" t="str">
            <v>BA1740</v>
          </cell>
          <cell r="K378">
            <v>0</v>
          </cell>
        </row>
        <row r="379">
          <cell r="C379" t="str">
            <v>BA1740</v>
          </cell>
          <cell r="K379">
            <v>0</v>
          </cell>
        </row>
        <row r="380">
          <cell r="C380" t="str">
            <v>BA1890</v>
          </cell>
          <cell r="K380">
            <v>0</v>
          </cell>
        </row>
        <row r="381">
          <cell r="C381" t="str">
            <v>BA1740</v>
          </cell>
          <cell r="K381">
            <v>0</v>
          </cell>
        </row>
        <row r="382">
          <cell r="C382" t="str">
            <v>BA1740</v>
          </cell>
          <cell r="K382">
            <v>0</v>
          </cell>
        </row>
        <row r="383">
          <cell r="C383" t="str">
            <v>BA1740</v>
          </cell>
          <cell r="K383">
            <v>0</v>
          </cell>
        </row>
        <row r="384">
          <cell r="C384" t="str">
            <v>BA1740</v>
          </cell>
          <cell r="K384">
            <v>0</v>
          </cell>
        </row>
        <row r="385">
          <cell r="C385" t="str">
            <v>BA1740</v>
          </cell>
          <cell r="K385">
            <v>0</v>
          </cell>
        </row>
        <row r="386">
          <cell r="C386" t="str">
            <v>BA1740</v>
          </cell>
          <cell r="K386">
            <v>0</v>
          </cell>
        </row>
        <row r="387">
          <cell r="C387" t="str">
            <v>BA1720</v>
          </cell>
          <cell r="K387">
            <v>0</v>
          </cell>
        </row>
        <row r="388">
          <cell r="C388" t="str">
            <v>BA1730</v>
          </cell>
          <cell r="K388">
            <v>0</v>
          </cell>
        </row>
        <row r="389">
          <cell r="K389">
            <v>0</v>
          </cell>
        </row>
        <row r="390">
          <cell r="C390" t="str">
            <v>BA1760</v>
          </cell>
          <cell r="K390">
            <v>0</v>
          </cell>
        </row>
        <row r="391">
          <cell r="C391" t="str">
            <v>BA1770</v>
          </cell>
          <cell r="K391">
            <v>0</v>
          </cell>
        </row>
        <row r="392">
          <cell r="C392" t="str">
            <v>BA1790</v>
          </cell>
          <cell r="K392">
            <v>0</v>
          </cell>
        </row>
        <row r="393">
          <cell r="C393" t="str">
            <v>BA1760</v>
          </cell>
          <cell r="K393">
            <v>0</v>
          </cell>
        </row>
        <row r="394">
          <cell r="C394" t="str">
            <v>BA1770</v>
          </cell>
          <cell r="K394">
            <v>0</v>
          </cell>
        </row>
        <row r="395">
          <cell r="C395" t="str">
            <v>BA1790</v>
          </cell>
          <cell r="K395">
            <v>0</v>
          </cell>
        </row>
        <row r="396">
          <cell r="C396" t="str">
            <v>BA1760</v>
          </cell>
          <cell r="K396">
            <v>0</v>
          </cell>
        </row>
        <row r="397">
          <cell r="C397" t="str">
            <v>BA1770</v>
          </cell>
          <cell r="K397">
            <v>0</v>
          </cell>
        </row>
        <row r="398">
          <cell r="C398" t="str">
            <v>BA1790</v>
          </cell>
          <cell r="K398">
            <v>0</v>
          </cell>
        </row>
        <row r="399">
          <cell r="C399" t="str">
            <v>BA1800</v>
          </cell>
          <cell r="K399">
            <v>0</v>
          </cell>
        </row>
        <row r="400">
          <cell r="C400" t="str">
            <v>BA1800</v>
          </cell>
          <cell r="K400">
            <v>0</v>
          </cell>
        </row>
        <row r="401">
          <cell r="C401" t="str">
            <v>BA1800</v>
          </cell>
          <cell r="K401">
            <v>0</v>
          </cell>
        </row>
        <row r="402">
          <cell r="C402" t="str">
            <v>BA1800</v>
          </cell>
          <cell r="K402">
            <v>0</v>
          </cell>
        </row>
        <row r="403">
          <cell r="C403" t="str">
            <v>BA1800</v>
          </cell>
          <cell r="K403">
            <v>0</v>
          </cell>
        </row>
        <row r="404">
          <cell r="C404" t="str">
            <v>BA1800</v>
          </cell>
          <cell r="K404">
            <v>0</v>
          </cell>
        </row>
        <row r="405">
          <cell r="C405" t="str">
            <v>BA1800</v>
          </cell>
          <cell r="K405">
            <v>0</v>
          </cell>
        </row>
        <row r="406">
          <cell r="C406" t="str">
            <v>BA1800</v>
          </cell>
          <cell r="K406">
            <v>0</v>
          </cell>
        </row>
        <row r="407">
          <cell r="C407" t="str">
            <v>BA1800</v>
          </cell>
          <cell r="K407">
            <v>0</v>
          </cell>
        </row>
        <row r="408">
          <cell r="C408" t="str">
            <v>BA1800</v>
          </cell>
          <cell r="K408">
            <v>0</v>
          </cell>
        </row>
        <row r="409">
          <cell r="C409" t="str">
            <v>BA1800</v>
          </cell>
          <cell r="K409">
            <v>0</v>
          </cell>
        </row>
        <row r="410">
          <cell r="C410" t="str">
            <v>BA1800</v>
          </cell>
          <cell r="K410">
            <v>0</v>
          </cell>
        </row>
        <row r="411">
          <cell r="C411" t="str">
            <v>BA1810</v>
          </cell>
          <cell r="K411">
            <v>0</v>
          </cell>
        </row>
        <row r="412">
          <cell r="C412" t="str">
            <v>BA1820</v>
          </cell>
          <cell r="K412">
            <v>0</v>
          </cell>
        </row>
        <row r="413">
          <cell r="C413" t="str">
            <v>BA1830</v>
          </cell>
          <cell r="K413">
            <v>0</v>
          </cell>
        </row>
        <row r="414">
          <cell r="C414" t="str">
            <v>BA1850</v>
          </cell>
          <cell r="K414">
            <v>0</v>
          </cell>
        </row>
        <row r="415">
          <cell r="C415" t="str">
            <v>BA1860</v>
          </cell>
          <cell r="K415">
            <v>0</v>
          </cell>
        </row>
        <row r="416">
          <cell r="C416" t="str">
            <v>BA1870</v>
          </cell>
          <cell r="K416">
            <v>0</v>
          </cell>
        </row>
        <row r="417">
          <cell r="C417" t="str">
            <v>BA1831</v>
          </cell>
          <cell r="K417">
            <v>0</v>
          </cell>
        </row>
        <row r="418">
          <cell r="K418">
            <v>0</v>
          </cell>
        </row>
        <row r="419">
          <cell r="K419">
            <v>0</v>
          </cell>
        </row>
        <row r="420">
          <cell r="C420" t="str">
            <v>BA1920</v>
          </cell>
          <cell r="K420">
            <v>0</v>
          </cell>
        </row>
        <row r="421">
          <cell r="C421" t="str">
            <v>BA1930</v>
          </cell>
          <cell r="K421">
            <v>0</v>
          </cell>
        </row>
        <row r="422">
          <cell r="C422" t="str">
            <v>BA1960</v>
          </cell>
          <cell r="K422">
            <v>0</v>
          </cell>
        </row>
        <row r="423">
          <cell r="C423" t="str">
            <v>BA1940</v>
          </cell>
          <cell r="K423">
            <v>0</v>
          </cell>
        </row>
        <row r="424">
          <cell r="C424" t="str">
            <v>BA1940</v>
          </cell>
          <cell r="K424">
            <v>0</v>
          </cell>
        </row>
        <row r="425">
          <cell r="C425" t="str">
            <v>BA1950</v>
          </cell>
          <cell r="K425">
            <v>0</v>
          </cell>
        </row>
        <row r="426">
          <cell r="C426" t="str">
            <v>BA1970</v>
          </cell>
          <cell r="K426">
            <v>0</v>
          </cell>
        </row>
        <row r="427">
          <cell r="C427" t="str">
            <v>BA1980</v>
          </cell>
          <cell r="K427">
            <v>0</v>
          </cell>
        </row>
        <row r="428">
          <cell r="K428">
            <v>0</v>
          </cell>
        </row>
        <row r="429">
          <cell r="K429">
            <v>0</v>
          </cell>
        </row>
        <row r="430">
          <cell r="C430" t="str">
            <v>BA2000</v>
          </cell>
          <cell r="K430">
            <v>0</v>
          </cell>
        </row>
        <row r="431">
          <cell r="C431" t="str">
            <v>BA2000</v>
          </cell>
          <cell r="K431">
            <v>0</v>
          </cell>
        </row>
        <row r="432">
          <cell r="C432" t="str">
            <v>BA2030</v>
          </cell>
          <cell r="K432">
            <v>0</v>
          </cell>
        </row>
        <row r="433">
          <cell r="C433" t="str">
            <v>BA2020</v>
          </cell>
          <cell r="K433">
            <v>0</v>
          </cell>
        </row>
        <row r="434">
          <cell r="C434" t="str">
            <v>BA2020</v>
          </cell>
          <cell r="K434">
            <v>0</v>
          </cell>
        </row>
        <row r="435">
          <cell r="C435" t="str">
            <v>BA2020</v>
          </cell>
          <cell r="K435">
            <v>0</v>
          </cell>
        </row>
        <row r="436">
          <cell r="C436" t="str">
            <v>BA2030</v>
          </cell>
          <cell r="K436">
            <v>0</v>
          </cell>
        </row>
        <row r="437">
          <cell r="C437" t="str">
            <v>BA2030</v>
          </cell>
          <cell r="K437">
            <v>0</v>
          </cell>
        </row>
        <row r="438">
          <cell r="C438" t="str">
            <v>BA2060</v>
          </cell>
          <cell r="K438">
            <v>0</v>
          </cell>
        </row>
        <row r="439">
          <cell r="C439" t="str">
            <v>BA2050</v>
          </cell>
          <cell r="K439">
            <v>0</v>
          </cell>
        </row>
        <row r="440">
          <cell r="C440" t="str">
            <v>BA2050</v>
          </cell>
          <cell r="K440">
            <v>0</v>
          </cell>
        </row>
        <row r="441">
          <cell r="C441" t="str">
            <v>BA2050</v>
          </cell>
          <cell r="K441">
            <v>0</v>
          </cell>
        </row>
        <row r="442">
          <cell r="C442" t="str">
            <v>BA2060</v>
          </cell>
          <cell r="K442">
            <v>0</v>
          </cell>
        </row>
        <row r="443">
          <cell r="C443" t="str">
            <v>BA2060</v>
          </cell>
          <cell r="K443">
            <v>0</v>
          </cell>
        </row>
        <row r="444">
          <cell r="C444" t="str">
            <v>BA2060</v>
          </cell>
          <cell r="K444">
            <v>0</v>
          </cell>
        </row>
        <row r="445">
          <cell r="C445" t="str">
            <v>BA2050</v>
          </cell>
          <cell r="K445">
            <v>0</v>
          </cell>
        </row>
        <row r="446">
          <cell r="C446" t="str">
            <v>BA2050</v>
          </cell>
          <cell r="K446">
            <v>0</v>
          </cell>
        </row>
        <row r="447">
          <cell r="C447" t="str">
            <v>BA2050</v>
          </cell>
          <cell r="K447">
            <v>0</v>
          </cell>
        </row>
        <row r="448">
          <cell r="C448" t="str">
            <v>BA2060</v>
          </cell>
          <cell r="K448">
            <v>0</v>
          </cell>
        </row>
        <row r="449">
          <cell r="C449" t="str">
            <v>BA2060</v>
          </cell>
          <cell r="K449">
            <v>0</v>
          </cell>
        </row>
        <row r="450">
          <cell r="C450" t="str">
            <v>BA2060</v>
          </cell>
          <cell r="K450">
            <v>0</v>
          </cell>
        </row>
        <row r="451">
          <cell r="C451" t="str">
            <v>BA2060</v>
          </cell>
          <cell r="K451">
            <v>0</v>
          </cell>
        </row>
        <row r="452">
          <cell r="C452" t="str">
            <v>BA2060</v>
          </cell>
          <cell r="K452">
            <v>0</v>
          </cell>
        </row>
        <row r="453">
          <cell r="C453" t="str">
            <v>BA2070</v>
          </cell>
          <cell r="K453">
            <v>0</v>
          </cell>
        </row>
        <row r="454">
          <cell r="C454" t="str">
            <v>BA2061</v>
          </cell>
          <cell r="K454">
            <v>0</v>
          </cell>
        </row>
        <row r="455">
          <cell r="K455">
            <v>0</v>
          </cell>
        </row>
        <row r="456">
          <cell r="K456">
            <v>0</v>
          </cell>
        </row>
        <row r="457">
          <cell r="C457" t="str">
            <v>BA2120</v>
          </cell>
          <cell r="K457">
            <v>0</v>
          </cell>
        </row>
        <row r="458">
          <cell r="C458" t="str">
            <v>BA2120</v>
          </cell>
          <cell r="K458">
            <v>0</v>
          </cell>
        </row>
        <row r="459">
          <cell r="C459" t="str">
            <v>BA2120</v>
          </cell>
          <cell r="K459">
            <v>0</v>
          </cell>
        </row>
        <row r="460">
          <cell r="C460" t="str">
            <v>BA2120</v>
          </cell>
          <cell r="K460">
            <v>0</v>
          </cell>
        </row>
        <row r="461">
          <cell r="C461" t="str">
            <v>BA2120</v>
          </cell>
          <cell r="K461">
            <v>0</v>
          </cell>
        </row>
        <row r="462">
          <cell r="C462" t="str">
            <v>BA2120</v>
          </cell>
          <cell r="K462">
            <v>0</v>
          </cell>
        </row>
        <row r="463">
          <cell r="C463" t="str">
            <v>BA2120</v>
          </cell>
          <cell r="K463">
            <v>0</v>
          </cell>
        </row>
        <row r="464">
          <cell r="C464" t="str">
            <v>BA2120</v>
          </cell>
          <cell r="K464">
            <v>0</v>
          </cell>
        </row>
        <row r="465">
          <cell r="C465" t="str">
            <v>BA2160</v>
          </cell>
          <cell r="K465">
            <v>0</v>
          </cell>
        </row>
        <row r="466">
          <cell r="C466" t="str">
            <v>BA2160</v>
          </cell>
          <cell r="K466">
            <v>0</v>
          </cell>
        </row>
        <row r="467">
          <cell r="C467" t="str">
            <v>BA2160</v>
          </cell>
          <cell r="K467">
            <v>0</v>
          </cell>
        </row>
        <row r="468">
          <cell r="C468" t="str">
            <v>BA2160</v>
          </cell>
          <cell r="K468">
            <v>0</v>
          </cell>
        </row>
        <row r="469">
          <cell r="C469" t="str">
            <v>BA2160</v>
          </cell>
          <cell r="K469">
            <v>0</v>
          </cell>
        </row>
        <row r="470">
          <cell r="C470" t="str">
            <v>BA2160</v>
          </cell>
          <cell r="K470">
            <v>0</v>
          </cell>
        </row>
        <row r="471">
          <cell r="C471" t="str">
            <v>BA2160</v>
          </cell>
          <cell r="K471">
            <v>0</v>
          </cell>
        </row>
        <row r="472">
          <cell r="C472" t="str">
            <v>BA2160</v>
          </cell>
          <cell r="K472">
            <v>0</v>
          </cell>
        </row>
        <row r="473">
          <cell r="C473" t="str">
            <v>BA2200</v>
          </cell>
          <cell r="K473">
            <v>0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BA2200</v>
          </cell>
          <cell r="K476">
            <v>0</v>
          </cell>
        </row>
        <row r="477">
          <cell r="K477">
            <v>0</v>
          </cell>
        </row>
        <row r="478">
          <cell r="C478" t="str">
            <v>BA2200</v>
          </cell>
          <cell r="K478">
            <v>0</v>
          </cell>
        </row>
        <row r="479">
          <cell r="C479" t="str">
            <v>BA2200</v>
          </cell>
          <cell r="K479">
            <v>0</v>
          </cell>
        </row>
        <row r="480">
          <cell r="C480" t="str">
            <v>BA2200</v>
          </cell>
          <cell r="K480">
            <v>0</v>
          </cell>
        </row>
        <row r="481">
          <cell r="C481" t="str">
            <v>BA2200</v>
          </cell>
          <cell r="K481">
            <v>0</v>
          </cell>
        </row>
        <row r="482">
          <cell r="C482" t="str">
            <v>BA2200</v>
          </cell>
          <cell r="K482">
            <v>0</v>
          </cell>
        </row>
        <row r="483">
          <cell r="K483">
            <v>0</v>
          </cell>
        </row>
        <row r="484">
          <cell r="C484" t="str">
            <v>BA2130</v>
          </cell>
          <cell r="K484">
            <v>0</v>
          </cell>
        </row>
        <row r="485">
          <cell r="C485" t="str">
            <v>BA2130</v>
          </cell>
          <cell r="K485">
            <v>0</v>
          </cell>
        </row>
        <row r="486">
          <cell r="C486" t="str">
            <v>BA2130</v>
          </cell>
          <cell r="K486">
            <v>0</v>
          </cell>
        </row>
        <row r="487">
          <cell r="C487" t="str">
            <v>BA2130</v>
          </cell>
          <cell r="K487">
            <v>0</v>
          </cell>
        </row>
        <row r="488">
          <cell r="C488" t="str">
            <v>BA2130</v>
          </cell>
          <cell r="K488">
            <v>0</v>
          </cell>
        </row>
        <row r="489">
          <cell r="C489" t="str">
            <v>BA2130</v>
          </cell>
          <cell r="K489">
            <v>0</v>
          </cell>
        </row>
        <row r="490">
          <cell r="C490" t="str">
            <v>BA2130</v>
          </cell>
          <cell r="K490">
            <v>0</v>
          </cell>
        </row>
        <row r="491">
          <cell r="C491" t="str">
            <v>BA2130</v>
          </cell>
          <cell r="K491">
            <v>0</v>
          </cell>
        </row>
        <row r="492">
          <cell r="C492" t="str">
            <v>BA2170</v>
          </cell>
          <cell r="K492">
            <v>0</v>
          </cell>
        </row>
        <row r="493">
          <cell r="C493" t="str">
            <v>BA2170</v>
          </cell>
          <cell r="K493">
            <v>0</v>
          </cell>
        </row>
        <row r="494">
          <cell r="C494" t="str">
            <v>BA2170</v>
          </cell>
          <cell r="K494">
            <v>0</v>
          </cell>
        </row>
        <row r="495">
          <cell r="C495" t="str">
            <v>BA2170</v>
          </cell>
          <cell r="K495">
            <v>0</v>
          </cell>
        </row>
        <row r="496">
          <cell r="C496" t="str">
            <v>BA2170</v>
          </cell>
          <cell r="K496">
            <v>0</v>
          </cell>
        </row>
        <row r="497">
          <cell r="C497" t="str">
            <v>BA2170</v>
          </cell>
          <cell r="K497">
            <v>0</v>
          </cell>
        </row>
        <row r="498">
          <cell r="C498" t="str">
            <v>BA2170</v>
          </cell>
          <cell r="K498">
            <v>0</v>
          </cell>
        </row>
        <row r="499">
          <cell r="C499" t="str">
            <v>BA2170</v>
          </cell>
          <cell r="K499">
            <v>0</v>
          </cell>
        </row>
        <row r="500">
          <cell r="C500" t="str">
            <v>BA2210</v>
          </cell>
          <cell r="K500">
            <v>0</v>
          </cell>
        </row>
        <row r="501">
          <cell r="K501">
            <v>0</v>
          </cell>
        </row>
        <row r="502">
          <cell r="K502">
            <v>0</v>
          </cell>
        </row>
        <row r="503">
          <cell r="C503" t="str">
            <v>BA2210</v>
          </cell>
          <cell r="K503">
            <v>0</v>
          </cell>
        </row>
        <row r="504">
          <cell r="K504">
            <v>0</v>
          </cell>
        </row>
        <row r="505">
          <cell r="C505" t="str">
            <v>BA2210</v>
          </cell>
          <cell r="K505">
            <v>0</v>
          </cell>
        </row>
        <row r="506">
          <cell r="C506" t="str">
            <v>BA2210</v>
          </cell>
          <cell r="K506">
            <v>0</v>
          </cell>
        </row>
        <row r="507">
          <cell r="C507" t="str">
            <v>BA2210</v>
          </cell>
          <cell r="K507">
            <v>0</v>
          </cell>
        </row>
        <row r="508">
          <cell r="C508" t="str">
            <v>BA2210</v>
          </cell>
          <cell r="K508">
            <v>0</v>
          </cell>
        </row>
        <row r="509">
          <cell r="C509" t="str">
            <v>BA2210</v>
          </cell>
          <cell r="K509">
            <v>0</v>
          </cell>
        </row>
        <row r="510">
          <cell r="K510">
            <v>0</v>
          </cell>
        </row>
        <row r="511">
          <cell r="C511" t="str">
            <v>BA2140</v>
          </cell>
          <cell r="K511">
            <v>0</v>
          </cell>
        </row>
        <row r="512">
          <cell r="C512" t="str">
            <v>BA2140</v>
          </cell>
          <cell r="K512">
            <v>0</v>
          </cell>
        </row>
        <row r="513">
          <cell r="C513" t="str">
            <v>BA2140</v>
          </cell>
          <cell r="K513">
            <v>0</v>
          </cell>
        </row>
        <row r="514">
          <cell r="C514" t="str">
            <v>BA2140</v>
          </cell>
          <cell r="K514">
            <v>0</v>
          </cell>
        </row>
        <row r="515">
          <cell r="C515" t="str">
            <v>BA2140</v>
          </cell>
          <cell r="K515">
            <v>0</v>
          </cell>
        </row>
        <row r="516">
          <cell r="C516" t="str">
            <v>BA2140</v>
          </cell>
          <cell r="K516">
            <v>0</v>
          </cell>
        </row>
        <row r="517">
          <cell r="C517" t="str">
            <v>BA2140</v>
          </cell>
          <cell r="K517">
            <v>0</v>
          </cell>
        </row>
        <row r="518">
          <cell r="C518" t="str">
            <v>BA2140</v>
          </cell>
          <cell r="K518">
            <v>0</v>
          </cell>
        </row>
        <row r="519">
          <cell r="C519" t="str">
            <v>BA2180</v>
          </cell>
          <cell r="K519">
            <v>0</v>
          </cell>
        </row>
        <row r="520">
          <cell r="C520" t="str">
            <v>BA2180</v>
          </cell>
          <cell r="K520">
            <v>0</v>
          </cell>
        </row>
        <row r="521">
          <cell r="C521" t="str">
            <v>BA2180</v>
          </cell>
          <cell r="K521">
            <v>0</v>
          </cell>
        </row>
        <row r="522">
          <cell r="C522" t="str">
            <v>BA2180</v>
          </cell>
          <cell r="K522">
            <v>0</v>
          </cell>
        </row>
        <row r="523">
          <cell r="C523" t="str">
            <v>BA2180</v>
          </cell>
          <cell r="K523">
            <v>0</v>
          </cell>
        </row>
        <row r="524">
          <cell r="C524" t="str">
            <v>BA2180</v>
          </cell>
          <cell r="K524">
            <v>0</v>
          </cell>
        </row>
        <row r="525">
          <cell r="C525" t="str">
            <v>BA2180</v>
          </cell>
          <cell r="K525">
            <v>0</v>
          </cell>
        </row>
        <row r="526">
          <cell r="C526" t="str">
            <v>BA2180</v>
          </cell>
          <cell r="K526">
            <v>0</v>
          </cell>
        </row>
        <row r="527">
          <cell r="C527" t="str">
            <v>BA2220</v>
          </cell>
          <cell r="K527">
            <v>0</v>
          </cell>
        </row>
        <row r="528">
          <cell r="K528">
            <v>0</v>
          </cell>
        </row>
        <row r="529">
          <cell r="K529">
            <v>0</v>
          </cell>
        </row>
        <row r="530">
          <cell r="C530" t="str">
            <v>BA2220</v>
          </cell>
          <cell r="K530">
            <v>0</v>
          </cell>
        </row>
        <row r="531">
          <cell r="K531">
            <v>0</v>
          </cell>
        </row>
        <row r="532">
          <cell r="C532" t="str">
            <v>BA2220</v>
          </cell>
          <cell r="K532">
            <v>0</v>
          </cell>
        </row>
        <row r="533">
          <cell r="C533" t="str">
            <v>BA2220</v>
          </cell>
          <cell r="K533">
            <v>0</v>
          </cell>
        </row>
        <row r="534">
          <cell r="C534" t="str">
            <v>BA2220</v>
          </cell>
          <cell r="K534">
            <v>0</v>
          </cell>
        </row>
        <row r="535">
          <cell r="C535" t="str">
            <v>BA2220</v>
          </cell>
          <cell r="K535">
            <v>0</v>
          </cell>
        </row>
        <row r="536">
          <cell r="C536" t="str">
            <v>BA2220</v>
          </cell>
          <cell r="K536">
            <v>0</v>
          </cell>
        </row>
        <row r="537">
          <cell r="K537">
            <v>0</v>
          </cell>
        </row>
        <row r="538">
          <cell r="K538">
            <v>0</v>
          </cell>
        </row>
        <row r="539">
          <cell r="C539" t="str">
            <v>BA2250</v>
          </cell>
          <cell r="K539">
            <v>0</v>
          </cell>
        </row>
        <row r="540">
          <cell r="C540" t="str">
            <v>BA2250</v>
          </cell>
          <cell r="K540">
            <v>0</v>
          </cell>
        </row>
        <row r="541">
          <cell r="C541" t="str">
            <v>BA2250</v>
          </cell>
          <cell r="K541">
            <v>0</v>
          </cell>
        </row>
        <row r="542">
          <cell r="C542" t="str">
            <v>BA2250</v>
          </cell>
          <cell r="K542">
            <v>0</v>
          </cell>
        </row>
        <row r="543">
          <cell r="C543" t="str">
            <v>BA2250</v>
          </cell>
          <cell r="K543">
            <v>0</v>
          </cell>
        </row>
        <row r="544">
          <cell r="C544" t="str">
            <v>BA2250</v>
          </cell>
          <cell r="K544">
            <v>0</v>
          </cell>
        </row>
        <row r="545">
          <cell r="C545" t="str">
            <v>BA2250</v>
          </cell>
          <cell r="K545">
            <v>0</v>
          </cell>
        </row>
        <row r="546">
          <cell r="C546" t="str">
            <v>BA2250</v>
          </cell>
          <cell r="K546">
            <v>0</v>
          </cell>
        </row>
        <row r="547">
          <cell r="C547" t="str">
            <v>BA2290</v>
          </cell>
          <cell r="K547">
            <v>0</v>
          </cell>
        </row>
        <row r="548">
          <cell r="K548">
            <v>0</v>
          </cell>
        </row>
        <row r="549">
          <cell r="K549">
            <v>0</v>
          </cell>
        </row>
        <row r="550">
          <cell r="C550" t="str">
            <v>BA2290</v>
          </cell>
          <cell r="K550">
            <v>0</v>
          </cell>
        </row>
        <row r="551">
          <cell r="K551">
            <v>0</v>
          </cell>
        </row>
        <row r="552">
          <cell r="C552" t="str">
            <v>BA2290</v>
          </cell>
          <cell r="K552">
            <v>0</v>
          </cell>
        </row>
        <row r="553">
          <cell r="C553" t="str">
            <v>BA2290</v>
          </cell>
          <cell r="K553">
            <v>0</v>
          </cell>
        </row>
        <row r="554">
          <cell r="C554" t="str">
            <v>BA2290</v>
          </cell>
          <cell r="K554">
            <v>0</v>
          </cell>
        </row>
        <row r="555">
          <cell r="C555" t="str">
            <v>BA2290</v>
          </cell>
          <cell r="K555">
            <v>0</v>
          </cell>
        </row>
        <row r="556">
          <cell r="C556" t="str">
            <v>BA2290</v>
          </cell>
          <cell r="K556">
            <v>0</v>
          </cell>
        </row>
        <row r="557">
          <cell r="K557">
            <v>0</v>
          </cell>
        </row>
        <row r="558">
          <cell r="C558" t="str">
            <v>BA2260</v>
          </cell>
          <cell r="K558">
            <v>0</v>
          </cell>
        </row>
        <row r="559">
          <cell r="C559" t="str">
            <v>BA2260</v>
          </cell>
          <cell r="K559">
            <v>0</v>
          </cell>
        </row>
        <row r="560">
          <cell r="C560" t="str">
            <v>BA2260</v>
          </cell>
          <cell r="K560">
            <v>0</v>
          </cell>
        </row>
        <row r="561">
          <cell r="C561" t="str">
            <v>BA2260</v>
          </cell>
          <cell r="K561">
            <v>0</v>
          </cell>
        </row>
        <row r="562">
          <cell r="C562" t="str">
            <v>BA2260</v>
          </cell>
          <cell r="K562">
            <v>0</v>
          </cell>
        </row>
        <row r="563">
          <cell r="C563" t="str">
            <v>BA2260</v>
          </cell>
          <cell r="K563">
            <v>0</v>
          </cell>
        </row>
        <row r="564">
          <cell r="C564" t="str">
            <v>BA2260</v>
          </cell>
          <cell r="K564">
            <v>0</v>
          </cell>
        </row>
        <row r="565">
          <cell r="C565" t="str">
            <v>BA2260</v>
          </cell>
          <cell r="K565">
            <v>0</v>
          </cell>
        </row>
        <row r="566">
          <cell r="C566" t="str">
            <v>BA2300</v>
          </cell>
          <cell r="K566">
            <v>0</v>
          </cell>
        </row>
        <row r="567">
          <cell r="K567">
            <v>0</v>
          </cell>
        </row>
        <row r="568">
          <cell r="K568">
            <v>0</v>
          </cell>
        </row>
        <row r="569">
          <cell r="C569" t="str">
            <v>BA2300</v>
          </cell>
          <cell r="K569">
            <v>0</v>
          </cell>
        </row>
        <row r="570">
          <cell r="K570">
            <v>0</v>
          </cell>
        </row>
        <row r="571">
          <cell r="C571" t="str">
            <v>BA2300</v>
          </cell>
          <cell r="K571">
            <v>0</v>
          </cell>
        </row>
        <row r="572">
          <cell r="C572" t="str">
            <v>BA2300</v>
          </cell>
          <cell r="K572">
            <v>0</v>
          </cell>
        </row>
        <row r="573">
          <cell r="C573" t="str">
            <v>BA2300</v>
          </cell>
          <cell r="K573">
            <v>0</v>
          </cell>
        </row>
        <row r="574">
          <cell r="C574" t="str">
            <v>BA2300</v>
          </cell>
          <cell r="K574">
            <v>0</v>
          </cell>
        </row>
        <row r="575">
          <cell r="C575" t="str">
            <v>BA2300</v>
          </cell>
          <cell r="K575">
            <v>0</v>
          </cell>
        </row>
        <row r="576">
          <cell r="K576">
            <v>0</v>
          </cell>
        </row>
        <row r="577">
          <cell r="C577" t="str">
            <v>BA2270</v>
          </cell>
          <cell r="K577">
            <v>0</v>
          </cell>
        </row>
        <row r="578">
          <cell r="C578" t="str">
            <v>BA2270</v>
          </cell>
          <cell r="K578">
            <v>0</v>
          </cell>
        </row>
        <row r="579">
          <cell r="C579" t="str">
            <v>BA2270</v>
          </cell>
          <cell r="K579">
            <v>0</v>
          </cell>
        </row>
        <row r="580">
          <cell r="C580" t="str">
            <v>BA2270</v>
          </cell>
          <cell r="K580">
            <v>0</v>
          </cell>
        </row>
        <row r="581">
          <cell r="C581" t="str">
            <v>BA2270</v>
          </cell>
          <cell r="K581">
            <v>0</v>
          </cell>
        </row>
        <row r="582">
          <cell r="C582" t="str">
            <v>BA2270</v>
          </cell>
          <cell r="K582">
            <v>0</v>
          </cell>
        </row>
        <row r="583">
          <cell r="C583" t="str">
            <v>BA2270</v>
          </cell>
          <cell r="K583">
            <v>0</v>
          </cell>
        </row>
        <row r="584">
          <cell r="C584" t="str">
            <v>BA2270</v>
          </cell>
          <cell r="K584">
            <v>0</v>
          </cell>
        </row>
        <row r="585">
          <cell r="C585" t="str">
            <v>BA2310</v>
          </cell>
          <cell r="K585">
            <v>0</v>
          </cell>
        </row>
        <row r="586">
          <cell r="K586">
            <v>0</v>
          </cell>
        </row>
        <row r="587">
          <cell r="K587">
            <v>0</v>
          </cell>
        </row>
        <row r="588">
          <cell r="C588" t="str">
            <v>BA2310</v>
          </cell>
          <cell r="K588">
            <v>0</v>
          </cell>
        </row>
        <row r="589">
          <cell r="K589">
            <v>0</v>
          </cell>
        </row>
        <row r="590">
          <cell r="C590" t="str">
            <v>BA2310</v>
          </cell>
          <cell r="K590">
            <v>0</v>
          </cell>
        </row>
        <row r="591">
          <cell r="C591" t="str">
            <v>BA2310</v>
          </cell>
        </row>
        <row r="592">
          <cell r="C592" t="str">
            <v>BA2310</v>
          </cell>
          <cell r="K592">
            <v>0</v>
          </cell>
        </row>
        <row r="593">
          <cell r="C593" t="str">
            <v>BA2310</v>
          </cell>
          <cell r="K593">
            <v>0</v>
          </cell>
        </row>
        <row r="594">
          <cell r="C594" t="str">
            <v>BA2310</v>
          </cell>
          <cell r="K594">
            <v>0</v>
          </cell>
        </row>
        <row r="595">
          <cell r="C595" t="str">
            <v>BA2310</v>
          </cell>
          <cell r="K595">
            <v>0</v>
          </cell>
        </row>
        <row r="596">
          <cell r="K596">
            <v>0</v>
          </cell>
        </row>
        <row r="597">
          <cell r="K597">
            <v>0</v>
          </cell>
        </row>
        <row r="598">
          <cell r="C598" t="str">
            <v>BA2340</v>
          </cell>
          <cell r="K598">
            <v>0</v>
          </cell>
        </row>
        <row r="599">
          <cell r="C599" t="str">
            <v>BA2340</v>
          </cell>
          <cell r="K599">
            <v>0</v>
          </cell>
        </row>
        <row r="600">
          <cell r="C600" t="str">
            <v>BA2340</v>
          </cell>
          <cell r="K600">
            <v>0</v>
          </cell>
        </row>
        <row r="601">
          <cell r="C601" t="str">
            <v>BA2340</v>
          </cell>
          <cell r="K601">
            <v>0</v>
          </cell>
        </row>
        <row r="602">
          <cell r="C602" t="str">
            <v>BA2340</v>
          </cell>
          <cell r="K602">
            <v>0</v>
          </cell>
        </row>
        <row r="603">
          <cell r="C603" t="str">
            <v>BA2340</v>
          </cell>
          <cell r="K603">
            <v>0</v>
          </cell>
        </row>
        <row r="604">
          <cell r="C604" t="str">
            <v>BA2340</v>
          </cell>
          <cell r="K604">
            <v>0</v>
          </cell>
        </row>
        <row r="605">
          <cell r="C605" t="str">
            <v>BA2340</v>
          </cell>
          <cell r="K605">
            <v>0</v>
          </cell>
        </row>
        <row r="606">
          <cell r="C606" t="str">
            <v>BA2380</v>
          </cell>
          <cell r="K606">
            <v>0</v>
          </cell>
        </row>
        <row r="607">
          <cell r="K607">
            <v>0</v>
          </cell>
        </row>
        <row r="608">
          <cell r="K608">
            <v>0</v>
          </cell>
        </row>
        <row r="609">
          <cell r="C609" t="str">
            <v>BA2380</v>
          </cell>
          <cell r="K609">
            <v>0</v>
          </cell>
        </row>
        <row r="610">
          <cell r="K610">
            <v>0</v>
          </cell>
        </row>
        <row r="611">
          <cell r="C611" t="str">
            <v>BA2380</v>
          </cell>
          <cell r="K611">
            <v>0</v>
          </cell>
        </row>
        <row r="612">
          <cell r="C612" t="str">
            <v>BA2380</v>
          </cell>
          <cell r="K612">
            <v>0</v>
          </cell>
        </row>
        <row r="613">
          <cell r="C613" t="str">
            <v>BA2380</v>
          </cell>
          <cell r="K613">
            <v>0</v>
          </cell>
        </row>
        <row r="614">
          <cell r="C614" t="str">
            <v>BA2380</v>
          </cell>
          <cell r="K614">
            <v>0</v>
          </cell>
        </row>
        <row r="615">
          <cell r="C615" t="str">
            <v>BA2380</v>
          </cell>
          <cell r="K615">
            <v>0</v>
          </cell>
        </row>
        <row r="616">
          <cell r="K616">
            <v>0</v>
          </cell>
        </row>
        <row r="617">
          <cell r="C617" t="str">
            <v>BA2350</v>
          </cell>
          <cell r="K617">
            <v>0</v>
          </cell>
        </row>
        <row r="618">
          <cell r="C618" t="str">
            <v>BA2350</v>
          </cell>
          <cell r="K618">
            <v>0</v>
          </cell>
        </row>
        <row r="619">
          <cell r="C619" t="str">
            <v>BA2350</v>
          </cell>
          <cell r="K619">
            <v>0</v>
          </cell>
        </row>
        <row r="620">
          <cell r="C620" t="str">
            <v>BA2350</v>
          </cell>
          <cell r="K620">
            <v>0</v>
          </cell>
        </row>
        <row r="621">
          <cell r="C621" t="str">
            <v>BA2350</v>
          </cell>
          <cell r="K621">
            <v>0</v>
          </cell>
        </row>
        <row r="622">
          <cell r="C622" t="str">
            <v>BA2350</v>
          </cell>
          <cell r="K622">
            <v>0</v>
          </cell>
        </row>
        <row r="623">
          <cell r="C623" t="str">
            <v>BA2350</v>
          </cell>
          <cell r="K623">
            <v>0</v>
          </cell>
        </row>
        <row r="624">
          <cell r="C624" t="str">
            <v>BA2350</v>
          </cell>
          <cell r="K624">
            <v>0</v>
          </cell>
        </row>
        <row r="625">
          <cell r="C625" t="str">
            <v>BA2390</v>
          </cell>
          <cell r="K625">
            <v>0</v>
          </cell>
        </row>
        <row r="626">
          <cell r="K626">
            <v>0</v>
          </cell>
        </row>
        <row r="627">
          <cell r="K627">
            <v>0</v>
          </cell>
        </row>
        <row r="628">
          <cell r="C628" t="str">
            <v>BA2390</v>
          </cell>
          <cell r="K628">
            <v>0</v>
          </cell>
        </row>
        <row r="629">
          <cell r="K629">
            <v>0</v>
          </cell>
        </row>
        <row r="630">
          <cell r="C630" t="str">
            <v>BA2390</v>
          </cell>
          <cell r="K630">
            <v>0</v>
          </cell>
        </row>
        <row r="631">
          <cell r="C631" t="str">
            <v>BA2390</v>
          </cell>
          <cell r="K631">
            <v>0</v>
          </cell>
        </row>
        <row r="632">
          <cell r="C632" t="str">
            <v>BA2390</v>
          </cell>
          <cell r="K632">
            <v>0</v>
          </cell>
        </row>
        <row r="633">
          <cell r="C633" t="str">
            <v>BA2390</v>
          </cell>
          <cell r="K633">
            <v>0</v>
          </cell>
        </row>
        <row r="634">
          <cell r="C634" t="str">
            <v>BA2390</v>
          </cell>
          <cell r="K634">
            <v>0</v>
          </cell>
        </row>
        <row r="635">
          <cell r="K635">
            <v>0</v>
          </cell>
        </row>
        <row r="636">
          <cell r="C636" t="str">
            <v>BA2360</v>
          </cell>
          <cell r="K636">
            <v>0</v>
          </cell>
        </row>
        <row r="637">
          <cell r="C637" t="str">
            <v>BA2360</v>
          </cell>
          <cell r="K637">
            <v>0</v>
          </cell>
        </row>
        <row r="638">
          <cell r="C638" t="str">
            <v>BA2360</v>
          </cell>
          <cell r="K638">
            <v>0</v>
          </cell>
        </row>
        <row r="639">
          <cell r="C639" t="str">
            <v>BA2360</v>
          </cell>
          <cell r="K639">
            <v>0</v>
          </cell>
        </row>
        <row r="640">
          <cell r="C640" t="str">
            <v>BA2360</v>
          </cell>
          <cell r="K640">
            <v>0</v>
          </cell>
        </row>
        <row r="641">
          <cell r="C641" t="str">
            <v>BA2360</v>
          </cell>
          <cell r="K641">
            <v>0</v>
          </cell>
        </row>
        <row r="642">
          <cell r="C642" t="str">
            <v>BA2360</v>
          </cell>
          <cell r="K642">
            <v>0</v>
          </cell>
        </row>
        <row r="643">
          <cell r="C643" t="str">
            <v>BA2360</v>
          </cell>
          <cell r="K643">
            <v>0</v>
          </cell>
        </row>
        <row r="644">
          <cell r="C644" t="str">
            <v>BA2400</v>
          </cell>
          <cell r="K644">
            <v>0</v>
          </cell>
        </row>
        <row r="645">
          <cell r="K645">
            <v>0</v>
          </cell>
        </row>
        <row r="646">
          <cell r="K646">
            <v>0</v>
          </cell>
        </row>
        <row r="647">
          <cell r="C647" t="str">
            <v>BA2400</v>
          </cell>
          <cell r="K647">
            <v>0</v>
          </cell>
        </row>
        <row r="648">
          <cell r="K648">
            <v>0</v>
          </cell>
        </row>
        <row r="649">
          <cell r="C649" t="str">
            <v>BA2400</v>
          </cell>
          <cell r="K649">
            <v>0</v>
          </cell>
        </row>
        <row r="650">
          <cell r="C650" t="str">
            <v>BA2400</v>
          </cell>
          <cell r="K650">
            <v>0</v>
          </cell>
        </row>
        <row r="651">
          <cell r="C651" t="str">
            <v>BA2400</v>
          </cell>
          <cell r="K651">
            <v>0</v>
          </cell>
        </row>
        <row r="652">
          <cell r="C652" t="str">
            <v>BA2400</v>
          </cell>
          <cell r="K652">
            <v>0</v>
          </cell>
        </row>
        <row r="653">
          <cell r="C653" t="str">
            <v>BA2400</v>
          </cell>
          <cell r="K653">
            <v>0</v>
          </cell>
        </row>
        <row r="654">
          <cell r="K654">
            <v>0</v>
          </cell>
        </row>
        <row r="655">
          <cell r="K655">
            <v>0</v>
          </cell>
        </row>
        <row r="656">
          <cell r="C656" t="str">
            <v>BA2430</v>
          </cell>
          <cell r="K656">
            <v>0</v>
          </cell>
        </row>
        <row r="657">
          <cell r="C657" t="str">
            <v>BA2430</v>
          </cell>
          <cell r="K657">
            <v>0</v>
          </cell>
        </row>
        <row r="658">
          <cell r="C658" t="str">
            <v>BA2430</v>
          </cell>
          <cell r="K658">
            <v>0</v>
          </cell>
        </row>
        <row r="659">
          <cell r="C659" t="str">
            <v>BA2430</v>
          </cell>
          <cell r="K659">
            <v>0</v>
          </cell>
        </row>
        <row r="660">
          <cell r="C660" t="str">
            <v>BA2430</v>
          </cell>
          <cell r="K660">
            <v>0</v>
          </cell>
        </row>
        <row r="661">
          <cell r="C661" t="str">
            <v>BA2430</v>
          </cell>
          <cell r="K661">
            <v>0</v>
          </cell>
        </row>
        <row r="662">
          <cell r="C662" t="str">
            <v>BA2430</v>
          </cell>
          <cell r="K662">
            <v>0</v>
          </cell>
        </row>
        <row r="663">
          <cell r="C663" t="str">
            <v>BA2430</v>
          </cell>
          <cell r="K663">
            <v>0</v>
          </cell>
        </row>
        <row r="664">
          <cell r="C664" t="str">
            <v>BA2470</v>
          </cell>
          <cell r="K664">
            <v>0</v>
          </cell>
        </row>
        <row r="665">
          <cell r="K665">
            <v>0</v>
          </cell>
        </row>
        <row r="666">
          <cell r="K666">
            <v>0</v>
          </cell>
        </row>
        <row r="667">
          <cell r="C667" t="str">
            <v>BA2470</v>
          </cell>
          <cell r="K667">
            <v>0</v>
          </cell>
        </row>
        <row r="668">
          <cell r="K668">
            <v>0</v>
          </cell>
        </row>
        <row r="669">
          <cell r="C669" t="str">
            <v>BA2470</v>
          </cell>
          <cell r="K669">
            <v>0</v>
          </cell>
        </row>
        <row r="670">
          <cell r="C670" t="str">
            <v>BA2470</v>
          </cell>
          <cell r="K670">
            <v>0</v>
          </cell>
        </row>
        <row r="671">
          <cell r="C671" t="str">
            <v>BA2470</v>
          </cell>
          <cell r="K671">
            <v>0</v>
          </cell>
        </row>
        <row r="672">
          <cell r="C672" t="str">
            <v>BA2470</v>
          </cell>
          <cell r="K672">
            <v>0</v>
          </cell>
        </row>
        <row r="673">
          <cell r="C673" t="str">
            <v>BA2470</v>
          </cell>
          <cell r="K673">
            <v>0</v>
          </cell>
        </row>
        <row r="674">
          <cell r="K674">
            <v>0</v>
          </cell>
        </row>
        <row r="675">
          <cell r="C675" t="str">
            <v>BA2440</v>
          </cell>
          <cell r="K675">
            <v>0</v>
          </cell>
        </row>
        <row r="676">
          <cell r="C676" t="str">
            <v>BA2440</v>
          </cell>
          <cell r="K676">
            <v>0</v>
          </cell>
        </row>
        <row r="677">
          <cell r="C677" t="str">
            <v>BA2440</v>
          </cell>
          <cell r="K677">
            <v>0</v>
          </cell>
        </row>
        <row r="678">
          <cell r="C678" t="str">
            <v>BA2440</v>
          </cell>
          <cell r="K678">
            <v>0</v>
          </cell>
        </row>
        <row r="679">
          <cell r="C679" t="str">
            <v>BA2440</v>
          </cell>
          <cell r="K679">
            <v>0</v>
          </cell>
        </row>
        <row r="680">
          <cell r="C680" t="str">
            <v>BA2440</v>
          </cell>
          <cell r="K680">
            <v>0</v>
          </cell>
        </row>
        <row r="681">
          <cell r="C681" t="str">
            <v>BA2440</v>
          </cell>
          <cell r="K681">
            <v>0</v>
          </cell>
        </row>
        <row r="682">
          <cell r="C682" t="str">
            <v>BA2440</v>
          </cell>
          <cell r="K682">
            <v>0</v>
          </cell>
        </row>
        <row r="683">
          <cell r="C683" t="str">
            <v>BA2480</v>
          </cell>
          <cell r="K683">
            <v>0</v>
          </cell>
        </row>
        <row r="684">
          <cell r="K684">
            <v>0</v>
          </cell>
        </row>
        <row r="685">
          <cell r="K685">
            <v>0</v>
          </cell>
        </row>
        <row r="686">
          <cell r="C686" t="str">
            <v>BA2480</v>
          </cell>
          <cell r="K686">
            <v>0</v>
          </cell>
        </row>
        <row r="687">
          <cell r="K687">
            <v>0</v>
          </cell>
        </row>
        <row r="688">
          <cell r="C688" t="str">
            <v>BA2480</v>
          </cell>
          <cell r="K688">
            <v>0</v>
          </cell>
        </row>
        <row r="689">
          <cell r="C689" t="str">
            <v>BA2480</v>
          </cell>
          <cell r="K689">
            <v>0</v>
          </cell>
        </row>
        <row r="690">
          <cell r="C690" t="str">
            <v>BA2480</v>
          </cell>
          <cell r="K690">
            <v>0</v>
          </cell>
        </row>
        <row r="691">
          <cell r="C691" t="str">
            <v>BA2480</v>
          </cell>
          <cell r="K691">
            <v>0</v>
          </cell>
        </row>
        <row r="692">
          <cell r="C692" t="str">
            <v>BA2480</v>
          </cell>
          <cell r="K692">
            <v>0</v>
          </cell>
        </row>
        <row r="693">
          <cell r="K693">
            <v>0</v>
          </cell>
        </row>
        <row r="694">
          <cell r="C694" t="str">
            <v>BA2450</v>
          </cell>
          <cell r="K694">
            <v>0</v>
          </cell>
        </row>
        <row r="695">
          <cell r="C695" t="str">
            <v>BA2450</v>
          </cell>
          <cell r="K695">
            <v>0</v>
          </cell>
        </row>
        <row r="696">
          <cell r="C696" t="str">
            <v>BA2450</v>
          </cell>
          <cell r="K696">
            <v>0</v>
          </cell>
        </row>
        <row r="697">
          <cell r="C697" t="str">
            <v>BA2450</v>
          </cell>
          <cell r="K697">
            <v>0</v>
          </cell>
        </row>
        <row r="698">
          <cell r="C698" t="str">
            <v>BA2450</v>
          </cell>
          <cell r="K698">
            <v>0</v>
          </cell>
        </row>
        <row r="699">
          <cell r="C699" t="str">
            <v>BA2450</v>
          </cell>
          <cell r="K699">
            <v>0</v>
          </cell>
        </row>
        <row r="700">
          <cell r="C700" t="str">
            <v>BA2450</v>
          </cell>
          <cell r="K700">
            <v>0</v>
          </cell>
        </row>
        <row r="701">
          <cell r="C701" t="str">
            <v>BA2450</v>
          </cell>
          <cell r="K701">
            <v>0</v>
          </cell>
        </row>
        <row r="702">
          <cell r="C702" t="str">
            <v>BA2490</v>
          </cell>
          <cell r="K702">
            <v>0</v>
          </cell>
        </row>
        <row r="703">
          <cell r="K703">
            <v>0</v>
          </cell>
        </row>
        <row r="704">
          <cell r="K704">
            <v>0</v>
          </cell>
        </row>
        <row r="705">
          <cell r="C705" t="str">
            <v>BA2490</v>
          </cell>
          <cell r="K705">
            <v>0</v>
          </cell>
        </row>
        <row r="706">
          <cell r="K706">
            <v>0</v>
          </cell>
        </row>
        <row r="707">
          <cell r="C707" t="str">
            <v>BA2490</v>
          </cell>
          <cell r="K707">
            <v>0</v>
          </cell>
        </row>
        <row r="708">
          <cell r="C708" t="str">
            <v>BA2490</v>
          </cell>
          <cell r="K708">
            <v>0</v>
          </cell>
        </row>
        <row r="709">
          <cell r="C709" t="str">
            <v>BA2490</v>
          </cell>
          <cell r="K709">
            <v>0</v>
          </cell>
        </row>
        <row r="710">
          <cell r="C710" t="str">
            <v>BA2490</v>
          </cell>
          <cell r="K710">
            <v>0</v>
          </cell>
        </row>
        <row r="711">
          <cell r="C711" t="str">
            <v>BA2490</v>
          </cell>
          <cell r="K711">
            <v>0</v>
          </cell>
        </row>
        <row r="712">
          <cell r="K712">
            <v>0</v>
          </cell>
        </row>
        <row r="713">
          <cell r="K713">
            <v>0</v>
          </cell>
        </row>
        <row r="714">
          <cell r="C714" t="str">
            <v>BA2540</v>
          </cell>
          <cell r="K714">
            <v>0</v>
          </cell>
        </row>
        <row r="715">
          <cell r="C715" t="str">
            <v>BA2540</v>
          </cell>
          <cell r="K715">
            <v>0</v>
          </cell>
        </row>
        <row r="716">
          <cell r="C716" t="str">
            <v>BA2540</v>
          </cell>
          <cell r="K716">
            <v>0</v>
          </cell>
        </row>
        <row r="717">
          <cell r="C717" t="str">
            <v>BA2551</v>
          </cell>
          <cell r="K717">
            <v>0</v>
          </cell>
        </row>
        <row r="718">
          <cell r="C718" t="str">
            <v>BA2540</v>
          </cell>
          <cell r="K718">
            <v>0</v>
          </cell>
        </row>
        <row r="719">
          <cell r="C719" t="str">
            <v>BA2540</v>
          </cell>
          <cell r="K719">
            <v>0</v>
          </cell>
        </row>
        <row r="720">
          <cell r="C720" t="str">
            <v>BA2540</v>
          </cell>
          <cell r="K720">
            <v>0</v>
          </cell>
        </row>
        <row r="721">
          <cell r="C721" t="str">
            <v>BA2551</v>
          </cell>
          <cell r="K721">
            <v>0</v>
          </cell>
        </row>
        <row r="722">
          <cell r="C722" t="str">
            <v>BA2540</v>
          </cell>
          <cell r="K722">
            <v>0</v>
          </cell>
        </row>
        <row r="723">
          <cell r="C723" t="str">
            <v>BA2540</v>
          </cell>
          <cell r="K723">
            <v>0</v>
          </cell>
        </row>
        <row r="724">
          <cell r="C724" t="str">
            <v>BA2540</v>
          </cell>
          <cell r="K724">
            <v>0</v>
          </cell>
        </row>
        <row r="725">
          <cell r="C725" t="str">
            <v>BA2551</v>
          </cell>
          <cell r="K725">
            <v>0</v>
          </cell>
        </row>
        <row r="726">
          <cell r="C726" t="str">
            <v>BA2540</v>
          </cell>
          <cell r="K726">
            <v>0</v>
          </cell>
        </row>
        <row r="727">
          <cell r="C727" t="str">
            <v>BA2540</v>
          </cell>
          <cell r="K727">
            <v>0</v>
          </cell>
        </row>
        <row r="728">
          <cell r="C728" t="str">
            <v>BA2540</v>
          </cell>
          <cell r="K728">
            <v>0</v>
          </cell>
        </row>
        <row r="729">
          <cell r="C729" t="str">
            <v>BA2540</v>
          </cell>
          <cell r="K729">
            <v>0</v>
          </cell>
        </row>
        <row r="730">
          <cell r="C730" t="str">
            <v>BA2540</v>
          </cell>
          <cell r="K730">
            <v>0</v>
          </cell>
        </row>
        <row r="731">
          <cell r="C731" t="str">
            <v>BA2540</v>
          </cell>
          <cell r="K731">
            <v>0</v>
          </cell>
        </row>
        <row r="732">
          <cell r="C732" t="str">
            <v>BA2540</v>
          </cell>
          <cell r="K732">
            <v>0</v>
          </cell>
        </row>
        <row r="733">
          <cell r="C733" t="str">
            <v>BA2540</v>
          </cell>
          <cell r="K733">
            <v>0</v>
          </cell>
        </row>
        <row r="734">
          <cell r="K734">
            <v>0</v>
          </cell>
        </row>
        <row r="735">
          <cell r="C735" t="str">
            <v>BA2550</v>
          </cell>
          <cell r="K735">
            <v>0</v>
          </cell>
        </row>
        <row r="736">
          <cell r="C736" t="str">
            <v>BA2550</v>
          </cell>
          <cell r="K736">
            <v>0</v>
          </cell>
        </row>
        <row r="737">
          <cell r="C737" t="str">
            <v>BA2550</v>
          </cell>
          <cell r="K737">
            <v>0</v>
          </cell>
        </row>
        <row r="738">
          <cell r="C738" t="str">
            <v>BA1700</v>
          </cell>
          <cell r="K738">
            <v>0</v>
          </cell>
        </row>
        <row r="739">
          <cell r="C739" t="str">
            <v>BA1690</v>
          </cell>
          <cell r="K739">
            <v>0</v>
          </cell>
        </row>
        <row r="740">
          <cell r="C740" t="str">
            <v>BA2550</v>
          </cell>
          <cell r="K740">
            <v>0</v>
          </cell>
        </row>
        <row r="741">
          <cell r="C741" t="str">
            <v>BA2510</v>
          </cell>
          <cell r="K741">
            <v>0</v>
          </cell>
        </row>
        <row r="742">
          <cell r="C742" t="str">
            <v>BA2520</v>
          </cell>
          <cell r="K742">
            <v>0</v>
          </cell>
        </row>
        <row r="743">
          <cell r="C743" t="str">
            <v>BA2552</v>
          </cell>
          <cell r="K743">
            <v>0</v>
          </cell>
        </row>
        <row r="744">
          <cell r="K744">
            <v>0</v>
          </cell>
        </row>
        <row r="745">
          <cell r="K745">
            <v>0</v>
          </cell>
        </row>
        <row r="746">
          <cell r="C746" t="str">
            <v>BA2570</v>
          </cell>
          <cell r="K746">
            <v>0</v>
          </cell>
        </row>
        <row r="747">
          <cell r="C747" t="str">
            <v>BA2570</v>
          </cell>
          <cell r="K747">
            <v>0</v>
          </cell>
        </row>
        <row r="748">
          <cell r="C748" t="str">
            <v>BA2570</v>
          </cell>
          <cell r="K748">
            <v>0</v>
          </cell>
        </row>
        <row r="749">
          <cell r="C749" t="str">
            <v>BA2570</v>
          </cell>
          <cell r="K749">
            <v>0</v>
          </cell>
        </row>
        <row r="750">
          <cell r="C750" t="str">
            <v>BA2570</v>
          </cell>
          <cell r="K750">
            <v>0</v>
          </cell>
        </row>
        <row r="751">
          <cell r="C751" t="str">
            <v>BA2570</v>
          </cell>
          <cell r="K751">
            <v>0</v>
          </cell>
        </row>
        <row r="752">
          <cell r="C752" t="str">
            <v>BA2570</v>
          </cell>
          <cell r="K752">
            <v>0</v>
          </cell>
        </row>
        <row r="753">
          <cell r="C753" t="str">
            <v>BA2570</v>
          </cell>
          <cell r="K753">
            <v>0</v>
          </cell>
        </row>
        <row r="754">
          <cell r="K754">
            <v>0</v>
          </cell>
        </row>
        <row r="755">
          <cell r="K755">
            <v>0</v>
          </cell>
        </row>
        <row r="756">
          <cell r="C756" t="str">
            <v>BA2610</v>
          </cell>
          <cell r="K756">
            <v>0</v>
          </cell>
        </row>
        <row r="757">
          <cell r="C757" t="str">
            <v>BA2600</v>
          </cell>
          <cell r="K757">
            <v>0</v>
          </cell>
        </row>
        <row r="758">
          <cell r="C758" t="str">
            <v>BA2620</v>
          </cell>
          <cell r="K758">
            <v>0</v>
          </cell>
        </row>
        <row r="759">
          <cell r="C759" t="str">
            <v>BA2620</v>
          </cell>
          <cell r="K759">
            <v>0</v>
          </cell>
        </row>
        <row r="760">
          <cell r="C760" t="str">
            <v>BA2620</v>
          </cell>
          <cell r="K760">
            <v>0</v>
          </cell>
        </row>
        <row r="761">
          <cell r="C761" t="str">
            <v>BA2620</v>
          </cell>
          <cell r="K761">
            <v>0</v>
          </cell>
        </row>
        <row r="762">
          <cell r="C762" t="str">
            <v>BA2620</v>
          </cell>
          <cell r="K762">
            <v>0</v>
          </cell>
        </row>
        <row r="763">
          <cell r="C763" t="str">
            <v>BA2620</v>
          </cell>
          <cell r="K763">
            <v>0</v>
          </cell>
        </row>
        <row r="764">
          <cell r="C764" t="str">
            <v>BA2620</v>
          </cell>
          <cell r="K764">
            <v>0</v>
          </cell>
        </row>
        <row r="765">
          <cell r="C765" t="str">
            <v>BA2620</v>
          </cell>
          <cell r="K765">
            <v>0</v>
          </cell>
        </row>
        <row r="766">
          <cell r="C766" t="str">
            <v>BA2620</v>
          </cell>
          <cell r="K766">
            <v>0</v>
          </cell>
        </row>
        <row r="767">
          <cell r="C767" t="str">
            <v>BA2620</v>
          </cell>
          <cell r="K767">
            <v>0</v>
          </cell>
        </row>
        <row r="768">
          <cell r="C768" t="str">
            <v>BA2620</v>
          </cell>
          <cell r="K768">
            <v>0</v>
          </cell>
        </row>
        <row r="769">
          <cell r="C769" t="str">
            <v>BA2620</v>
          </cell>
          <cell r="K769">
            <v>0</v>
          </cell>
        </row>
        <row r="770">
          <cell r="C770" t="str">
            <v>BA2620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BA2640</v>
          </cell>
          <cell r="K773">
            <v>0</v>
          </cell>
        </row>
        <row r="774">
          <cell r="C774" t="str">
            <v>BA2640</v>
          </cell>
          <cell r="K774">
            <v>0</v>
          </cell>
        </row>
        <row r="775">
          <cell r="C775" t="str">
            <v>BA2640</v>
          </cell>
          <cell r="K775">
            <v>0</v>
          </cell>
        </row>
        <row r="776">
          <cell r="C776" t="str">
            <v>BA2640</v>
          </cell>
          <cell r="K776">
            <v>0</v>
          </cell>
        </row>
        <row r="777">
          <cell r="C777" t="str">
            <v>BA2640</v>
          </cell>
          <cell r="K777">
            <v>0</v>
          </cell>
        </row>
        <row r="778">
          <cell r="C778" t="str">
            <v>BA2640</v>
          </cell>
          <cell r="K778">
            <v>0</v>
          </cell>
        </row>
        <row r="779">
          <cell r="C779" t="str">
            <v>BA2640</v>
          </cell>
          <cell r="K779">
            <v>0</v>
          </cell>
        </row>
        <row r="780">
          <cell r="C780" t="str">
            <v>BA2640</v>
          </cell>
          <cell r="K780">
            <v>0</v>
          </cell>
        </row>
        <row r="781">
          <cell r="C781" t="str">
            <v>BA2640</v>
          </cell>
          <cell r="K781">
            <v>0</v>
          </cell>
        </row>
        <row r="782">
          <cell r="C782" t="str">
            <v>BA2640</v>
          </cell>
          <cell r="K782">
            <v>0</v>
          </cell>
        </row>
        <row r="783">
          <cell r="C783" t="str">
            <v>BA2640</v>
          </cell>
          <cell r="K783">
            <v>0</v>
          </cell>
        </row>
        <row r="784">
          <cell r="C784" t="str">
            <v>BA2640</v>
          </cell>
          <cell r="K784">
            <v>0</v>
          </cell>
        </row>
        <row r="785">
          <cell r="K785">
            <v>0</v>
          </cell>
        </row>
        <row r="786">
          <cell r="K786">
            <v>0</v>
          </cell>
        </row>
        <row r="787">
          <cell r="C787" t="str">
            <v>BA2650</v>
          </cell>
          <cell r="K787">
            <v>0</v>
          </cell>
        </row>
        <row r="788">
          <cell r="C788" t="str">
            <v>BA2650</v>
          </cell>
          <cell r="K788">
            <v>0</v>
          </cell>
        </row>
        <row r="789">
          <cell r="C789" t="str">
            <v>BA2650</v>
          </cell>
          <cell r="K789">
            <v>0</v>
          </cell>
        </row>
        <row r="790">
          <cell r="C790" t="str">
            <v>BA2650</v>
          </cell>
          <cell r="K790">
            <v>0</v>
          </cell>
        </row>
        <row r="791">
          <cell r="C791" t="str">
            <v>BA2650</v>
          </cell>
          <cell r="K791">
            <v>0</v>
          </cell>
        </row>
        <row r="792">
          <cell r="C792" t="str">
            <v>BA2650</v>
          </cell>
          <cell r="K792">
            <v>0</v>
          </cell>
        </row>
        <row r="793">
          <cell r="C793" t="str">
            <v>BA2650</v>
          </cell>
          <cell r="K793">
            <v>0</v>
          </cell>
        </row>
        <row r="794">
          <cell r="C794" t="str">
            <v>BA2650</v>
          </cell>
          <cell r="K794">
            <v>0</v>
          </cell>
        </row>
        <row r="795">
          <cell r="C795" t="str">
            <v>BA2650</v>
          </cell>
          <cell r="K795">
            <v>0</v>
          </cell>
        </row>
        <row r="796">
          <cell r="C796" t="str">
            <v>BA2650</v>
          </cell>
          <cell r="K796">
            <v>0</v>
          </cell>
        </row>
        <row r="797">
          <cell r="C797" t="str">
            <v>BA2650</v>
          </cell>
          <cell r="K797">
            <v>0</v>
          </cell>
        </row>
        <row r="798">
          <cell r="C798" t="str">
            <v>BA2650</v>
          </cell>
          <cell r="K798">
            <v>0</v>
          </cell>
        </row>
        <row r="799">
          <cell r="C799" t="str">
            <v>BA2650</v>
          </cell>
          <cell r="K799">
            <v>0</v>
          </cell>
        </row>
        <row r="800">
          <cell r="C800" t="str">
            <v>BA2650</v>
          </cell>
          <cell r="K800">
            <v>0</v>
          </cell>
        </row>
        <row r="801">
          <cell r="C801" t="str">
            <v>BA2650</v>
          </cell>
          <cell r="K801">
            <v>0</v>
          </cell>
        </row>
        <row r="802">
          <cell r="C802" t="str">
            <v>BA2650</v>
          </cell>
          <cell r="K802">
            <v>0</v>
          </cell>
        </row>
        <row r="803">
          <cell r="C803" t="str">
            <v>BA2650</v>
          </cell>
          <cell r="K803">
            <v>0</v>
          </cell>
        </row>
        <row r="804">
          <cell r="C804" t="str">
            <v>BA2650</v>
          </cell>
          <cell r="K804">
            <v>0</v>
          </cell>
        </row>
        <row r="805">
          <cell r="C805" t="str">
            <v>BA2650</v>
          </cell>
          <cell r="K805">
            <v>0</v>
          </cell>
        </row>
        <row r="806">
          <cell r="C806" t="str">
            <v>BA2650</v>
          </cell>
          <cell r="K806">
            <v>0</v>
          </cell>
        </row>
        <row r="807">
          <cell r="C807" t="str">
            <v>BA2650</v>
          </cell>
          <cell r="K807">
            <v>0</v>
          </cell>
        </row>
        <row r="808">
          <cell r="C808" t="str">
            <v>BA2650</v>
          </cell>
          <cell r="K808">
            <v>0</v>
          </cell>
        </row>
        <row r="809">
          <cell r="C809" t="str">
            <v>BA2650</v>
          </cell>
          <cell r="K809">
            <v>0</v>
          </cell>
        </row>
        <row r="810">
          <cell r="C810" t="str">
            <v>BA2650</v>
          </cell>
          <cell r="K810">
            <v>0</v>
          </cell>
        </row>
        <row r="811">
          <cell r="C811" t="str">
            <v>BA2650</v>
          </cell>
          <cell r="K811">
            <v>0</v>
          </cell>
        </row>
        <row r="812">
          <cell r="C812" t="str">
            <v>BA2650</v>
          </cell>
          <cell r="K812">
            <v>0</v>
          </cell>
        </row>
        <row r="813">
          <cell r="C813" t="str">
            <v>BA2650</v>
          </cell>
          <cell r="K813">
            <v>0</v>
          </cell>
        </row>
        <row r="814">
          <cell r="C814" t="str">
            <v>BA2650</v>
          </cell>
          <cell r="K814">
            <v>0</v>
          </cell>
        </row>
        <row r="815">
          <cell r="C815" t="str">
            <v>BA2650</v>
          </cell>
          <cell r="K815">
            <v>0</v>
          </cell>
        </row>
        <row r="816">
          <cell r="C816" t="str">
            <v>BA2650</v>
          </cell>
          <cell r="K816">
            <v>0</v>
          </cell>
        </row>
        <row r="817">
          <cell r="C817" t="str">
            <v>BA2650</v>
          </cell>
          <cell r="K817">
            <v>0</v>
          </cell>
        </row>
        <row r="818">
          <cell r="C818" t="str">
            <v>BA2650</v>
          </cell>
          <cell r="K818">
            <v>0</v>
          </cell>
        </row>
        <row r="819">
          <cell r="C819" t="str">
            <v>BA2650</v>
          </cell>
          <cell r="K819">
            <v>0</v>
          </cell>
        </row>
        <row r="820">
          <cell r="C820" t="str">
            <v>BA2650</v>
          </cell>
          <cell r="K820">
            <v>0</v>
          </cell>
        </row>
        <row r="821">
          <cell r="C821" t="str">
            <v>BA2650</v>
          </cell>
          <cell r="K821">
            <v>0</v>
          </cell>
        </row>
        <row r="822">
          <cell r="K822">
            <v>0</v>
          </cell>
        </row>
        <row r="823">
          <cell r="K823">
            <v>0</v>
          </cell>
        </row>
        <row r="824">
          <cell r="C824" t="str">
            <v>BA2671</v>
          </cell>
          <cell r="K824">
            <v>0</v>
          </cell>
        </row>
        <row r="825">
          <cell r="C825" t="str">
            <v>BA2671</v>
          </cell>
          <cell r="K825">
            <v>0</v>
          </cell>
        </row>
        <row r="826">
          <cell r="C826" t="str">
            <v>BA2671</v>
          </cell>
          <cell r="K826">
            <v>0</v>
          </cell>
        </row>
        <row r="827">
          <cell r="C827" t="str">
            <v>BA2671</v>
          </cell>
          <cell r="K827">
            <v>0</v>
          </cell>
        </row>
        <row r="828">
          <cell r="C828" t="str">
            <v>BA2671</v>
          </cell>
          <cell r="K828">
            <v>0</v>
          </cell>
        </row>
        <row r="829">
          <cell r="C829" t="str">
            <v>BA2672</v>
          </cell>
          <cell r="K829">
            <v>0</v>
          </cell>
        </row>
        <row r="830">
          <cell r="C830" t="str">
            <v>BA2672</v>
          </cell>
          <cell r="K830">
            <v>0</v>
          </cell>
        </row>
        <row r="831">
          <cell r="C831" t="str">
            <v>BA2674</v>
          </cell>
          <cell r="K831">
            <v>0</v>
          </cell>
        </row>
        <row r="832">
          <cell r="C832" t="str">
            <v>BA2675</v>
          </cell>
          <cell r="K832">
            <v>0</v>
          </cell>
        </row>
        <row r="833">
          <cell r="C833" t="str">
            <v>BA2675</v>
          </cell>
          <cell r="K833">
            <v>0</v>
          </cell>
        </row>
        <row r="834">
          <cell r="C834" t="str">
            <v>BA2673</v>
          </cell>
          <cell r="K834">
            <v>0</v>
          </cell>
        </row>
        <row r="835">
          <cell r="C835" t="str">
            <v>BA2676</v>
          </cell>
          <cell r="K835">
            <v>0</v>
          </cell>
        </row>
        <row r="836">
          <cell r="C836" t="str">
            <v>BA2673</v>
          </cell>
          <cell r="K836">
            <v>0</v>
          </cell>
        </row>
        <row r="837">
          <cell r="C837" t="str">
            <v>BA2671</v>
          </cell>
          <cell r="K837">
            <v>0</v>
          </cell>
        </row>
        <row r="838">
          <cell r="C838" t="str">
            <v>BA2673</v>
          </cell>
          <cell r="K838">
            <v>0</v>
          </cell>
        </row>
        <row r="839">
          <cell r="C839" t="str">
            <v>BA2673</v>
          </cell>
          <cell r="K839">
            <v>0</v>
          </cell>
        </row>
        <row r="840">
          <cell r="C840" t="str">
            <v>BA2673</v>
          </cell>
          <cell r="K840">
            <v>0</v>
          </cell>
        </row>
        <row r="841">
          <cell r="C841" t="str">
            <v>BA2673</v>
          </cell>
          <cell r="K841">
            <v>0</v>
          </cell>
        </row>
        <row r="842">
          <cell r="C842" t="str">
            <v>BA2673</v>
          </cell>
          <cell r="K842">
            <v>0</v>
          </cell>
        </row>
        <row r="843">
          <cell r="C843" t="str">
            <v>BA2677</v>
          </cell>
          <cell r="K843">
            <v>0</v>
          </cell>
        </row>
        <row r="844">
          <cell r="C844" t="str">
            <v>BA2677</v>
          </cell>
          <cell r="K844">
            <v>0</v>
          </cell>
        </row>
        <row r="845">
          <cell r="C845" t="str">
            <v>BA2672</v>
          </cell>
          <cell r="K845">
            <v>0</v>
          </cell>
        </row>
        <row r="846">
          <cell r="C846" t="str">
            <v>BA2672</v>
          </cell>
          <cell r="K846">
            <v>0</v>
          </cell>
        </row>
        <row r="847">
          <cell r="C847" t="str">
            <v>BA2672</v>
          </cell>
          <cell r="K847">
            <v>0</v>
          </cell>
        </row>
        <row r="848">
          <cell r="C848" t="str">
            <v>BA2678</v>
          </cell>
          <cell r="K848">
            <v>0</v>
          </cell>
        </row>
        <row r="849">
          <cell r="K849">
            <v>0</v>
          </cell>
        </row>
        <row r="850">
          <cell r="K850">
            <v>0</v>
          </cell>
        </row>
        <row r="851">
          <cell r="C851" t="str">
            <v>BA2681</v>
          </cell>
          <cell r="K851">
            <v>0</v>
          </cell>
        </row>
        <row r="852">
          <cell r="C852" t="str">
            <v>BA2682</v>
          </cell>
          <cell r="K852">
            <v>0</v>
          </cell>
        </row>
        <row r="853">
          <cell r="C853" t="str">
            <v>BA2683</v>
          </cell>
          <cell r="K853">
            <v>0</v>
          </cell>
        </row>
        <row r="854">
          <cell r="C854" t="str">
            <v>BA2683</v>
          </cell>
          <cell r="K854">
            <v>0</v>
          </cell>
        </row>
        <row r="855">
          <cell r="C855" t="str">
            <v>BA2684</v>
          </cell>
          <cell r="K855">
            <v>0</v>
          </cell>
        </row>
        <row r="856">
          <cell r="C856" t="str">
            <v>BA2685</v>
          </cell>
          <cell r="K856">
            <v>0</v>
          </cell>
        </row>
        <row r="857">
          <cell r="C857" t="str">
            <v>BA2685</v>
          </cell>
          <cell r="K857">
            <v>0</v>
          </cell>
        </row>
        <row r="858">
          <cell r="C858" t="str">
            <v>BA2685</v>
          </cell>
          <cell r="K858">
            <v>0</v>
          </cell>
        </row>
        <row r="859">
          <cell r="C859" t="str">
            <v>BA2685</v>
          </cell>
          <cell r="K859">
            <v>0</v>
          </cell>
        </row>
        <row r="860">
          <cell r="C860" t="str">
            <v>BA2685</v>
          </cell>
          <cell r="K860">
            <v>0</v>
          </cell>
        </row>
        <row r="861">
          <cell r="C861" t="str">
            <v>BA2685</v>
          </cell>
          <cell r="K861">
            <v>0</v>
          </cell>
        </row>
        <row r="862">
          <cell r="C862" t="str">
            <v>BA2686</v>
          </cell>
          <cell r="K862">
            <v>0</v>
          </cell>
        </row>
        <row r="863">
          <cell r="K863">
            <v>0</v>
          </cell>
        </row>
        <row r="864">
          <cell r="K864">
            <v>0</v>
          </cell>
        </row>
        <row r="865">
          <cell r="K865">
            <v>0</v>
          </cell>
        </row>
        <row r="866">
          <cell r="C866" t="str">
            <v>BA2890</v>
          </cell>
          <cell r="K866">
            <v>0</v>
          </cell>
        </row>
        <row r="867">
          <cell r="C867" t="str">
            <v>BA2760</v>
          </cell>
          <cell r="K867">
            <v>0</v>
          </cell>
        </row>
        <row r="868">
          <cell r="C868" t="str">
            <v>BA2840</v>
          </cell>
          <cell r="K868">
            <v>0</v>
          </cell>
        </row>
        <row r="869">
          <cell r="C869" t="str">
            <v>BA2840</v>
          </cell>
          <cell r="K869">
            <v>0</v>
          </cell>
        </row>
        <row r="870">
          <cell r="C870" t="str">
            <v>BA2840</v>
          </cell>
          <cell r="K870">
            <v>0</v>
          </cell>
        </row>
        <row r="871">
          <cell r="C871" t="str">
            <v>BA2890</v>
          </cell>
          <cell r="K871">
            <v>0</v>
          </cell>
        </row>
        <row r="872">
          <cell r="C872" t="str">
            <v>BA2860</v>
          </cell>
          <cell r="K872">
            <v>0</v>
          </cell>
        </row>
        <row r="873">
          <cell r="C873" t="str">
            <v>BA2870</v>
          </cell>
          <cell r="K873">
            <v>0</v>
          </cell>
        </row>
        <row r="874">
          <cell r="C874" t="str">
            <v>BA2880</v>
          </cell>
          <cell r="K874">
            <v>0</v>
          </cell>
        </row>
        <row r="875">
          <cell r="C875" t="str">
            <v>BA2850</v>
          </cell>
          <cell r="K875">
            <v>0</v>
          </cell>
        </row>
        <row r="876">
          <cell r="C876" t="str">
            <v>BA2881</v>
          </cell>
          <cell r="K876">
            <v>0</v>
          </cell>
        </row>
        <row r="877">
          <cell r="C877" t="str">
            <v>BA2882</v>
          </cell>
          <cell r="K877">
            <v>0</v>
          </cell>
        </row>
        <row r="878">
          <cell r="C878" t="str">
            <v>BA2883</v>
          </cell>
          <cell r="K878">
            <v>0</v>
          </cell>
        </row>
        <row r="879">
          <cell r="C879" t="str">
            <v>BA2884</v>
          </cell>
          <cell r="K879">
            <v>0</v>
          </cell>
        </row>
        <row r="880">
          <cell r="K880">
            <v>0</v>
          </cell>
        </row>
        <row r="881">
          <cell r="C881" t="str">
            <v>BA2710</v>
          </cell>
          <cell r="K881">
            <v>0</v>
          </cell>
        </row>
        <row r="882">
          <cell r="C882" t="str">
            <v>BA2720</v>
          </cell>
          <cell r="K882">
            <v>0</v>
          </cell>
        </row>
        <row r="883">
          <cell r="C883" t="str">
            <v>BA2730</v>
          </cell>
          <cell r="K883">
            <v>0</v>
          </cell>
        </row>
        <row r="884">
          <cell r="C884" t="str">
            <v>BA2740</v>
          </cell>
          <cell r="K884">
            <v>0</v>
          </cell>
        </row>
        <row r="885">
          <cell r="C885" t="str">
            <v>BA2751</v>
          </cell>
          <cell r="K885">
            <v>0</v>
          </cell>
        </row>
        <row r="886">
          <cell r="C886" t="str">
            <v>BA2741</v>
          </cell>
          <cell r="K886">
            <v>0</v>
          </cell>
        </row>
        <row r="887">
          <cell r="C887" t="str">
            <v>BA2750</v>
          </cell>
          <cell r="K887">
            <v>0</v>
          </cell>
        </row>
        <row r="888">
          <cell r="K888">
            <v>0</v>
          </cell>
        </row>
        <row r="889">
          <cell r="C889" t="str">
            <v>BA2780</v>
          </cell>
          <cell r="K889">
            <v>0</v>
          </cell>
        </row>
        <row r="890">
          <cell r="C890" t="str">
            <v>BA2790</v>
          </cell>
          <cell r="K890">
            <v>0</v>
          </cell>
        </row>
        <row r="891">
          <cell r="C891" t="str">
            <v>BA2800</v>
          </cell>
          <cell r="K891">
            <v>0</v>
          </cell>
        </row>
        <row r="892">
          <cell r="C892" t="str">
            <v>BA2810</v>
          </cell>
          <cell r="K892">
            <v>0</v>
          </cell>
        </row>
        <row r="893">
          <cell r="C893" t="str">
            <v>BA2811</v>
          </cell>
          <cell r="K893">
            <v>0</v>
          </cell>
        </row>
        <row r="894">
          <cell r="C894" t="str">
            <v>BA2771</v>
          </cell>
          <cell r="K894">
            <v>0</v>
          </cell>
        </row>
        <row r="895">
          <cell r="K895">
            <v>0</v>
          </cell>
        </row>
        <row r="896">
          <cell r="K896">
            <v>0</v>
          </cell>
        </row>
        <row r="897">
          <cell r="C897" t="str">
            <v>CA0120</v>
          </cell>
          <cell r="K897">
            <v>0</v>
          </cell>
        </row>
        <row r="898">
          <cell r="C898" t="str">
            <v>CA0130</v>
          </cell>
          <cell r="K898">
            <v>0</v>
          </cell>
        </row>
        <row r="899">
          <cell r="C899" t="str">
            <v>CA0140</v>
          </cell>
          <cell r="K899">
            <v>0</v>
          </cell>
        </row>
        <row r="900">
          <cell r="K900">
            <v>0</v>
          </cell>
        </row>
        <row r="901">
          <cell r="C901" t="str">
            <v>CA0160</v>
          </cell>
          <cell r="K901">
            <v>0</v>
          </cell>
        </row>
        <row r="902">
          <cell r="C902" t="str">
            <v>CA0170</v>
          </cell>
          <cell r="K902">
            <v>0</v>
          </cell>
        </row>
        <row r="903">
          <cell r="K903">
            <v>0</v>
          </cell>
        </row>
        <row r="904">
          <cell r="K904">
            <v>0</v>
          </cell>
        </row>
        <row r="905">
          <cell r="C905" t="str">
            <v>DA0020</v>
          </cell>
          <cell r="K905">
            <v>0</v>
          </cell>
        </row>
        <row r="906">
          <cell r="K906">
            <v>0</v>
          </cell>
        </row>
        <row r="907">
          <cell r="K907">
            <v>0</v>
          </cell>
        </row>
        <row r="908">
          <cell r="C908" t="str">
            <v>EA0270</v>
          </cell>
          <cell r="K908">
            <v>0</v>
          </cell>
        </row>
        <row r="909">
          <cell r="C909" t="str">
            <v>EA0270</v>
          </cell>
          <cell r="K909">
            <v>0</v>
          </cell>
        </row>
        <row r="910">
          <cell r="K910">
            <v>0</v>
          </cell>
        </row>
        <row r="911">
          <cell r="K911">
            <v>0</v>
          </cell>
        </row>
        <row r="912">
          <cell r="C912" t="str">
            <v>EA0290</v>
          </cell>
          <cell r="K912">
            <v>0</v>
          </cell>
        </row>
        <row r="913">
          <cell r="C913" t="str">
            <v>EA0290</v>
          </cell>
          <cell r="K913">
            <v>0</v>
          </cell>
        </row>
        <row r="914">
          <cell r="C914" t="str">
            <v>EA0330</v>
          </cell>
          <cell r="K914">
            <v>0</v>
          </cell>
        </row>
        <row r="915">
          <cell r="C915" t="str">
            <v>EA0340</v>
          </cell>
          <cell r="K915">
            <v>0</v>
          </cell>
        </row>
        <row r="916">
          <cell r="C916" t="str">
            <v>EA0450</v>
          </cell>
          <cell r="K916">
            <v>0</v>
          </cell>
        </row>
        <row r="917">
          <cell r="C917" t="str">
            <v>EA0360</v>
          </cell>
          <cell r="K917">
            <v>0</v>
          </cell>
        </row>
        <row r="918">
          <cell r="C918" t="str">
            <v>EA0380</v>
          </cell>
          <cell r="K918">
            <v>0</v>
          </cell>
        </row>
        <row r="919">
          <cell r="C919" t="str">
            <v>EA0390</v>
          </cell>
          <cell r="K919">
            <v>0</v>
          </cell>
        </row>
        <row r="920">
          <cell r="C920" t="str">
            <v>EA0400</v>
          </cell>
          <cell r="K920">
            <v>0</v>
          </cell>
        </row>
        <row r="921">
          <cell r="C921" t="str">
            <v>EA0410</v>
          </cell>
          <cell r="K921">
            <v>0</v>
          </cell>
        </row>
        <row r="922">
          <cell r="C922" t="str">
            <v>EA0420</v>
          </cell>
          <cell r="K922">
            <v>0</v>
          </cell>
        </row>
        <row r="923">
          <cell r="C923" t="str">
            <v>EA0430</v>
          </cell>
          <cell r="K923">
            <v>0</v>
          </cell>
        </row>
        <row r="924">
          <cell r="C924" t="str">
            <v>EA0440</v>
          </cell>
          <cell r="K924">
            <v>0</v>
          </cell>
        </row>
        <row r="925">
          <cell r="C925" t="str">
            <v>EA0450</v>
          </cell>
          <cell r="K925">
            <v>0</v>
          </cell>
        </row>
        <row r="926">
          <cell r="C926" t="str">
            <v>EA0461</v>
          </cell>
          <cell r="K926">
            <v>0</v>
          </cell>
        </row>
        <row r="927">
          <cell r="C927" t="str">
            <v>EA0470</v>
          </cell>
          <cell r="K927">
            <v>0</v>
          </cell>
        </row>
        <row r="928">
          <cell r="C928" t="str">
            <v>EA0490</v>
          </cell>
          <cell r="K928">
            <v>0</v>
          </cell>
        </row>
        <row r="929">
          <cell r="C929" t="str">
            <v>EA0500</v>
          </cell>
          <cell r="K929">
            <v>0</v>
          </cell>
        </row>
        <row r="930">
          <cell r="C930" t="str">
            <v>EA0510</v>
          </cell>
          <cell r="K930">
            <v>0</v>
          </cell>
        </row>
        <row r="931">
          <cell r="C931" t="str">
            <v>EA0520</v>
          </cell>
          <cell r="K931">
            <v>0</v>
          </cell>
        </row>
        <row r="932">
          <cell r="C932" t="str">
            <v>EA0530</v>
          </cell>
          <cell r="K932">
            <v>0</v>
          </cell>
        </row>
        <row r="933">
          <cell r="C933" t="str">
            <v>EA0540</v>
          </cell>
          <cell r="K933">
            <v>0</v>
          </cell>
        </row>
        <row r="934">
          <cell r="C934" t="str">
            <v>EA0550</v>
          </cell>
          <cell r="K934">
            <v>0</v>
          </cell>
        </row>
        <row r="935">
          <cell r="C935" t="str">
            <v>EA0290</v>
          </cell>
          <cell r="K935">
            <v>0</v>
          </cell>
        </row>
        <row r="936">
          <cell r="C936" t="str">
            <v>EA0300</v>
          </cell>
          <cell r="K936">
            <v>0</v>
          </cell>
        </row>
        <row r="937">
          <cell r="C937" t="str">
            <v>EA0560</v>
          </cell>
          <cell r="K937">
            <v>0</v>
          </cell>
        </row>
        <row r="938">
          <cell r="K938">
            <v>0</v>
          </cell>
        </row>
        <row r="939">
          <cell r="C939" t="str">
            <v>EA0560</v>
          </cell>
          <cell r="K939">
            <v>0</v>
          </cell>
        </row>
        <row r="940">
          <cell r="K940">
            <v>396199.43</v>
          </cell>
        </row>
        <row r="941">
          <cell r="K941">
            <v>396199.43</v>
          </cell>
        </row>
        <row r="942">
          <cell r="C942" t="str">
            <v>YA0020</v>
          </cell>
          <cell r="K942">
            <v>0</v>
          </cell>
        </row>
        <row r="943">
          <cell r="C943" t="str">
            <v>YA0030</v>
          </cell>
          <cell r="K943">
            <v>0</v>
          </cell>
        </row>
        <row r="944">
          <cell r="C944" t="str">
            <v>YA0050</v>
          </cell>
          <cell r="K944">
            <v>0</v>
          </cell>
        </row>
        <row r="945">
          <cell r="C945" t="str">
            <v>YA0040</v>
          </cell>
          <cell r="K945">
            <v>396199.43</v>
          </cell>
        </row>
        <row r="946">
          <cell r="C946" t="str">
            <v>YA0020</v>
          </cell>
          <cell r="K946">
            <v>0</v>
          </cell>
        </row>
        <row r="947">
          <cell r="C947" t="str">
            <v>YA0070</v>
          </cell>
          <cell r="K947">
            <v>0</v>
          </cell>
        </row>
        <row r="948">
          <cell r="C948" t="str">
            <v>YA0080</v>
          </cell>
          <cell r="K948">
            <v>0</v>
          </cell>
        </row>
        <row r="949">
          <cell r="C949" t="str">
            <v>YA0090</v>
          </cell>
          <cell r="K949">
            <v>0</v>
          </cell>
        </row>
        <row r="950">
          <cell r="K950">
            <v>0</v>
          </cell>
        </row>
        <row r="951">
          <cell r="K951">
            <v>5628161.8700000001</v>
          </cell>
        </row>
        <row r="952">
          <cell r="K952">
            <v>5628161.8700000001</v>
          </cell>
        </row>
        <row r="953">
          <cell r="K953">
            <v>0</v>
          </cell>
        </row>
        <row r="954">
          <cell r="C954" t="str">
            <v>AA0031</v>
          </cell>
          <cell r="K954">
            <v>0</v>
          </cell>
        </row>
        <row r="955">
          <cell r="C955" t="str">
            <v>AA0032</v>
          </cell>
          <cell r="K955">
            <v>0</v>
          </cell>
        </row>
        <row r="956">
          <cell r="K956">
            <v>0</v>
          </cell>
        </row>
        <row r="957">
          <cell r="C957" t="str">
            <v>AA0034</v>
          </cell>
          <cell r="K957">
            <v>0</v>
          </cell>
        </row>
        <row r="958">
          <cell r="C958" t="str">
            <v>AA0035</v>
          </cell>
          <cell r="K958">
            <v>0</v>
          </cell>
        </row>
        <row r="959">
          <cell r="C959" t="str">
            <v>AA0040</v>
          </cell>
          <cell r="K959">
            <v>0</v>
          </cell>
        </row>
        <row r="960">
          <cell r="C960" t="str">
            <v>AA0036</v>
          </cell>
          <cell r="K960">
            <v>0</v>
          </cell>
        </row>
        <row r="961">
          <cell r="K961">
            <v>0</v>
          </cell>
        </row>
        <row r="962">
          <cell r="K962">
            <v>0</v>
          </cell>
        </row>
        <row r="963">
          <cell r="K963">
            <v>5628161.8700000001</v>
          </cell>
        </row>
        <row r="964">
          <cell r="C964" t="str">
            <v>AA0032</v>
          </cell>
          <cell r="K964">
            <v>0</v>
          </cell>
        </row>
        <row r="965">
          <cell r="C965" t="str">
            <v>AA0032</v>
          </cell>
          <cell r="K965">
            <v>0</v>
          </cell>
        </row>
        <row r="966">
          <cell r="C966" t="str">
            <v>AA0160</v>
          </cell>
          <cell r="K966">
            <v>0</v>
          </cell>
        </row>
        <row r="967">
          <cell r="C967" t="str">
            <v>AA0150</v>
          </cell>
          <cell r="K967">
            <v>0</v>
          </cell>
        </row>
        <row r="968">
          <cell r="C968" t="str">
            <v>AA0070</v>
          </cell>
          <cell r="K968">
            <v>0</v>
          </cell>
        </row>
        <row r="969">
          <cell r="C969" t="str">
            <v>AA0070</v>
          </cell>
          <cell r="K969">
            <v>0</v>
          </cell>
        </row>
        <row r="970">
          <cell r="C970" t="str">
            <v>AA0070</v>
          </cell>
          <cell r="K970">
            <v>0</v>
          </cell>
        </row>
        <row r="971">
          <cell r="C971" t="str">
            <v>AA0040</v>
          </cell>
          <cell r="K971">
            <v>0</v>
          </cell>
        </row>
        <row r="972">
          <cell r="C972" t="str">
            <v>AA0040</v>
          </cell>
          <cell r="K972">
            <v>0</v>
          </cell>
        </row>
        <row r="973">
          <cell r="C973" t="str">
            <v>AA0040</v>
          </cell>
          <cell r="K973">
            <v>0</v>
          </cell>
        </row>
        <row r="974">
          <cell r="C974" t="str">
            <v>AA0040</v>
          </cell>
          <cell r="K974">
            <v>0</v>
          </cell>
        </row>
        <row r="975">
          <cell r="C975" t="str">
            <v>AA0040</v>
          </cell>
          <cell r="K975">
            <v>0</v>
          </cell>
        </row>
        <row r="976">
          <cell r="C976" t="str">
            <v>AA0040</v>
          </cell>
          <cell r="K976">
            <v>0</v>
          </cell>
        </row>
        <row r="977">
          <cell r="C977" t="str">
            <v>AA0070</v>
          </cell>
          <cell r="K977">
            <v>0</v>
          </cell>
        </row>
        <row r="978">
          <cell r="C978" t="str">
            <v>AA0070</v>
          </cell>
          <cell r="K978">
            <v>0</v>
          </cell>
        </row>
        <row r="979">
          <cell r="C979" t="str">
            <v>AA0032</v>
          </cell>
          <cell r="K979">
            <v>0</v>
          </cell>
        </row>
        <row r="980">
          <cell r="C980" t="str">
            <v>AA0032</v>
          </cell>
          <cell r="K980">
            <v>0</v>
          </cell>
        </row>
        <row r="981">
          <cell r="C981" t="str">
            <v>AA0032</v>
          </cell>
          <cell r="K981">
            <v>0</v>
          </cell>
        </row>
        <row r="982">
          <cell r="C982" t="str">
            <v>AA0070</v>
          </cell>
          <cell r="K982">
            <v>0</v>
          </cell>
        </row>
        <row r="983">
          <cell r="C983" t="str">
            <v>AA0070</v>
          </cell>
          <cell r="K983">
            <v>0</v>
          </cell>
        </row>
        <row r="984">
          <cell r="C984" t="str">
            <v>AA0040</v>
          </cell>
          <cell r="K984">
            <v>0</v>
          </cell>
        </row>
        <row r="985">
          <cell r="C985" t="str">
            <v>AA0070</v>
          </cell>
          <cell r="K985">
            <v>0</v>
          </cell>
        </row>
        <row r="986">
          <cell r="C986" t="str">
            <v>AA0070</v>
          </cell>
          <cell r="K986">
            <v>0</v>
          </cell>
        </row>
        <row r="987">
          <cell r="C987" t="str">
            <v>AA0040</v>
          </cell>
          <cell r="K987">
            <v>0</v>
          </cell>
        </row>
        <row r="988">
          <cell r="C988" t="str">
            <v>AA0040</v>
          </cell>
          <cell r="K988">
            <v>0</v>
          </cell>
        </row>
        <row r="989">
          <cell r="C989" t="str">
            <v>AA0070</v>
          </cell>
          <cell r="K989">
            <v>0</v>
          </cell>
        </row>
        <row r="990">
          <cell r="C990" t="str">
            <v>AA0150</v>
          </cell>
          <cell r="K990">
            <v>0</v>
          </cell>
        </row>
        <row r="991">
          <cell r="C991" t="str">
            <v>AA0150</v>
          </cell>
          <cell r="K991">
            <v>0</v>
          </cell>
        </row>
        <row r="992">
          <cell r="C992" t="str">
            <v>AA0070</v>
          </cell>
          <cell r="K992">
            <v>0</v>
          </cell>
        </row>
        <row r="993">
          <cell r="C993" t="str">
            <v>AA0070</v>
          </cell>
          <cell r="K993">
            <v>0</v>
          </cell>
        </row>
        <row r="994">
          <cell r="C994" t="str">
            <v>AA0070</v>
          </cell>
          <cell r="K994">
            <v>0</v>
          </cell>
        </row>
        <row r="995">
          <cell r="C995" t="str">
            <v>AA0070</v>
          </cell>
          <cell r="K995">
            <v>0</v>
          </cell>
        </row>
        <row r="996">
          <cell r="C996" t="str">
            <v>AA0032</v>
          </cell>
          <cell r="K996">
            <v>0</v>
          </cell>
        </row>
        <row r="997">
          <cell r="C997" t="str">
            <v>AA0070</v>
          </cell>
          <cell r="K997">
            <v>0</v>
          </cell>
        </row>
        <row r="998">
          <cell r="C998" t="str">
            <v>AA0032</v>
          </cell>
          <cell r="K998">
            <v>0</v>
          </cell>
        </row>
        <row r="999">
          <cell r="C999" t="str">
            <v>AA0032</v>
          </cell>
          <cell r="K999">
            <v>0</v>
          </cell>
        </row>
        <row r="1000">
          <cell r="C1000" t="str">
            <v>AA0032</v>
          </cell>
          <cell r="K1000">
            <v>0</v>
          </cell>
        </row>
        <row r="1001">
          <cell r="C1001" t="str">
            <v>AA0032</v>
          </cell>
          <cell r="K1001">
            <v>0</v>
          </cell>
        </row>
        <row r="1002">
          <cell r="C1002" t="str">
            <v>AA0032</v>
          </cell>
          <cell r="K1002">
            <v>0</v>
          </cell>
        </row>
        <row r="1003">
          <cell r="C1003" t="str">
            <v>AA0032</v>
          </cell>
          <cell r="K1003">
            <v>0</v>
          </cell>
        </row>
        <row r="1004">
          <cell r="C1004" t="str">
            <v>AA0070</v>
          </cell>
          <cell r="K1004">
            <v>0</v>
          </cell>
        </row>
        <row r="1005">
          <cell r="C1005" t="str">
            <v>AA0032</v>
          </cell>
          <cell r="K1005">
            <v>0</v>
          </cell>
        </row>
        <row r="1006">
          <cell r="C1006" t="str">
            <v>AA0032</v>
          </cell>
          <cell r="K1006">
            <v>0</v>
          </cell>
        </row>
        <row r="1007">
          <cell r="C1007" t="str">
            <v>AA0032</v>
          </cell>
          <cell r="K1007">
            <v>0</v>
          </cell>
        </row>
        <row r="1008">
          <cell r="C1008" t="str">
            <v>AA0070</v>
          </cell>
          <cell r="K1008">
            <v>0</v>
          </cell>
        </row>
        <row r="1009">
          <cell r="C1009" t="str">
            <v>AA0032</v>
          </cell>
          <cell r="K1009">
            <v>0</v>
          </cell>
        </row>
        <row r="1010">
          <cell r="C1010" t="str">
            <v>AA0070</v>
          </cell>
          <cell r="K1010">
            <v>0</v>
          </cell>
        </row>
        <row r="1011">
          <cell r="C1011" t="str">
            <v>AA0070</v>
          </cell>
          <cell r="K1011">
            <v>0</v>
          </cell>
        </row>
        <row r="1012">
          <cell r="C1012" t="str">
            <v>AA0032</v>
          </cell>
          <cell r="K1012">
            <v>0</v>
          </cell>
        </row>
        <row r="1013">
          <cell r="C1013" t="str">
            <v>AA0032</v>
          </cell>
          <cell r="K1013">
            <v>0</v>
          </cell>
        </row>
        <row r="1014">
          <cell r="C1014" t="str">
            <v>AA0070</v>
          </cell>
          <cell r="K1014">
            <v>0</v>
          </cell>
        </row>
        <row r="1015">
          <cell r="C1015" t="str">
            <v>AA0070</v>
          </cell>
          <cell r="K1015">
            <v>0</v>
          </cell>
        </row>
        <row r="1016">
          <cell r="C1016" t="str">
            <v>AA0032</v>
          </cell>
          <cell r="K1016">
            <v>0</v>
          </cell>
        </row>
        <row r="1017">
          <cell r="C1017" t="str">
            <v>AA0032</v>
          </cell>
          <cell r="K1017">
            <v>0</v>
          </cell>
        </row>
        <row r="1018">
          <cell r="C1018" t="str">
            <v>AA0070</v>
          </cell>
          <cell r="K1018">
            <v>0</v>
          </cell>
        </row>
        <row r="1019">
          <cell r="K1019">
            <v>0</v>
          </cell>
        </row>
        <row r="1020">
          <cell r="C1020" t="str">
            <v>AA0032</v>
          </cell>
          <cell r="K1020">
            <v>5628161.8700000001</v>
          </cell>
        </row>
        <row r="1021">
          <cell r="K1021">
            <v>0</v>
          </cell>
        </row>
        <row r="1022">
          <cell r="C1022" t="str">
            <v>AA0170</v>
          </cell>
          <cell r="K1022">
            <v>0</v>
          </cell>
        </row>
        <row r="1023">
          <cell r="C1023" t="str">
            <v>AA0170</v>
          </cell>
          <cell r="K1023">
            <v>0</v>
          </cell>
        </row>
        <row r="1024">
          <cell r="C1024" t="str">
            <v>AA0190</v>
          </cell>
          <cell r="K1024">
            <v>0</v>
          </cell>
        </row>
        <row r="1025">
          <cell r="C1025" t="str">
            <v>AA0200</v>
          </cell>
          <cell r="K1025">
            <v>0</v>
          </cell>
        </row>
        <row r="1026">
          <cell r="C1026" t="str">
            <v>AA0210</v>
          </cell>
          <cell r="K1026">
            <v>0</v>
          </cell>
        </row>
        <row r="1027">
          <cell r="C1027" t="str">
            <v>AA0220</v>
          </cell>
          <cell r="K1027">
            <v>0</v>
          </cell>
        </row>
        <row r="1028">
          <cell r="C1028" t="str">
            <v>AA0141</v>
          </cell>
          <cell r="K1028">
            <v>0</v>
          </cell>
        </row>
        <row r="1029">
          <cell r="K1029">
            <v>0</v>
          </cell>
        </row>
        <row r="1030">
          <cell r="C1030" t="str">
            <v>AA0170</v>
          </cell>
          <cell r="K1030">
            <v>0</v>
          </cell>
        </row>
        <row r="1031">
          <cell r="C1031" t="str">
            <v>AA0170</v>
          </cell>
          <cell r="K1031">
            <v>0</v>
          </cell>
        </row>
        <row r="1032">
          <cell r="C1032" t="str">
            <v>AA0170</v>
          </cell>
          <cell r="K1032">
            <v>0</v>
          </cell>
        </row>
        <row r="1033">
          <cell r="C1033" t="str">
            <v>AA0171</v>
          </cell>
          <cell r="K1033">
            <v>0</v>
          </cell>
        </row>
        <row r="1034">
          <cell r="C1034" t="str">
            <v>AA0120</v>
          </cell>
          <cell r="K1034">
            <v>0</v>
          </cell>
        </row>
        <row r="1035">
          <cell r="C1035" t="str">
            <v>AA0130</v>
          </cell>
          <cell r="K1035">
            <v>0</v>
          </cell>
        </row>
        <row r="1036">
          <cell r="C1036" t="str">
            <v>AA0100</v>
          </cell>
          <cell r="K1036">
            <v>0</v>
          </cell>
        </row>
        <row r="1037">
          <cell r="C1037" t="str">
            <v>AA0080</v>
          </cell>
          <cell r="K1037">
            <v>0</v>
          </cell>
        </row>
        <row r="1038">
          <cell r="C1038" t="str">
            <v>AA0090</v>
          </cell>
          <cell r="K1038">
            <v>0</v>
          </cell>
        </row>
        <row r="1039">
          <cell r="K1039">
            <v>0</v>
          </cell>
        </row>
        <row r="1040">
          <cell r="C1040" t="str">
            <v>AA0230</v>
          </cell>
          <cell r="K1040">
            <v>0</v>
          </cell>
        </row>
        <row r="1041">
          <cell r="C1041" t="str">
            <v>AA0230</v>
          </cell>
          <cell r="K1041">
            <v>0</v>
          </cell>
        </row>
        <row r="1042">
          <cell r="K1042">
            <v>0</v>
          </cell>
        </row>
        <row r="1043">
          <cell r="C1043" t="str">
            <v>AA0250</v>
          </cell>
          <cell r="K1043">
            <v>0</v>
          </cell>
        </row>
        <row r="1044">
          <cell r="C1044" t="str">
            <v>AA0260</v>
          </cell>
          <cell r="K1044">
            <v>0</v>
          </cell>
        </row>
        <row r="1045">
          <cell r="K1045">
            <v>0</v>
          </cell>
        </row>
        <row r="1046">
          <cell r="C1046" t="str">
            <v>AA0280</v>
          </cell>
          <cell r="K1046">
            <v>0</v>
          </cell>
        </row>
        <row r="1047">
          <cell r="C1047" t="str">
            <v>AA0290</v>
          </cell>
          <cell r="K1047">
            <v>0</v>
          </cell>
        </row>
        <row r="1048">
          <cell r="C1048" t="str">
            <v>AA0300</v>
          </cell>
          <cell r="K1048">
            <v>0</v>
          </cell>
        </row>
        <row r="1049">
          <cell r="C1049" t="str">
            <v>AA0310</v>
          </cell>
          <cell r="K1049">
            <v>0</v>
          </cell>
        </row>
        <row r="1050">
          <cell r="C1050" t="str">
            <v>AA0271</v>
          </cell>
          <cell r="K1050">
            <v>0</v>
          </cell>
        </row>
        <row r="1051">
          <cell r="K1051">
            <v>0</v>
          </cell>
        </row>
        <row r="1052">
          <cell r="K1052">
            <v>0</v>
          </cell>
        </row>
        <row r="1053">
          <cell r="C1053" t="str">
            <v>AA0660</v>
          </cell>
          <cell r="K1053">
            <v>0</v>
          </cell>
        </row>
        <row r="1054">
          <cell r="C1054" t="str">
            <v>AA0660</v>
          </cell>
          <cell r="K1054">
            <v>0</v>
          </cell>
        </row>
        <row r="1055">
          <cell r="C1055" t="str">
            <v>AA0660</v>
          </cell>
          <cell r="K1055">
            <v>0</v>
          </cell>
        </row>
        <row r="1056">
          <cell r="C1056" t="str">
            <v>AA0660</v>
          </cell>
          <cell r="K1056">
            <v>0</v>
          </cell>
        </row>
        <row r="1057">
          <cell r="C1057" t="str">
            <v>AA0660</v>
          </cell>
          <cell r="K1057">
            <v>0</v>
          </cell>
        </row>
        <row r="1058">
          <cell r="K1058">
            <v>0</v>
          </cell>
        </row>
        <row r="1059">
          <cell r="C1059" t="str">
            <v>AA0350</v>
          </cell>
          <cell r="K1059">
            <v>0</v>
          </cell>
        </row>
        <row r="1060">
          <cell r="C1060" t="str">
            <v>AA0360</v>
          </cell>
          <cell r="K1060">
            <v>0</v>
          </cell>
        </row>
        <row r="1061">
          <cell r="C1061" t="str">
            <v>AA0361</v>
          </cell>
          <cell r="K1061">
            <v>0</v>
          </cell>
        </row>
        <row r="1062">
          <cell r="C1062" t="str">
            <v>AA0370</v>
          </cell>
          <cell r="K1062">
            <v>0</v>
          </cell>
        </row>
        <row r="1063">
          <cell r="C1063" t="str">
            <v>AA0370</v>
          </cell>
          <cell r="K1063">
            <v>0</v>
          </cell>
        </row>
        <row r="1064">
          <cell r="C1064" t="str">
            <v>AA0380</v>
          </cell>
          <cell r="K1064">
            <v>0</v>
          </cell>
        </row>
        <row r="1065">
          <cell r="C1065" t="str">
            <v>AA0390</v>
          </cell>
          <cell r="K1065">
            <v>0</v>
          </cell>
        </row>
        <row r="1066">
          <cell r="C1066" t="str">
            <v>AA0400</v>
          </cell>
          <cell r="K1066">
            <v>0</v>
          </cell>
        </row>
        <row r="1067">
          <cell r="C1067" t="str">
            <v>AA0410</v>
          </cell>
          <cell r="K1067">
            <v>0</v>
          </cell>
        </row>
        <row r="1068">
          <cell r="C1068" t="str">
            <v>AA0420</v>
          </cell>
          <cell r="K1068">
            <v>0</v>
          </cell>
        </row>
        <row r="1069">
          <cell r="C1069" t="str">
            <v>AA0430</v>
          </cell>
          <cell r="K1069">
            <v>0</v>
          </cell>
        </row>
        <row r="1070">
          <cell r="C1070" t="str">
            <v>AA0421</v>
          </cell>
          <cell r="K1070">
            <v>0</v>
          </cell>
        </row>
        <row r="1071">
          <cell r="C1071" t="str">
            <v>AA0422</v>
          </cell>
          <cell r="K1071">
            <v>0</v>
          </cell>
        </row>
        <row r="1072">
          <cell r="C1072" t="str">
            <v>AA0423</v>
          </cell>
          <cell r="K1072">
            <v>0</v>
          </cell>
        </row>
        <row r="1073">
          <cell r="C1073" t="str">
            <v>AA0424</v>
          </cell>
          <cell r="K1073">
            <v>0</v>
          </cell>
        </row>
        <row r="1074">
          <cell r="C1074" t="str">
            <v>AA0425</v>
          </cell>
          <cell r="K1074">
            <v>0</v>
          </cell>
        </row>
        <row r="1075">
          <cell r="K1075">
            <v>0</v>
          </cell>
        </row>
        <row r="1076">
          <cell r="C1076" t="str">
            <v>AA0460</v>
          </cell>
          <cell r="K1076">
            <v>0</v>
          </cell>
        </row>
        <row r="1077">
          <cell r="C1077" t="str">
            <v>AA0470</v>
          </cell>
          <cell r="K1077">
            <v>0</v>
          </cell>
        </row>
        <row r="1078">
          <cell r="C1078" t="str">
            <v>AA0471</v>
          </cell>
          <cell r="K1078">
            <v>0</v>
          </cell>
        </row>
        <row r="1079">
          <cell r="C1079" t="str">
            <v>AA0480</v>
          </cell>
          <cell r="K1079">
            <v>0</v>
          </cell>
        </row>
        <row r="1080">
          <cell r="C1080" t="str">
            <v>AA0490</v>
          </cell>
          <cell r="K1080">
            <v>0</v>
          </cell>
        </row>
        <row r="1081">
          <cell r="C1081" t="str">
            <v>AA0500</v>
          </cell>
          <cell r="K1081">
            <v>0</v>
          </cell>
        </row>
        <row r="1082">
          <cell r="C1082" t="str">
            <v>AA0510</v>
          </cell>
          <cell r="K1082">
            <v>0</v>
          </cell>
        </row>
        <row r="1083">
          <cell r="C1083" t="str">
            <v>AA0520</v>
          </cell>
          <cell r="K1083">
            <v>0</v>
          </cell>
        </row>
        <row r="1084">
          <cell r="C1084" t="str">
            <v>AA0530</v>
          </cell>
          <cell r="K1084">
            <v>0</v>
          </cell>
        </row>
        <row r="1085">
          <cell r="C1085" t="str">
            <v>AA0561</v>
          </cell>
          <cell r="K1085">
            <v>0</v>
          </cell>
        </row>
        <row r="1086">
          <cell r="C1086" t="str">
            <v>AA0541</v>
          </cell>
          <cell r="K1086">
            <v>0</v>
          </cell>
        </row>
        <row r="1087">
          <cell r="C1087" t="str">
            <v>AA0542</v>
          </cell>
          <cell r="K1087">
            <v>0</v>
          </cell>
        </row>
        <row r="1088">
          <cell r="C1088" t="str">
            <v>AA0550</v>
          </cell>
          <cell r="K1088">
            <v>0</v>
          </cell>
        </row>
        <row r="1089">
          <cell r="C1089" t="str">
            <v>AA0560</v>
          </cell>
          <cell r="K1089">
            <v>0</v>
          </cell>
        </row>
        <row r="1090">
          <cell r="C1090" t="str">
            <v>AA0580</v>
          </cell>
          <cell r="K1090">
            <v>0</v>
          </cell>
        </row>
        <row r="1091">
          <cell r="C1091" t="str">
            <v>AA0590</v>
          </cell>
          <cell r="K1091">
            <v>0</v>
          </cell>
        </row>
        <row r="1092">
          <cell r="K1092">
            <v>0</v>
          </cell>
        </row>
        <row r="1093">
          <cell r="C1093" t="str">
            <v>AA0440</v>
          </cell>
          <cell r="K1093">
            <v>0</v>
          </cell>
        </row>
        <row r="1094">
          <cell r="C1094" t="str">
            <v>AA0600</v>
          </cell>
          <cell r="K1094">
            <v>0</v>
          </cell>
        </row>
        <row r="1095">
          <cell r="C1095" t="str">
            <v>AA0601</v>
          </cell>
          <cell r="K1095">
            <v>0</v>
          </cell>
        </row>
        <row r="1096">
          <cell r="C1096" t="str">
            <v>AA0602</v>
          </cell>
          <cell r="K1096">
            <v>0</v>
          </cell>
        </row>
        <row r="1097">
          <cell r="C1097" t="str">
            <v>AA0620</v>
          </cell>
          <cell r="K1097">
            <v>0</v>
          </cell>
        </row>
        <row r="1098">
          <cell r="C1098" t="str">
            <v>AA0630</v>
          </cell>
          <cell r="K1098">
            <v>0</v>
          </cell>
        </row>
        <row r="1099">
          <cell r="C1099" t="str">
            <v>AA0631</v>
          </cell>
          <cell r="K1099">
            <v>0</v>
          </cell>
        </row>
        <row r="1100">
          <cell r="C1100" t="str">
            <v>AA0640</v>
          </cell>
          <cell r="K1100">
            <v>0</v>
          </cell>
        </row>
        <row r="1101">
          <cell r="C1101" t="str">
            <v>AA0650</v>
          </cell>
          <cell r="K1101">
            <v>0</v>
          </cell>
        </row>
        <row r="1102">
          <cell r="C1102" t="str">
            <v>AA0660</v>
          </cell>
          <cell r="K1102">
            <v>0</v>
          </cell>
        </row>
        <row r="1103">
          <cell r="K1103">
            <v>0</v>
          </cell>
        </row>
        <row r="1104">
          <cell r="C1104" t="str">
            <v>AA1070</v>
          </cell>
          <cell r="K1104">
            <v>0</v>
          </cell>
        </row>
        <row r="1105">
          <cell r="C1105" t="str">
            <v>AA1080</v>
          </cell>
          <cell r="K1105">
            <v>0</v>
          </cell>
        </row>
        <row r="1106">
          <cell r="C1106" t="str">
            <v>AA0660</v>
          </cell>
          <cell r="K1106">
            <v>0</v>
          </cell>
        </row>
        <row r="1107">
          <cell r="C1107" t="str">
            <v>AA1070</v>
          </cell>
          <cell r="K1107">
            <v>0</v>
          </cell>
        </row>
        <row r="1108">
          <cell r="C1108" t="str">
            <v>AA1070</v>
          </cell>
          <cell r="K1108">
            <v>0</v>
          </cell>
        </row>
        <row r="1109">
          <cell r="C1109" t="str">
            <v>AA1070</v>
          </cell>
          <cell r="K1109">
            <v>0</v>
          </cell>
        </row>
        <row r="1110">
          <cell r="C1110" t="str">
            <v>AA1090</v>
          </cell>
          <cell r="K1110">
            <v>0</v>
          </cell>
        </row>
        <row r="1111">
          <cell r="K1111">
            <v>0</v>
          </cell>
        </row>
        <row r="1112">
          <cell r="C1112" t="str">
            <v>AA1070</v>
          </cell>
          <cell r="K1112">
            <v>0</v>
          </cell>
        </row>
        <row r="1113">
          <cell r="C1113" t="str">
            <v>AA1080</v>
          </cell>
          <cell r="K1113">
            <v>0</v>
          </cell>
        </row>
        <row r="1114">
          <cell r="C1114" t="str">
            <v>AA1070</v>
          </cell>
          <cell r="K1114">
            <v>0</v>
          </cell>
        </row>
        <row r="1115">
          <cell r="C1115" t="str">
            <v>AA1090</v>
          </cell>
          <cell r="K1115">
            <v>0</v>
          </cell>
        </row>
        <row r="1116">
          <cell r="K1116">
            <v>0</v>
          </cell>
        </row>
        <row r="1117">
          <cell r="C1117" t="str">
            <v>AA0680</v>
          </cell>
          <cell r="K1117">
            <v>0</v>
          </cell>
        </row>
        <row r="1118">
          <cell r="C1118" t="str">
            <v>AA0690</v>
          </cell>
          <cell r="K1118">
            <v>0</v>
          </cell>
        </row>
        <row r="1119">
          <cell r="C1119" t="str">
            <v>AA0700</v>
          </cell>
          <cell r="K1119">
            <v>0</v>
          </cell>
        </row>
        <row r="1120">
          <cell r="C1120" t="str">
            <v>AA0710</v>
          </cell>
          <cell r="K1120">
            <v>0</v>
          </cell>
        </row>
        <row r="1121">
          <cell r="C1121" t="str">
            <v>AA0720</v>
          </cell>
          <cell r="K1121">
            <v>0</v>
          </cell>
        </row>
        <row r="1122">
          <cell r="C1122" t="str">
            <v>AA0730</v>
          </cell>
          <cell r="K1122">
            <v>0</v>
          </cell>
        </row>
        <row r="1123">
          <cell r="C1123" t="str">
            <v>AA0740</v>
          </cell>
          <cell r="K1123">
            <v>0</v>
          </cell>
        </row>
        <row r="1124">
          <cell r="K1124">
            <v>0</v>
          </cell>
        </row>
        <row r="1125">
          <cell r="K1125">
            <v>0</v>
          </cell>
        </row>
        <row r="1126">
          <cell r="C1126" t="str">
            <v>AA0930</v>
          </cell>
          <cell r="K1126">
            <v>0</v>
          </cell>
        </row>
        <row r="1127">
          <cell r="C1127" t="str">
            <v>AA0430</v>
          </cell>
          <cell r="K1127">
            <v>0</v>
          </cell>
        </row>
        <row r="1128">
          <cell r="C1128" t="str">
            <v>AA0660</v>
          </cell>
          <cell r="K1128">
            <v>0</v>
          </cell>
        </row>
        <row r="1129">
          <cell r="C1129" t="str">
            <v>AA0870</v>
          </cell>
          <cell r="K1129">
            <v>0</v>
          </cell>
        </row>
        <row r="1130">
          <cell r="C1130" t="str">
            <v>AA0870</v>
          </cell>
          <cell r="K1130">
            <v>0</v>
          </cell>
        </row>
        <row r="1131">
          <cell r="C1131" t="str">
            <v>AA0930</v>
          </cell>
          <cell r="K1131">
            <v>0</v>
          </cell>
        </row>
        <row r="1132">
          <cell r="C1132" t="str">
            <v>AA0760</v>
          </cell>
          <cell r="K1132">
            <v>0</v>
          </cell>
        </row>
        <row r="1133">
          <cell r="C1133" t="str">
            <v>AA0810</v>
          </cell>
          <cell r="K1133">
            <v>0</v>
          </cell>
        </row>
        <row r="1134">
          <cell r="C1134" t="str">
            <v>AA0850</v>
          </cell>
          <cell r="K1134">
            <v>0</v>
          </cell>
        </row>
        <row r="1135">
          <cell r="C1135" t="str">
            <v>AA0780</v>
          </cell>
          <cell r="K1135">
            <v>0</v>
          </cell>
        </row>
        <row r="1136">
          <cell r="C1136" t="str">
            <v>AA0830</v>
          </cell>
          <cell r="K1136">
            <v>0</v>
          </cell>
        </row>
        <row r="1137">
          <cell r="C1137" t="str">
            <v>AA0870</v>
          </cell>
          <cell r="K1137">
            <v>0</v>
          </cell>
        </row>
        <row r="1138">
          <cell r="C1138" t="str">
            <v>AA0790</v>
          </cell>
          <cell r="K1138">
            <v>0</v>
          </cell>
        </row>
        <row r="1139">
          <cell r="C1139" t="str">
            <v>AA0831</v>
          </cell>
          <cell r="K1139">
            <v>0</v>
          </cell>
        </row>
        <row r="1140">
          <cell r="C1140" t="str">
            <v>AA0820</v>
          </cell>
          <cell r="K1140">
            <v>0</v>
          </cell>
        </row>
        <row r="1141">
          <cell r="C1141" t="str">
            <v>AA0860</v>
          </cell>
          <cell r="K1141">
            <v>0</v>
          </cell>
        </row>
        <row r="1142">
          <cell r="C1142" t="str">
            <v>AA0900</v>
          </cell>
          <cell r="K1142">
            <v>0</v>
          </cell>
        </row>
        <row r="1143">
          <cell r="C1143" t="str">
            <v>AA0910</v>
          </cell>
          <cell r="K1143">
            <v>0</v>
          </cell>
        </row>
        <row r="1144">
          <cell r="C1144" t="str">
            <v>AA0920</v>
          </cell>
          <cell r="K1144">
            <v>0</v>
          </cell>
        </row>
        <row r="1145">
          <cell r="C1145" t="str">
            <v>AA0921</v>
          </cell>
          <cell r="K1145">
            <v>0</v>
          </cell>
        </row>
        <row r="1146">
          <cell r="K1146">
            <v>0</v>
          </cell>
        </row>
        <row r="1147">
          <cell r="K1147">
            <v>0</v>
          </cell>
        </row>
        <row r="1148">
          <cell r="C1148" t="str">
            <v>AA0950</v>
          </cell>
          <cell r="K1148">
            <v>0</v>
          </cell>
        </row>
        <row r="1149">
          <cell r="C1149" t="str">
            <v>AA0960</v>
          </cell>
          <cell r="K1149">
            <v>0</v>
          </cell>
        </row>
        <row r="1150">
          <cell r="C1150" t="str">
            <v>AA0970</v>
          </cell>
          <cell r="K1150">
            <v>0</v>
          </cell>
        </row>
        <row r="1151">
          <cell r="K1151">
            <v>0</v>
          </cell>
        </row>
        <row r="1152">
          <cell r="K1152">
            <v>0</v>
          </cell>
        </row>
        <row r="1153">
          <cell r="C1153" t="str">
            <v>AA1000</v>
          </cell>
          <cell r="K1153">
            <v>0</v>
          </cell>
        </row>
        <row r="1154">
          <cell r="C1154" t="str">
            <v>AA0990</v>
          </cell>
          <cell r="K1154">
            <v>0</v>
          </cell>
        </row>
        <row r="1155">
          <cell r="C1155" t="str">
            <v>AA1010</v>
          </cell>
          <cell r="K1155">
            <v>0</v>
          </cell>
        </row>
        <row r="1156">
          <cell r="C1156" t="str">
            <v>AA1020</v>
          </cell>
          <cell r="K1156">
            <v>0</v>
          </cell>
        </row>
        <row r="1157">
          <cell r="C1157" t="str">
            <v>AA1030</v>
          </cell>
          <cell r="K1157">
            <v>0</v>
          </cell>
        </row>
        <row r="1158">
          <cell r="C1158" t="str">
            <v>AA1040</v>
          </cell>
          <cell r="K1158">
            <v>0</v>
          </cell>
        </row>
        <row r="1159">
          <cell r="K1159">
            <v>0</v>
          </cell>
        </row>
        <row r="1160">
          <cell r="C1160" t="str">
            <v>AA1050</v>
          </cell>
          <cell r="K1160">
            <v>0</v>
          </cell>
        </row>
        <row r="1161">
          <cell r="K1161">
            <v>0</v>
          </cell>
        </row>
        <row r="1162">
          <cell r="K1162">
            <v>0</v>
          </cell>
        </row>
        <row r="1163">
          <cell r="C1163" t="str">
            <v>-BA2671</v>
          </cell>
          <cell r="K1163">
            <v>0</v>
          </cell>
        </row>
        <row r="1164">
          <cell r="C1164" t="str">
            <v>-BA2671</v>
          </cell>
          <cell r="K1164">
            <v>0</v>
          </cell>
        </row>
        <row r="1165">
          <cell r="C1165" t="str">
            <v>-BA2671</v>
          </cell>
          <cell r="K1165">
            <v>0</v>
          </cell>
        </row>
        <row r="1166">
          <cell r="C1166" t="str">
            <v>-BA2671</v>
          </cell>
          <cell r="K1166">
            <v>0</v>
          </cell>
        </row>
        <row r="1167">
          <cell r="C1167" t="str">
            <v>-BA2671</v>
          </cell>
          <cell r="K1167">
            <v>0</v>
          </cell>
        </row>
        <row r="1168">
          <cell r="C1168" t="str">
            <v>-BA2672</v>
          </cell>
          <cell r="K1168">
            <v>0</v>
          </cell>
        </row>
        <row r="1169">
          <cell r="C1169" t="str">
            <v>-BA2672</v>
          </cell>
          <cell r="K1169">
            <v>0</v>
          </cell>
        </row>
        <row r="1170">
          <cell r="C1170" t="str">
            <v>-BA2674</v>
          </cell>
          <cell r="K1170">
            <v>0</v>
          </cell>
        </row>
        <row r="1171">
          <cell r="C1171" t="str">
            <v>-BA2675</v>
          </cell>
          <cell r="K1171">
            <v>0</v>
          </cell>
        </row>
        <row r="1172">
          <cell r="C1172" t="str">
            <v>-BA2675</v>
          </cell>
          <cell r="K1172">
            <v>0</v>
          </cell>
        </row>
        <row r="1173">
          <cell r="C1173" t="str">
            <v>-BA2673</v>
          </cell>
          <cell r="K1173">
            <v>0</v>
          </cell>
        </row>
        <row r="1174">
          <cell r="C1174" t="str">
            <v>BA2676</v>
          </cell>
          <cell r="K1174">
            <v>0</v>
          </cell>
        </row>
        <row r="1175">
          <cell r="C1175" t="str">
            <v>-BA2673</v>
          </cell>
          <cell r="K1175">
            <v>0</v>
          </cell>
        </row>
        <row r="1176">
          <cell r="C1176" t="str">
            <v>-BA2671</v>
          </cell>
          <cell r="K1176">
            <v>0</v>
          </cell>
        </row>
        <row r="1177">
          <cell r="C1177" t="str">
            <v>-BA2673</v>
          </cell>
          <cell r="K1177">
            <v>0</v>
          </cell>
        </row>
        <row r="1178">
          <cell r="C1178" t="str">
            <v>-BA2673</v>
          </cell>
          <cell r="K1178">
            <v>0</v>
          </cell>
        </row>
        <row r="1179">
          <cell r="C1179" t="str">
            <v>-BA2673</v>
          </cell>
          <cell r="K1179">
            <v>0</v>
          </cell>
        </row>
        <row r="1180">
          <cell r="C1180" t="str">
            <v>-BA2673</v>
          </cell>
          <cell r="K1180">
            <v>0</v>
          </cell>
        </row>
        <row r="1181">
          <cell r="C1181" t="str">
            <v>-BA2673</v>
          </cell>
          <cell r="K1181">
            <v>0</v>
          </cell>
        </row>
        <row r="1182">
          <cell r="C1182" t="str">
            <v>-BA2677</v>
          </cell>
          <cell r="K1182">
            <v>0</v>
          </cell>
        </row>
        <row r="1183">
          <cell r="C1183" t="str">
            <v>-BA2677</v>
          </cell>
          <cell r="K1183">
            <v>0</v>
          </cell>
        </row>
        <row r="1184">
          <cell r="C1184" t="str">
            <v>-BA2672</v>
          </cell>
          <cell r="K1184">
            <v>0</v>
          </cell>
        </row>
        <row r="1185">
          <cell r="C1185" t="str">
            <v>-BA2672</v>
          </cell>
          <cell r="K1185">
            <v>0</v>
          </cell>
        </row>
        <row r="1186">
          <cell r="C1186" t="str">
            <v>-BA2672</v>
          </cell>
          <cell r="K1186">
            <v>0</v>
          </cell>
        </row>
        <row r="1187">
          <cell r="C1187" t="str">
            <v>-BA2678</v>
          </cell>
          <cell r="K1187">
            <v>0</v>
          </cell>
        </row>
        <row r="1188">
          <cell r="K1188">
            <v>0</v>
          </cell>
        </row>
        <row r="1189">
          <cell r="K1189">
            <v>0</v>
          </cell>
        </row>
        <row r="1190">
          <cell r="C1190" t="str">
            <v>-BA2681</v>
          </cell>
          <cell r="K1190">
            <v>0</v>
          </cell>
        </row>
        <row r="1191">
          <cell r="C1191" t="str">
            <v>-BA2682</v>
          </cell>
          <cell r="K1191">
            <v>0</v>
          </cell>
        </row>
        <row r="1192">
          <cell r="C1192" t="str">
            <v>-BA2683</v>
          </cell>
          <cell r="K1192">
            <v>0</v>
          </cell>
        </row>
        <row r="1193">
          <cell r="C1193" t="str">
            <v>-BA2683</v>
          </cell>
          <cell r="K1193">
            <v>0</v>
          </cell>
        </row>
        <row r="1194">
          <cell r="C1194" t="str">
            <v>-BA2684</v>
          </cell>
          <cell r="K1194">
            <v>0</v>
          </cell>
        </row>
        <row r="1195">
          <cell r="C1195" t="str">
            <v>-BA2685</v>
          </cell>
          <cell r="K1195">
            <v>0</v>
          </cell>
        </row>
        <row r="1196">
          <cell r="C1196" t="str">
            <v>-BA2685</v>
          </cell>
          <cell r="K1196">
            <v>0</v>
          </cell>
        </row>
        <row r="1197">
          <cell r="C1197" t="str">
            <v>-BA2685</v>
          </cell>
          <cell r="K1197">
            <v>0</v>
          </cell>
        </row>
        <row r="1198">
          <cell r="C1198" t="str">
            <v>-BA2685</v>
          </cell>
          <cell r="K1198">
            <v>0</v>
          </cell>
        </row>
        <row r="1199">
          <cell r="C1199" t="str">
            <v>-BA2685</v>
          </cell>
          <cell r="K1199">
            <v>0</v>
          </cell>
        </row>
        <row r="1200">
          <cell r="C1200" t="str">
            <v>-BA2685</v>
          </cell>
          <cell r="K1200">
            <v>0</v>
          </cell>
        </row>
        <row r="1201">
          <cell r="C1201" t="str">
            <v>-BA2686</v>
          </cell>
          <cell r="K1201">
            <v>0</v>
          </cell>
        </row>
        <row r="1202">
          <cell r="K1202">
            <v>0</v>
          </cell>
        </row>
        <row r="1203">
          <cell r="K1203">
            <v>0</v>
          </cell>
        </row>
        <row r="1204">
          <cell r="K1204">
            <v>0</v>
          </cell>
        </row>
        <row r="1205">
          <cell r="C1205" t="str">
            <v>CA0040</v>
          </cell>
          <cell r="K1205">
            <v>0</v>
          </cell>
        </row>
        <row r="1206">
          <cell r="C1206" t="str">
            <v>CA0030</v>
          </cell>
          <cell r="K1206">
            <v>0</v>
          </cell>
        </row>
        <row r="1207">
          <cell r="C1207" t="str">
            <v>CA0020</v>
          </cell>
          <cell r="K1207">
            <v>0</v>
          </cell>
        </row>
        <row r="1208">
          <cell r="C1208" t="str">
            <v>CA0040</v>
          </cell>
          <cell r="K1208">
            <v>0</v>
          </cell>
        </row>
        <row r="1209">
          <cell r="C1209" t="str">
            <v>CA0070</v>
          </cell>
          <cell r="K1209">
            <v>0</v>
          </cell>
        </row>
        <row r="1210">
          <cell r="C1210" t="str">
            <v>CA0080</v>
          </cell>
          <cell r="K1210">
            <v>0</v>
          </cell>
        </row>
        <row r="1211">
          <cell r="C1211" t="str">
            <v>CA0090</v>
          </cell>
          <cell r="K1211">
            <v>0</v>
          </cell>
        </row>
        <row r="1212">
          <cell r="C1212" t="str">
            <v>CA0100</v>
          </cell>
          <cell r="K1212">
            <v>0</v>
          </cell>
        </row>
        <row r="1213">
          <cell r="C1213" t="str">
            <v>CA0060</v>
          </cell>
          <cell r="K1213">
            <v>0</v>
          </cell>
        </row>
        <row r="1214">
          <cell r="K1214">
            <v>0</v>
          </cell>
        </row>
        <row r="1215">
          <cell r="K1215">
            <v>0</v>
          </cell>
        </row>
        <row r="1216">
          <cell r="C1216" t="str">
            <v>DA0010</v>
          </cell>
          <cell r="K1216">
            <v>0</v>
          </cell>
        </row>
        <row r="1217">
          <cell r="K1217">
            <v>0</v>
          </cell>
        </row>
        <row r="1218">
          <cell r="K1218">
            <v>0</v>
          </cell>
        </row>
        <row r="1219">
          <cell r="C1219" t="str">
            <v>EA0020</v>
          </cell>
          <cell r="K1219">
            <v>0</v>
          </cell>
        </row>
        <row r="1220">
          <cell r="C1220" t="str">
            <v>EA0020</v>
          </cell>
          <cell r="K1220">
            <v>0</v>
          </cell>
        </row>
        <row r="1221">
          <cell r="K1221">
            <v>0</v>
          </cell>
        </row>
        <row r="1222">
          <cell r="K1222">
            <v>0</v>
          </cell>
        </row>
        <row r="1223">
          <cell r="C1223" t="str">
            <v>EA0040</v>
          </cell>
          <cell r="K1223">
            <v>0</v>
          </cell>
        </row>
        <row r="1224">
          <cell r="C1224" t="str">
            <v>EA0140</v>
          </cell>
          <cell r="K1224">
            <v>0</v>
          </cell>
        </row>
        <row r="1225">
          <cell r="C1225" t="str">
            <v>EA0080</v>
          </cell>
          <cell r="K1225">
            <v>0</v>
          </cell>
        </row>
        <row r="1226">
          <cell r="C1226" t="str">
            <v>EA0051</v>
          </cell>
          <cell r="K1226">
            <v>0</v>
          </cell>
        </row>
        <row r="1227">
          <cell r="C1227" t="str">
            <v>EA0060</v>
          </cell>
          <cell r="K1227">
            <v>0</v>
          </cell>
        </row>
        <row r="1228">
          <cell r="C1228" t="str">
            <v>EA0090</v>
          </cell>
          <cell r="K1228">
            <v>0</v>
          </cell>
        </row>
        <row r="1229">
          <cell r="C1229" t="str">
            <v>EA0100</v>
          </cell>
          <cell r="K1229">
            <v>0</v>
          </cell>
        </row>
        <row r="1230">
          <cell r="C1230" t="str">
            <v>EA0110</v>
          </cell>
          <cell r="K1230">
            <v>0</v>
          </cell>
        </row>
        <row r="1231">
          <cell r="C1231" t="str">
            <v>EA0120</v>
          </cell>
          <cell r="K1231">
            <v>0</v>
          </cell>
        </row>
        <row r="1232">
          <cell r="C1232" t="str">
            <v>EA0130</v>
          </cell>
          <cell r="K1232">
            <v>0</v>
          </cell>
        </row>
        <row r="1233">
          <cell r="C1233" t="str">
            <v>EA0160</v>
          </cell>
          <cell r="K1233">
            <v>0</v>
          </cell>
        </row>
        <row r="1234">
          <cell r="C1234" t="str">
            <v>EA0180</v>
          </cell>
          <cell r="K1234">
            <v>0</v>
          </cell>
        </row>
        <row r="1235">
          <cell r="C1235" t="str">
            <v>EA0190</v>
          </cell>
          <cell r="K1235">
            <v>0</v>
          </cell>
        </row>
        <row r="1236">
          <cell r="C1236" t="str">
            <v>EA0200</v>
          </cell>
          <cell r="K1236">
            <v>0</v>
          </cell>
        </row>
        <row r="1237">
          <cell r="C1237" t="str">
            <v>EA0210</v>
          </cell>
          <cell r="K1237">
            <v>0</v>
          </cell>
        </row>
        <row r="1238">
          <cell r="C1238" t="str">
            <v>EA0220</v>
          </cell>
          <cell r="K1238">
            <v>0</v>
          </cell>
        </row>
        <row r="1239">
          <cell r="C1239" t="str">
            <v>EA0230</v>
          </cell>
          <cell r="K1239">
            <v>0</v>
          </cell>
        </row>
        <row r="1240">
          <cell r="C1240" t="str">
            <v>EA0240</v>
          </cell>
          <cell r="K1240">
            <v>0</v>
          </cell>
        </row>
        <row r="1241">
          <cell r="C1241" t="str">
            <v>EA0250</v>
          </cell>
          <cell r="K1241">
            <v>0</v>
          </cell>
        </row>
        <row r="1242">
          <cell r="K1242">
            <v>0</v>
          </cell>
        </row>
        <row r="1243">
          <cell r="K1243">
            <v>0</v>
          </cell>
        </row>
        <row r="1244">
          <cell r="C1244" t="str">
            <v>EA0250</v>
          </cell>
          <cell r="K1244">
            <v>0</v>
          </cell>
        </row>
        <row r="1249">
          <cell r="K1249">
            <v>5628161.8700000001</v>
          </cell>
        </row>
        <row r="1250">
          <cell r="K1250">
            <v>5628161.8700000001</v>
          </cell>
        </row>
        <row r="1251">
          <cell r="K1251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K1250"/>
  <sheetViews>
    <sheetView showGridLines="0" tabSelected="1" view="pageBreakPreview" topLeftCell="C1" zoomScale="71" zoomScaleNormal="90" zoomScaleSheetLayoutView="71" workbookViewId="0">
      <pane xSplit="4" ySplit="9" topLeftCell="G531" activePane="bottomRight" state="frozen"/>
      <selection activeCell="AI8" sqref="AI8"/>
      <selection pane="topRight" activeCell="AI8" sqref="AI8"/>
      <selection pane="bottomLeft" activeCell="AI8" sqref="AI8"/>
      <selection pane="bottomRight" activeCell="H581" sqref="H581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.140625" style="1" customWidth="1"/>
    <col min="5" max="5" width="13.5703125" style="3" customWidth="1"/>
    <col min="6" max="6" width="85.7109375" style="3" customWidth="1"/>
    <col min="7" max="7" width="1.28515625" style="179" customWidth="1"/>
    <col min="8" max="8" width="23.28515625" style="193" customWidth="1"/>
    <col min="9" max="9" width="0.7109375" style="5" customWidth="1"/>
    <col min="10" max="10" width="17.28515625" style="5" customWidth="1"/>
    <col min="11" max="11" width="1" style="168" customWidth="1"/>
    <col min="12" max="12" width="23" style="5" customWidth="1"/>
    <col min="13" max="13" width="1" style="174" customWidth="1"/>
    <col min="14" max="14" width="20.28515625" style="5" customWidth="1"/>
    <col min="15" max="15" width="18.28515625" style="5" customWidth="1"/>
    <col min="16" max="16" width="20" style="5" customWidth="1"/>
    <col min="17" max="17" width="30.42578125" style="5" hidden="1" customWidth="1"/>
    <col min="18" max="18" width="1.7109375" style="5" hidden="1" customWidth="1"/>
    <col min="19" max="19" width="18" style="5" hidden="1" customWidth="1"/>
    <col min="20" max="22" width="3.28515625" style="5" hidden="1" customWidth="1"/>
    <col min="23" max="23" width="18.85546875" style="5" hidden="1" customWidth="1"/>
    <col min="24" max="24" width="3.28515625" style="5" hidden="1" customWidth="1"/>
    <col min="25" max="25" width="17.7109375" style="5" hidden="1" customWidth="1"/>
    <col min="26" max="26" width="14.7109375" style="5" hidden="1" customWidth="1"/>
    <col min="27" max="27" width="17.42578125" style="5" hidden="1" customWidth="1"/>
    <col min="28" max="28" width="21.42578125" style="5" hidden="1" customWidth="1"/>
    <col min="29" max="29" width="1.7109375" style="5" hidden="1" customWidth="1"/>
    <col min="30" max="30" width="3.42578125" style="1" hidden="1" customWidth="1"/>
    <col min="31" max="31" width="9.28515625" style="1" hidden="1" customWidth="1"/>
    <col min="32" max="32" width="5.28515625" style="1" customWidth="1"/>
    <col min="33" max="35" width="3.28515625" style="1" customWidth="1"/>
    <col min="36" max="36" width="20" style="6" customWidth="1"/>
    <col min="37" max="37" width="13" style="7" customWidth="1"/>
    <col min="38" max="237" width="10.28515625" style="1"/>
    <col min="238" max="246" width="9.140625" style="1" customWidth="1"/>
    <col min="247" max="247" width="1" style="1" customWidth="1"/>
    <col min="248" max="251" width="3.28515625" style="1" customWidth="1"/>
    <col min="252" max="252" width="1.85546875" style="1" customWidth="1"/>
    <col min="253" max="253" width="17.85546875" style="1" customWidth="1"/>
    <col min="254" max="254" width="1.85546875" style="1" customWidth="1"/>
    <col min="255" max="258" width="3.28515625" style="1" customWidth="1"/>
    <col min="259" max="259" width="1.85546875" style="1" customWidth="1"/>
    <col min="260" max="260" width="12.42578125" style="1" customWidth="1"/>
    <col min="261" max="261" width="1.85546875" style="1" customWidth="1"/>
    <col min="262" max="264" width="3" style="1" customWidth="1"/>
    <col min="265" max="265" width="4.42578125" style="1" customWidth="1"/>
    <col min="266" max="267" width="3" style="1" customWidth="1"/>
    <col min="268" max="273" width="3.28515625" style="1" customWidth="1"/>
    <col min="274" max="275" width="9.140625" style="1" customWidth="1"/>
    <col min="276" max="279" width="3.28515625" style="1" customWidth="1"/>
    <col min="280" max="280" width="4.140625" style="1" customWidth="1"/>
    <col min="281" max="493" width="10.28515625" style="1"/>
    <col min="494" max="502" width="9.140625" style="1" customWidth="1"/>
    <col min="503" max="503" width="1" style="1" customWidth="1"/>
    <col min="504" max="507" width="3.28515625" style="1" customWidth="1"/>
    <col min="508" max="508" width="1.85546875" style="1" customWidth="1"/>
    <col min="509" max="509" width="17.85546875" style="1" customWidth="1"/>
    <col min="510" max="510" width="1.85546875" style="1" customWidth="1"/>
    <col min="511" max="514" width="3.28515625" style="1" customWidth="1"/>
    <col min="515" max="515" width="1.85546875" style="1" customWidth="1"/>
    <col min="516" max="516" width="12.42578125" style="1" customWidth="1"/>
    <col min="517" max="517" width="1.85546875" style="1" customWidth="1"/>
    <col min="518" max="520" width="3" style="1" customWidth="1"/>
    <col min="521" max="521" width="4.42578125" style="1" customWidth="1"/>
    <col min="522" max="523" width="3" style="1" customWidth="1"/>
    <col min="524" max="529" width="3.28515625" style="1" customWidth="1"/>
    <col min="530" max="531" width="9.140625" style="1" customWidth="1"/>
    <col min="532" max="535" width="3.28515625" style="1" customWidth="1"/>
    <col min="536" max="536" width="4.140625" style="1" customWidth="1"/>
    <col min="537" max="749" width="10.28515625" style="1"/>
    <col min="750" max="758" width="9.140625" style="1" customWidth="1"/>
    <col min="759" max="759" width="1" style="1" customWidth="1"/>
    <col min="760" max="763" width="3.28515625" style="1" customWidth="1"/>
    <col min="764" max="764" width="1.85546875" style="1" customWidth="1"/>
    <col min="765" max="765" width="17.85546875" style="1" customWidth="1"/>
    <col min="766" max="766" width="1.85546875" style="1" customWidth="1"/>
    <col min="767" max="770" width="3.28515625" style="1" customWidth="1"/>
    <col min="771" max="771" width="1.85546875" style="1" customWidth="1"/>
    <col min="772" max="772" width="12.42578125" style="1" customWidth="1"/>
    <col min="773" max="773" width="1.85546875" style="1" customWidth="1"/>
    <col min="774" max="776" width="3" style="1" customWidth="1"/>
    <col min="777" max="777" width="4.42578125" style="1" customWidth="1"/>
    <col min="778" max="779" width="3" style="1" customWidth="1"/>
    <col min="780" max="785" width="3.28515625" style="1" customWidth="1"/>
    <col min="786" max="787" width="9.140625" style="1" customWidth="1"/>
    <col min="788" max="791" width="3.28515625" style="1" customWidth="1"/>
    <col min="792" max="792" width="4.140625" style="1" customWidth="1"/>
    <col min="793" max="1005" width="10.28515625" style="1"/>
    <col min="1006" max="1014" width="9.140625" style="1" customWidth="1"/>
    <col min="1015" max="1015" width="1" style="1" customWidth="1"/>
    <col min="1016" max="1019" width="3.28515625" style="1" customWidth="1"/>
    <col min="1020" max="1020" width="1.85546875" style="1" customWidth="1"/>
    <col min="1021" max="1021" width="17.85546875" style="1" customWidth="1"/>
    <col min="1022" max="1022" width="1.85546875" style="1" customWidth="1"/>
    <col min="1023" max="1026" width="3.28515625" style="1" customWidth="1"/>
    <col min="1027" max="1027" width="1.85546875" style="1" customWidth="1"/>
    <col min="1028" max="1028" width="12.42578125" style="1" customWidth="1"/>
    <col min="1029" max="1029" width="1.85546875" style="1" customWidth="1"/>
    <col min="1030" max="1032" width="3" style="1" customWidth="1"/>
    <col min="1033" max="1033" width="4.42578125" style="1" customWidth="1"/>
    <col min="1034" max="1035" width="3" style="1" customWidth="1"/>
    <col min="1036" max="1041" width="3.28515625" style="1" customWidth="1"/>
    <col min="1042" max="1043" width="9.140625" style="1" customWidth="1"/>
    <col min="1044" max="1047" width="3.28515625" style="1" customWidth="1"/>
    <col min="1048" max="1048" width="4.140625" style="1" customWidth="1"/>
    <col min="1049" max="1261" width="10.28515625" style="1"/>
    <col min="1262" max="1270" width="9.140625" style="1" customWidth="1"/>
    <col min="1271" max="1271" width="1" style="1" customWidth="1"/>
    <col min="1272" max="1275" width="3.28515625" style="1" customWidth="1"/>
    <col min="1276" max="1276" width="1.85546875" style="1" customWidth="1"/>
    <col min="1277" max="1277" width="17.85546875" style="1" customWidth="1"/>
    <col min="1278" max="1278" width="1.85546875" style="1" customWidth="1"/>
    <col min="1279" max="1282" width="3.28515625" style="1" customWidth="1"/>
    <col min="1283" max="1283" width="1.85546875" style="1" customWidth="1"/>
    <col min="1284" max="1284" width="12.42578125" style="1" customWidth="1"/>
    <col min="1285" max="1285" width="1.85546875" style="1" customWidth="1"/>
    <col min="1286" max="1288" width="3" style="1" customWidth="1"/>
    <col min="1289" max="1289" width="4.42578125" style="1" customWidth="1"/>
    <col min="1290" max="1291" width="3" style="1" customWidth="1"/>
    <col min="1292" max="1297" width="3.28515625" style="1" customWidth="1"/>
    <col min="1298" max="1299" width="9.140625" style="1" customWidth="1"/>
    <col min="1300" max="1303" width="3.28515625" style="1" customWidth="1"/>
    <col min="1304" max="1304" width="4.140625" style="1" customWidth="1"/>
    <col min="1305" max="1517" width="10.28515625" style="1"/>
    <col min="1518" max="1526" width="9.140625" style="1" customWidth="1"/>
    <col min="1527" max="1527" width="1" style="1" customWidth="1"/>
    <col min="1528" max="1531" width="3.28515625" style="1" customWidth="1"/>
    <col min="1532" max="1532" width="1.85546875" style="1" customWidth="1"/>
    <col min="1533" max="1533" width="17.85546875" style="1" customWidth="1"/>
    <col min="1534" max="1534" width="1.85546875" style="1" customWidth="1"/>
    <col min="1535" max="1538" width="3.28515625" style="1" customWidth="1"/>
    <col min="1539" max="1539" width="1.85546875" style="1" customWidth="1"/>
    <col min="1540" max="1540" width="12.42578125" style="1" customWidth="1"/>
    <col min="1541" max="1541" width="1.85546875" style="1" customWidth="1"/>
    <col min="1542" max="1544" width="3" style="1" customWidth="1"/>
    <col min="1545" max="1545" width="4.42578125" style="1" customWidth="1"/>
    <col min="1546" max="1547" width="3" style="1" customWidth="1"/>
    <col min="1548" max="1553" width="3.28515625" style="1" customWidth="1"/>
    <col min="1554" max="1555" width="9.140625" style="1" customWidth="1"/>
    <col min="1556" max="1559" width="3.28515625" style="1" customWidth="1"/>
    <col min="1560" max="1560" width="4.140625" style="1" customWidth="1"/>
    <col min="1561" max="1773" width="10.28515625" style="1"/>
    <col min="1774" max="1782" width="9.140625" style="1" customWidth="1"/>
    <col min="1783" max="1783" width="1" style="1" customWidth="1"/>
    <col min="1784" max="1787" width="3.28515625" style="1" customWidth="1"/>
    <col min="1788" max="1788" width="1.85546875" style="1" customWidth="1"/>
    <col min="1789" max="1789" width="17.85546875" style="1" customWidth="1"/>
    <col min="1790" max="1790" width="1.85546875" style="1" customWidth="1"/>
    <col min="1791" max="1794" width="3.28515625" style="1" customWidth="1"/>
    <col min="1795" max="1795" width="1.85546875" style="1" customWidth="1"/>
    <col min="1796" max="1796" width="12.42578125" style="1" customWidth="1"/>
    <col min="1797" max="1797" width="1.85546875" style="1" customWidth="1"/>
    <col min="1798" max="1800" width="3" style="1" customWidth="1"/>
    <col min="1801" max="1801" width="4.42578125" style="1" customWidth="1"/>
    <col min="1802" max="1803" width="3" style="1" customWidth="1"/>
    <col min="1804" max="1809" width="3.28515625" style="1" customWidth="1"/>
    <col min="1810" max="1811" width="9.140625" style="1" customWidth="1"/>
    <col min="1812" max="1815" width="3.28515625" style="1" customWidth="1"/>
    <col min="1816" max="1816" width="4.140625" style="1" customWidth="1"/>
    <col min="1817" max="2029" width="10.28515625" style="1"/>
    <col min="2030" max="2038" width="9.140625" style="1" customWidth="1"/>
    <col min="2039" max="2039" width="1" style="1" customWidth="1"/>
    <col min="2040" max="2043" width="3.28515625" style="1" customWidth="1"/>
    <col min="2044" max="2044" width="1.85546875" style="1" customWidth="1"/>
    <col min="2045" max="2045" width="17.85546875" style="1" customWidth="1"/>
    <col min="2046" max="2046" width="1.85546875" style="1" customWidth="1"/>
    <col min="2047" max="2050" width="3.28515625" style="1" customWidth="1"/>
    <col min="2051" max="2051" width="1.85546875" style="1" customWidth="1"/>
    <col min="2052" max="2052" width="12.42578125" style="1" customWidth="1"/>
    <col min="2053" max="2053" width="1.85546875" style="1" customWidth="1"/>
    <col min="2054" max="2056" width="3" style="1" customWidth="1"/>
    <col min="2057" max="2057" width="4.42578125" style="1" customWidth="1"/>
    <col min="2058" max="2059" width="3" style="1" customWidth="1"/>
    <col min="2060" max="2065" width="3.28515625" style="1" customWidth="1"/>
    <col min="2066" max="2067" width="9.140625" style="1" customWidth="1"/>
    <col min="2068" max="2071" width="3.28515625" style="1" customWidth="1"/>
    <col min="2072" max="2072" width="4.140625" style="1" customWidth="1"/>
    <col min="2073" max="2285" width="10.28515625" style="1"/>
    <col min="2286" max="2294" width="9.140625" style="1" customWidth="1"/>
    <col min="2295" max="2295" width="1" style="1" customWidth="1"/>
    <col min="2296" max="2299" width="3.28515625" style="1" customWidth="1"/>
    <col min="2300" max="2300" width="1.85546875" style="1" customWidth="1"/>
    <col min="2301" max="2301" width="17.85546875" style="1" customWidth="1"/>
    <col min="2302" max="2302" width="1.85546875" style="1" customWidth="1"/>
    <col min="2303" max="2306" width="3.28515625" style="1" customWidth="1"/>
    <col min="2307" max="2307" width="1.85546875" style="1" customWidth="1"/>
    <col min="2308" max="2308" width="12.42578125" style="1" customWidth="1"/>
    <col min="2309" max="2309" width="1.85546875" style="1" customWidth="1"/>
    <col min="2310" max="2312" width="3" style="1" customWidth="1"/>
    <col min="2313" max="2313" width="4.42578125" style="1" customWidth="1"/>
    <col min="2314" max="2315" width="3" style="1" customWidth="1"/>
    <col min="2316" max="2321" width="3.28515625" style="1" customWidth="1"/>
    <col min="2322" max="2323" width="9.140625" style="1" customWidth="1"/>
    <col min="2324" max="2327" width="3.28515625" style="1" customWidth="1"/>
    <col min="2328" max="2328" width="4.140625" style="1" customWidth="1"/>
    <col min="2329" max="2541" width="10.28515625" style="1"/>
    <col min="2542" max="2550" width="9.140625" style="1" customWidth="1"/>
    <col min="2551" max="2551" width="1" style="1" customWidth="1"/>
    <col min="2552" max="2555" width="3.28515625" style="1" customWidth="1"/>
    <col min="2556" max="2556" width="1.85546875" style="1" customWidth="1"/>
    <col min="2557" max="2557" width="17.85546875" style="1" customWidth="1"/>
    <col min="2558" max="2558" width="1.85546875" style="1" customWidth="1"/>
    <col min="2559" max="2562" width="3.28515625" style="1" customWidth="1"/>
    <col min="2563" max="2563" width="1.85546875" style="1" customWidth="1"/>
    <col min="2564" max="2564" width="12.42578125" style="1" customWidth="1"/>
    <col min="2565" max="2565" width="1.85546875" style="1" customWidth="1"/>
    <col min="2566" max="2568" width="3" style="1" customWidth="1"/>
    <col min="2569" max="2569" width="4.42578125" style="1" customWidth="1"/>
    <col min="2570" max="2571" width="3" style="1" customWidth="1"/>
    <col min="2572" max="2577" width="3.28515625" style="1" customWidth="1"/>
    <col min="2578" max="2579" width="9.140625" style="1" customWidth="1"/>
    <col min="2580" max="2583" width="3.28515625" style="1" customWidth="1"/>
    <col min="2584" max="2584" width="4.140625" style="1" customWidth="1"/>
    <col min="2585" max="2797" width="10.28515625" style="1"/>
    <col min="2798" max="2806" width="9.140625" style="1" customWidth="1"/>
    <col min="2807" max="2807" width="1" style="1" customWidth="1"/>
    <col min="2808" max="2811" width="3.28515625" style="1" customWidth="1"/>
    <col min="2812" max="2812" width="1.85546875" style="1" customWidth="1"/>
    <col min="2813" max="2813" width="17.85546875" style="1" customWidth="1"/>
    <col min="2814" max="2814" width="1.85546875" style="1" customWidth="1"/>
    <col min="2815" max="2818" width="3.28515625" style="1" customWidth="1"/>
    <col min="2819" max="2819" width="1.85546875" style="1" customWidth="1"/>
    <col min="2820" max="2820" width="12.42578125" style="1" customWidth="1"/>
    <col min="2821" max="2821" width="1.85546875" style="1" customWidth="1"/>
    <col min="2822" max="2824" width="3" style="1" customWidth="1"/>
    <col min="2825" max="2825" width="4.42578125" style="1" customWidth="1"/>
    <col min="2826" max="2827" width="3" style="1" customWidth="1"/>
    <col min="2828" max="2833" width="3.28515625" style="1" customWidth="1"/>
    <col min="2834" max="2835" width="9.140625" style="1" customWidth="1"/>
    <col min="2836" max="2839" width="3.28515625" style="1" customWidth="1"/>
    <col min="2840" max="2840" width="4.140625" style="1" customWidth="1"/>
    <col min="2841" max="3053" width="10.28515625" style="1"/>
    <col min="3054" max="3062" width="9.140625" style="1" customWidth="1"/>
    <col min="3063" max="3063" width="1" style="1" customWidth="1"/>
    <col min="3064" max="3067" width="3.28515625" style="1" customWidth="1"/>
    <col min="3068" max="3068" width="1.85546875" style="1" customWidth="1"/>
    <col min="3069" max="3069" width="17.85546875" style="1" customWidth="1"/>
    <col min="3070" max="3070" width="1.85546875" style="1" customWidth="1"/>
    <col min="3071" max="3074" width="3.28515625" style="1" customWidth="1"/>
    <col min="3075" max="3075" width="1.85546875" style="1" customWidth="1"/>
    <col min="3076" max="3076" width="12.42578125" style="1" customWidth="1"/>
    <col min="3077" max="3077" width="1.85546875" style="1" customWidth="1"/>
    <col min="3078" max="3080" width="3" style="1" customWidth="1"/>
    <col min="3081" max="3081" width="4.42578125" style="1" customWidth="1"/>
    <col min="3082" max="3083" width="3" style="1" customWidth="1"/>
    <col min="3084" max="3089" width="3.28515625" style="1" customWidth="1"/>
    <col min="3090" max="3091" width="9.140625" style="1" customWidth="1"/>
    <col min="3092" max="3095" width="3.28515625" style="1" customWidth="1"/>
    <col min="3096" max="3096" width="4.140625" style="1" customWidth="1"/>
    <col min="3097" max="3309" width="10.28515625" style="1"/>
    <col min="3310" max="3318" width="9.140625" style="1" customWidth="1"/>
    <col min="3319" max="3319" width="1" style="1" customWidth="1"/>
    <col min="3320" max="3323" width="3.28515625" style="1" customWidth="1"/>
    <col min="3324" max="3324" width="1.85546875" style="1" customWidth="1"/>
    <col min="3325" max="3325" width="17.85546875" style="1" customWidth="1"/>
    <col min="3326" max="3326" width="1.85546875" style="1" customWidth="1"/>
    <col min="3327" max="3330" width="3.28515625" style="1" customWidth="1"/>
    <col min="3331" max="3331" width="1.85546875" style="1" customWidth="1"/>
    <col min="3332" max="3332" width="12.42578125" style="1" customWidth="1"/>
    <col min="3333" max="3333" width="1.85546875" style="1" customWidth="1"/>
    <col min="3334" max="3336" width="3" style="1" customWidth="1"/>
    <col min="3337" max="3337" width="4.42578125" style="1" customWidth="1"/>
    <col min="3338" max="3339" width="3" style="1" customWidth="1"/>
    <col min="3340" max="3345" width="3.28515625" style="1" customWidth="1"/>
    <col min="3346" max="3347" width="9.140625" style="1" customWidth="1"/>
    <col min="3348" max="3351" width="3.28515625" style="1" customWidth="1"/>
    <col min="3352" max="3352" width="4.140625" style="1" customWidth="1"/>
    <col min="3353" max="3565" width="10.28515625" style="1"/>
    <col min="3566" max="3574" width="9.140625" style="1" customWidth="1"/>
    <col min="3575" max="3575" width="1" style="1" customWidth="1"/>
    <col min="3576" max="3579" width="3.28515625" style="1" customWidth="1"/>
    <col min="3580" max="3580" width="1.85546875" style="1" customWidth="1"/>
    <col min="3581" max="3581" width="17.85546875" style="1" customWidth="1"/>
    <col min="3582" max="3582" width="1.85546875" style="1" customWidth="1"/>
    <col min="3583" max="3586" width="3.28515625" style="1" customWidth="1"/>
    <col min="3587" max="3587" width="1.85546875" style="1" customWidth="1"/>
    <col min="3588" max="3588" width="12.42578125" style="1" customWidth="1"/>
    <col min="3589" max="3589" width="1.85546875" style="1" customWidth="1"/>
    <col min="3590" max="3592" width="3" style="1" customWidth="1"/>
    <col min="3593" max="3593" width="4.42578125" style="1" customWidth="1"/>
    <col min="3594" max="3595" width="3" style="1" customWidth="1"/>
    <col min="3596" max="3601" width="3.28515625" style="1" customWidth="1"/>
    <col min="3602" max="3603" width="9.140625" style="1" customWidth="1"/>
    <col min="3604" max="3607" width="3.28515625" style="1" customWidth="1"/>
    <col min="3608" max="3608" width="4.140625" style="1" customWidth="1"/>
    <col min="3609" max="3821" width="10.28515625" style="1"/>
    <col min="3822" max="3830" width="9.140625" style="1" customWidth="1"/>
    <col min="3831" max="3831" width="1" style="1" customWidth="1"/>
    <col min="3832" max="3835" width="3.28515625" style="1" customWidth="1"/>
    <col min="3836" max="3836" width="1.85546875" style="1" customWidth="1"/>
    <col min="3837" max="3837" width="17.85546875" style="1" customWidth="1"/>
    <col min="3838" max="3838" width="1.85546875" style="1" customWidth="1"/>
    <col min="3839" max="3842" width="3.28515625" style="1" customWidth="1"/>
    <col min="3843" max="3843" width="1.85546875" style="1" customWidth="1"/>
    <col min="3844" max="3844" width="12.42578125" style="1" customWidth="1"/>
    <col min="3845" max="3845" width="1.85546875" style="1" customWidth="1"/>
    <col min="3846" max="3848" width="3" style="1" customWidth="1"/>
    <col min="3849" max="3849" width="4.42578125" style="1" customWidth="1"/>
    <col min="3850" max="3851" width="3" style="1" customWidth="1"/>
    <col min="3852" max="3857" width="3.28515625" style="1" customWidth="1"/>
    <col min="3858" max="3859" width="9.140625" style="1" customWidth="1"/>
    <col min="3860" max="3863" width="3.28515625" style="1" customWidth="1"/>
    <col min="3864" max="3864" width="4.140625" style="1" customWidth="1"/>
    <col min="3865" max="4077" width="10.28515625" style="1"/>
    <col min="4078" max="4086" width="9.140625" style="1" customWidth="1"/>
    <col min="4087" max="4087" width="1" style="1" customWidth="1"/>
    <col min="4088" max="4091" width="3.28515625" style="1" customWidth="1"/>
    <col min="4092" max="4092" width="1.85546875" style="1" customWidth="1"/>
    <col min="4093" max="4093" width="17.85546875" style="1" customWidth="1"/>
    <col min="4094" max="4094" width="1.85546875" style="1" customWidth="1"/>
    <col min="4095" max="4098" width="3.28515625" style="1" customWidth="1"/>
    <col min="4099" max="4099" width="1.85546875" style="1" customWidth="1"/>
    <col min="4100" max="4100" width="12.42578125" style="1" customWidth="1"/>
    <col min="4101" max="4101" width="1.85546875" style="1" customWidth="1"/>
    <col min="4102" max="4104" width="3" style="1" customWidth="1"/>
    <col min="4105" max="4105" width="4.42578125" style="1" customWidth="1"/>
    <col min="4106" max="4107" width="3" style="1" customWidth="1"/>
    <col min="4108" max="4113" width="3.28515625" style="1" customWidth="1"/>
    <col min="4114" max="4115" width="9.140625" style="1" customWidth="1"/>
    <col min="4116" max="4119" width="3.28515625" style="1" customWidth="1"/>
    <col min="4120" max="4120" width="4.140625" style="1" customWidth="1"/>
    <col min="4121" max="4333" width="10.28515625" style="1"/>
    <col min="4334" max="4342" width="9.140625" style="1" customWidth="1"/>
    <col min="4343" max="4343" width="1" style="1" customWidth="1"/>
    <col min="4344" max="4347" width="3.28515625" style="1" customWidth="1"/>
    <col min="4348" max="4348" width="1.85546875" style="1" customWidth="1"/>
    <col min="4349" max="4349" width="17.85546875" style="1" customWidth="1"/>
    <col min="4350" max="4350" width="1.85546875" style="1" customWidth="1"/>
    <col min="4351" max="4354" width="3.28515625" style="1" customWidth="1"/>
    <col min="4355" max="4355" width="1.85546875" style="1" customWidth="1"/>
    <col min="4356" max="4356" width="12.42578125" style="1" customWidth="1"/>
    <col min="4357" max="4357" width="1.85546875" style="1" customWidth="1"/>
    <col min="4358" max="4360" width="3" style="1" customWidth="1"/>
    <col min="4361" max="4361" width="4.42578125" style="1" customWidth="1"/>
    <col min="4362" max="4363" width="3" style="1" customWidth="1"/>
    <col min="4364" max="4369" width="3.28515625" style="1" customWidth="1"/>
    <col min="4370" max="4371" width="9.140625" style="1" customWidth="1"/>
    <col min="4372" max="4375" width="3.28515625" style="1" customWidth="1"/>
    <col min="4376" max="4376" width="4.140625" style="1" customWidth="1"/>
    <col min="4377" max="4589" width="10.28515625" style="1"/>
    <col min="4590" max="4598" width="9.140625" style="1" customWidth="1"/>
    <col min="4599" max="4599" width="1" style="1" customWidth="1"/>
    <col min="4600" max="4603" width="3.28515625" style="1" customWidth="1"/>
    <col min="4604" max="4604" width="1.85546875" style="1" customWidth="1"/>
    <col min="4605" max="4605" width="17.85546875" style="1" customWidth="1"/>
    <col min="4606" max="4606" width="1.85546875" style="1" customWidth="1"/>
    <col min="4607" max="4610" width="3.28515625" style="1" customWidth="1"/>
    <col min="4611" max="4611" width="1.85546875" style="1" customWidth="1"/>
    <col min="4612" max="4612" width="12.42578125" style="1" customWidth="1"/>
    <col min="4613" max="4613" width="1.85546875" style="1" customWidth="1"/>
    <col min="4614" max="4616" width="3" style="1" customWidth="1"/>
    <col min="4617" max="4617" width="4.42578125" style="1" customWidth="1"/>
    <col min="4618" max="4619" width="3" style="1" customWidth="1"/>
    <col min="4620" max="4625" width="3.28515625" style="1" customWidth="1"/>
    <col min="4626" max="4627" width="9.140625" style="1" customWidth="1"/>
    <col min="4628" max="4631" width="3.28515625" style="1" customWidth="1"/>
    <col min="4632" max="4632" width="4.140625" style="1" customWidth="1"/>
    <col min="4633" max="4845" width="10.28515625" style="1"/>
    <col min="4846" max="4854" width="9.140625" style="1" customWidth="1"/>
    <col min="4855" max="4855" width="1" style="1" customWidth="1"/>
    <col min="4856" max="4859" width="3.28515625" style="1" customWidth="1"/>
    <col min="4860" max="4860" width="1.85546875" style="1" customWidth="1"/>
    <col min="4861" max="4861" width="17.85546875" style="1" customWidth="1"/>
    <col min="4862" max="4862" width="1.85546875" style="1" customWidth="1"/>
    <col min="4863" max="4866" width="3.28515625" style="1" customWidth="1"/>
    <col min="4867" max="4867" width="1.85546875" style="1" customWidth="1"/>
    <col min="4868" max="4868" width="12.42578125" style="1" customWidth="1"/>
    <col min="4869" max="4869" width="1.85546875" style="1" customWidth="1"/>
    <col min="4870" max="4872" width="3" style="1" customWidth="1"/>
    <col min="4873" max="4873" width="4.42578125" style="1" customWidth="1"/>
    <col min="4874" max="4875" width="3" style="1" customWidth="1"/>
    <col min="4876" max="4881" width="3.28515625" style="1" customWidth="1"/>
    <col min="4882" max="4883" width="9.140625" style="1" customWidth="1"/>
    <col min="4884" max="4887" width="3.28515625" style="1" customWidth="1"/>
    <col min="4888" max="4888" width="4.140625" style="1" customWidth="1"/>
    <col min="4889" max="5101" width="10.28515625" style="1"/>
    <col min="5102" max="5110" width="9.140625" style="1" customWidth="1"/>
    <col min="5111" max="5111" width="1" style="1" customWidth="1"/>
    <col min="5112" max="5115" width="3.28515625" style="1" customWidth="1"/>
    <col min="5116" max="5116" width="1.85546875" style="1" customWidth="1"/>
    <col min="5117" max="5117" width="17.85546875" style="1" customWidth="1"/>
    <col min="5118" max="5118" width="1.85546875" style="1" customWidth="1"/>
    <col min="5119" max="5122" width="3.28515625" style="1" customWidth="1"/>
    <col min="5123" max="5123" width="1.85546875" style="1" customWidth="1"/>
    <col min="5124" max="5124" width="12.42578125" style="1" customWidth="1"/>
    <col min="5125" max="5125" width="1.85546875" style="1" customWidth="1"/>
    <col min="5126" max="5128" width="3" style="1" customWidth="1"/>
    <col min="5129" max="5129" width="4.42578125" style="1" customWidth="1"/>
    <col min="5130" max="5131" width="3" style="1" customWidth="1"/>
    <col min="5132" max="5137" width="3.28515625" style="1" customWidth="1"/>
    <col min="5138" max="5139" width="9.140625" style="1" customWidth="1"/>
    <col min="5140" max="5143" width="3.28515625" style="1" customWidth="1"/>
    <col min="5144" max="5144" width="4.140625" style="1" customWidth="1"/>
    <col min="5145" max="5357" width="10.28515625" style="1"/>
    <col min="5358" max="5366" width="9.140625" style="1" customWidth="1"/>
    <col min="5367" max="5367" width="1" style="1" customWidth="1"/>
    <col min="5368" max="5371" width="3.28515625" style="1" customWidth="1"/>
    <col min="5372" max="5372" width="1.85546875" style="1" customWidth="1"/>
    <col min="5373" max="5373" width="17.85546875" style="1" customWidth="1"/>
    <col min="5374" max="5374" width="1.85546875" style="1" customWidth="1"/>
    <col min="5375" max="5378" width="3.28515625" style="1" customWidth="1"/>
    <col min="5379" max="5379" width="1.85546875" style="1" customWidth="1"/>
    <col min="5380" max="5380" width="12.42578125" style="1" customWidth="1"/>
    <col min="5381" max="5381" width="1.85546875" style="1" customWidth="1"/>
    <col min="5382" max="5384" width="3" style="1" customWidth="1"/>
    <col min="5385" max="5385" width="4.42578125" style="1" customWidth="1"/>
    <col min="5386" max="5387" width="3" style="1" customWidth="1"/>
    <col min="5388" max="5393" width="3.28515625" style="1" customWidth="1"/>
    <col min="5394" max="5395" width="9.140625" style="1" customWidth="1"/>
    <col min="5396" max="5399" width="3.28515625" style="1" customWidth="1"/>
    <col min="5400" max="5400" width="4.140625" style="1" customWidth="1"/>
    <col min="5401" max="5613" width="10.28515625" style="1"/>
    <col min="5614" max="5622" width="9.140625" style="1" customWidth="1"/>
    <col min="5623" max="5623" width="1" style="1" customWidth="1"/>
    <col min="5624" max="5627" width="3.28515625" style="1" customWidth="1"/>
    <col min="5628" max="5628" width="1.85546875" style="1" customWidth="1"/>
    <col min="5629" max="5629" width="17.85546875" style="1" customWidth="1"/>
    <col min="5630" max="5630" width="1.85546875" style="1" customWidth="1"/>
    <col min="5631" max="5634" width="3.28515625" style="1" customWidth="1"/>
    <col min="5635" max="5635" width="1.85546875" style="1" customWidth="1"/>
    <col min="5636" max="5636" width="12.42578125" style="1" customWidth="1"/>
    <col min="5637" max="5637" width="1.85546875" style="1" customWidth="1"/>
    <col min="5638" max="5640" width="3" style="1" customWidth="1"/>
    <col min="5641" max="5641" width="4.42578125" style="1" customWidth="1"/>
    <col min="5642" max="5643" width="3" style="1" customWidth="1"/>
    <col min="5644" max="5649" width="3.28515625" style="1" customWidth="1"/>
    <col min="5650" max="5651" width="9.140625" style="1" customWidth="1"/>
    <col min="5652" max="5655" width="3.28515625" style="1" customWidth="1"/>
    <col min="5656" max="5656" width="4.140625" style="1" customWidth="1"/>
    <col min="5657" max="5869" width="10.28515625" style="1"/>
    <col min="5870" max="5878" width="9.140625" style="1" customWidth="1"/>
    <col min="5879" max="5879" width="1" style="1" customWidth="1"/>
    <col min="5880" max="5883" width="3.28515625" style="1" customWidth="1"/>
    <col min="5884" max="5884" width="1.85546875" style="1" customWidth="1"/>
    <col min="5885" max="5885" width="17.85546875" style="1" customWidth="1"/>
    <col min="5886" max="5886" width="1.85546875" style="1" customWidth="1"/>
    <col min="5887" max="5890" width="3.28515625" style="1" customWidth="1"/>
    <col min="5891" max="5891" width="1.85546875" style="1" customWidth="1"/>
    <col min="5892" max="5892" width="12.42578125" style="1" customWidth="1"/>
    <col min="5893" max="5893" width="1.85546875" style="1" customWidth="1"/>
    <col min="5894" max="5896" width="3" style="1" customWidth="1"/>
    <col min="5897" max="5897" width="4.42578125" style="1" customWidth="1"/>
    <col min="5898" max="5899" width="3" style="1" customWidth="1"/>
    <col min="5900" max="5905" width="3.28515625" style="1" customWidth="1"/>
    <col min="5906" max="5907" width="9.140625" style="1" customWidth="1"/>
    <col min="5908" max="5911" width="3.28515625" style="1" customWidth="1"/>
    <col min="5912" max="5912" width="4.140625" style="1" customWidth="1"/>
    <col min="5913" max="6125" width="10.28515625" style="1"/>
    <col min="6126" max="6134" width="9.140625" style="1" customWidth="1"/>
    <col min="6135" max="6135" width="1" style="1" customWidth="1"/>
    <col min="6136" max="6139" width="3.28515625" style="1" customWidth="1"/>
    <col min="6140" max="6140" width="1.85546875" style="1" customWidth="1"/>
    <col min="6141" max="6141" width="17.85546875" style="1" customWidth="1"/>
    <col min="6142" max="6142" width="1.85546875" style="1" customWidth="1"/>
    <col min="6143" max="6146" width="3.28515625" style="1" customWidth="1"/>
    <col min="6147" max="6147" width="1.85546875" style="1" customWidth="1"/>
    <col min="6148" max="6148" width="12.42578125" style="1" customWidth="1"/>
    <col min="6149" max="6149" width="1.85546875" style="1" customWidth="1"/>
    <col min="6150" max="6152" width="3" style="1" customWidth="1"/>
    <col min="6153" max="6153" width="4.42578125" style="1" customWidth="1"/>
    <col min="6154" max="6155" width="3" style="1" customWidth="1"/>
    <col min="6156" max="6161" width="3.28515625" style="1" customWidth="1"/>
    <col min="6162" max="6163" width="9.140625" style="1" customWidth="1"/>
    <col min="6164" max="6167" width="3.28515625" style="1" customWidth="1"/>
    <col min="6168" max="6168" width="4.140625" style="1" customWidth="1"/>
    <col min="6169" max="6381" width="10.28515625" style="1"/>
    <col min="6382" max="6390" width="9.140625" style="1" customWidth="1"/>
    <col min="6391" max="6391" width="1" style="1" customWidth="1"/>
    <col min="6392" max="6395" width="3.28515625" style="1" customWidth="1"/>
    <col min="6396" max="6396" width="1.85546875" style="1" customWidth="1"/>
    <col min="6397" max="6397" width="17.85546875" style="1" customWidth="1"/>
    <col min="6398" max="6398" width="1.85546875" style="1" customWidth="1"/>
    <col min="6399" max="6402" width="3.28515625" style="1" customWidth="1"/>
    <col min="6403" max="6403" width="1.85546875" style="1" customWidth="1"/>
    <col min="6404" max="6404" width="12.42578125" style="1" customWidth="1"/>
    <col min="6405" max="6405" width="1.85546875" style="1" customWidth="1"/>
    <col min="6406" max="6408" width="3" style="1" customWidth="1"/>
    <col min="6409" max="6409" width="4.42578125" style="1" customWidth="1"/>
    <col min="6410" max="6411" width="3" style="1" customWidth="1"/>
    <col min="6412" max="6417" width="3.28515625" style="1" customWidth="1"/>
    <col min="6418" max="6419" width="9.140625" style="1" customWidth="1"/>
    <col min="6420" max="6423" width="3.28515625" style="1" customWidth="1"/>
    <col min="6424" max="6424" width="4.140625" style="1" customWidth="1"/>
    <col min="6425" max="6637" width="10.28515625" style="1"/>
    <col min="6638" max="6646" width="9.140625" style="1" customWidth="1"/>
    <col min="6647" max="6647" width="1" style="1" customWidth="1"/>
    <col min="6648" max="6651" width="3.28515625" style="1" customWidth="1"/>
    <col min="6652" max="6652" width="1.85546875" style="1" customWidth="1"/>
    <col min="6653" max="6653" width="17.85546875" style="1" customWidth="1"/>
    <col min="6654" max="6654" width="1.85546875" style="1" customWidth="1"/>
    <col min="6655" max="6658" width="3.28515625" style="1" customWidth="1"/>
    <col min="6659" max="6659" width="1.85546875" style="1" customWidth="1"/>
    <col min="6660" max="6660" width="12.42578125" style="1" customWidth="1"/>
    <col min="6661" max="6661" width="1.85546875" style="1" customWidth="1"/>
    <col min="6662" max="6664" width="3" style="1" customWidth="1"/>
    <col min="6665" max="6665" width="4.42578125" style="1" customWidth="1"/>
    <col min="6666" max="6667" width="3" style="1" customWidth="1"/>
    <col min="6668" max="6673" width="3.28515625" style="1" customWidth="1"/>
    <col min="6674" max="6675" width="9.140625" style="1" customWidth="1"/>
    <col min="6676" max="6679" width="3.28515625" style="1" customWidth="1"/>
    <col min="6680" max="6680" width="4.140625" style="1" customWidth="1"/>
    <col min="6681" max="6893" width="10.28515625" style="1"/>
    <col min="6894" max="6902" width="9.140625" style="1" customWidth="1"/>
    <col min="6903" max="6903" width="1" style="1" customWidth="1"/>
    <col min="6904" max="6907" width="3.28515625" style="1" customWidth="1"/>
    <col min="6908" max="6908" width="1.85546875" style="1" customWidth="1"/>
    <col min="6909" max="6909" width="17.85546875" style="1" customWidth="1"/>
    <col min="6910" max="6910" width="1.85546875" style="1" customWidth="1"/>
    <col min="6911" max="6914" width="3.28515625" style="1" customWidth="1"/>
    <col min="6915" max="6915" width="1.85546875" style="1" customWidth="1"/>
    <col min="6916" max="6916" width="12.42578125" style="1" customWidth="1"/>
    <col min="6917" max="6917" width="1.85546875" style="1" customWidth="1"/>
    <col min="6918" max="6920" width="3" style="1" customWidth="1"/>
    <col min="6921" max="6921" width="4.42578125" style="1" customWidth="1"/>
    <col min="6922" max="6923" width="3" style="1" customWidth="1"/>
    <col min="6924" max="6929" width="3.28515625" style="1" customWidth="1"/>
    <col min="6930" max="6931" width="9.140625" style="1" customWidth="1"/>
    <col min="6932" max="6935" width="3.28515625" style="1" customWidth="1"/>
    <col min="6936" max="6936" width="4.140625" style="1" customWidth="1"/>
    <col min="6937" max="7149" width="10.28515625" style="1"/>
    <col min="7150" max="7158" width="9.140625" style="1" customWidth="1"/>
    <col min="7159" max="7159" width="1" style="1" customWidth="1"/>
    <col min="7160" max="7163" width="3.28515625" style="1" customWidth="1"/>
    <col min="7164" max="7164" width="1.85546875" style="1" customWidth="1"/>
    <col min="7165" max="7165" width="17.85546875" style="1" customWidth="1"/>
    <col min="7166" max="7166" width="1.85546875" style="1" customWidth="1"/>
    <col min="7167" max="7170" width="3.28515625" style="1" customWidth="1"/>
    <col min="7171" max="7171" width="1.85546875" style="1" customWidth="1"/>
    <col min="7172" max="7172" width="12.42578125" style="1" customWidth="1"/>
    <col min="7173" max="7173" width="1.85546875" style="1" customWidth="1"/>
    <col min="7174" max="7176" width="3" style="1" customWidth="1"/>
    <col min="7177" max="7177" width="4.42578125" style="1" customWidth="1"/>
    <col min="7178" max="7179" width="3" style="1" customWidth="1"/>
    <col min="7180" max="7185" width="3.28515625" style="1" customWidth="1"/>
    <col min="7186" max="7187" width="9.140625" style="1" customWidth="1"/>
    <col min="7188" max="7191" width="3.28515625" style="1" customWidth="1"/>
    <col min="7192" max="7192" width="4.140625" style="1" customWidth="1"/>
    <col min="7193" max="7405" width="10.28515625" style="1"/>
    <col min="7406" max="7414" width="9.140625" style="1" customWidth="1"/>
    <col min="7415" max="7415" width="1" style="1" customWidth="1"/>
    <col min="7416" max="7419" width="3.28515625" style="1" customWidth="1"/>
    <col min="7420" max="7420" width="1.85546875" style="1" customWidth="1"/>
    <col min="7421" max="7421" width="17.85546875" style="1" customWidth="1"/>
    <col min="7422" max="7422" width="1.85546875" style="1" customWidth="1"/>
    <col min="7423" max="7426" width="3.28515625" style="1" customWidth="1"/>
    <col min="7427" max="7427" width="1.85546875" style="1" customWidth="1"/>
    <col min="7428" max="7428" width="12.42578125" style="1" customWidth="1"/>
    <col min="7429" max="7429" width="1.85546875" style="1" customWidth="1"/>
    <col min="7430" max="7432" width="3" style="1" customWidth="1"/>
    <col min="7433" max="7433" width="4.42578125" style="1" customWidth="1"/>
    <col min="7434" max="7435" width="3" style="1" customWidth="1"/>
    <col min="7436" max="7441" width="3.28515625" style="1" customWidth="1"/>
    <col min="7442" max="7443" width="9.140625" style="1" customWidth="1"/>
    <col min="7444" max="7447" width="3.28515625" style="1" customWidth="1"/>
    <col min="7448" max="7448" width="4.140625" style="1" customWidth="1"/>
    <col min="7449" max="7661" width="10.28515625" style="1"/>
    <col min="7662" max="7670" width="9.140625" style="1" customWidth="1"/>
    <col min="7671" max="7671" width="1" style="1" customWidth="1"/>
    <col min="7672" max="7675" width="3.28515625" style="1" customWidth="1"/>
    <col min="7676" max="7676" width="1.85546875" style="1" customWidth="1"/>
    <col min="7677" max="7677" width="17.85546875" style="1" customWidth="1"/>
    <col min="7678" max="7678" width="1.85546875" style="1" customWidth="1"/>
    <col min="7679" max="7682" width="3.28515625" style="1" customWidth="1"/>
    <col min="7683" max="7683" width="1.85546875" style="1" customWidth="1"/>
    <col min="7684" max="7684" width="12.42578125" style="1" customWidth="1"/>
    <col min="7685" max="7685" width="1.85546875" style="1" customWidth="1"/>
    <col min="7686" max="7688" width="3" style="1" customWidth="1"/>
    <col min="7689" max="7689" width="4.42578125" style="1" customWidth="1"/>
    <col min="7690" max="7691" width="3" style="1" customWidth="1"/>
    <col min="7692" max="7697" width="3.28515625" style="1" customWidth="1"/>
    <col min="7698" max="7699" width="9.140625" style="1" customWidth="1"/>
    <col min="7700" max="7703" width="3.28515625" style="1" customWidth="1"/>
    <col min="7704" max="7704" width="4.140625" style="1" customWidth="1"/>
    <col min="7705" max="7917" width="10.28515625" style="1"/>
    <col min="7918" max="7926" width="9.140625" style="1" customWidth="1"/>
    <col min="7927" max="7927" width="1" style="1" customWidth="1"/>
    <col min="7928" max="7931" width="3.28515625" style="1" customWidth="1"/>
    <col min="7932" max="7932" width="1.85546875" style="1" customWidth="1"/>
    <col min="7933" max="7933" width="17.85546875" style="1" customWidth="1"/>
    <col min="7934" max="7934" width="1.85546875" style="1" customWidth="1"/>
    <col min="7935" max="7938" width="3.28515625" style="1" customWidth="1"/>
    <col min="7939" max="7939" width="1.85546875" style="1" customWidth="1"/>
    <col min="7940" max="7940" width="12.42578125" style="1" customWidth="1"/>
    <col min="7941" max="7941" width="1.85546875" style="1" customWidth="1"/>
    <col min="7942" max="7944" width="3" style="1" customWidth="1"/>
    <col min="7945" max="7945" width="4.42578125" style="1" customWidth="1"/>
    <col min="7946" max="7947" width="3" style="1" customWidth="1"/>
    <col min="7948" max="7953" width="3.28515625" style="1" customWidth="1"/>
    <col min="7954" max="7955" width="9.140625" style="1" customWidth="1"/>
    <col min="7956" max="7959" width="3.28515625" style="1" customWidth="1"/>
    <col min="7960" max="7960" width="4.140625" style="1" customWidth="1"/>
    <col min="7961" max="8173" width="10.28515625" style="1"/>
    <col min="8174" max="8182" width="9.140625" style="1" customWidth="1"/>
    <col min="8183" max="8183" width="1" style="1" customWidth="1"/>
    <col min="8184" max="8187" width="3.28515625" style="1" customWidth="1"/>
    <col min="8188" max="8188" width="1.85546875" style="1" customWidth="1"/>
    <col min="8189" max="8189" width="17.85546875" style="1" customWidth="1"/>
    <col min="8190" max="8190" width="1.85546875" style="1" customWidth="1"/>
    <col min="8191" max="8194" width="3.28515625" style="1" customWidth="1"/>
    <col min="8195" max="8195" width="1.85546875" style="1" customWidth="1"/>
    <col min="8196" max="8196" width="12.42578125" style="1" customWidth="1"/>
    <col min="8197" max="8197" width="1.85546875" style="1" customWidth="1"/>
    <col min="8198" max="8200" width="3" style="1" customWidth="1"/>
    <col min="8201" max="8201" width="4.42578125" style="1" customWidth="1"/>
    <col min="8202" max="8203" width="3" style="1" customWidth="1"/>
    <col min="8204" max="8209" width="3.28515625" style="1" customWidth="1"/>
    <col min="8210" max="8211" width="9.140625" style="1" customWidth="1"/>
    <col min="8212" max="8215" width="3.28515625" style="1" customWidth="1"/>
    <col min="8216" max="8216" width="4.140625" style="1" customWidth="1"/>
    <col min="8217" max="8429" width="10.28515625" style="1"/>
    <col min="8430" max="8438" width="9.140625" style="1" customWidth="1"/>
    <col min="8439" max="8439" width="1" style="1" customWidth="1"/>
    <col min="8440" max="8443" width="3.28515625" style="1" customWidth="1"/>
    <col min="8444" max="8444" width="1.85546875" style="1" customWidth="1"/>
    <col min="8445" max="8445" width="17.85546875" style="1" customWidth="1"/>
    <col min="8446" max="8446" width="1.85546875" style="1" customWidth="1"/>
    <col min="8447" max="8450" width="3.28515625" style="1" customWidth="1"/>
    <col min="8451" max="8451" width="1.85546875" style="1" customWidth="1"/>
    <col min="8452" max="8452" width="12.42578125" style="1" customWidth="1"/>
    <col min="8453" max="8453" width="1.85546875" style="1" customWidth="1"/>
    <col min="8454" max="8456" width="3" style="1" customWidth="1"/>
    <col min="8457" max="8457" width="4.42578125" style="1" customWidth="1"/>
    <col min="8458" max="8459" width="3" style="1" customWidth="1"/>
    <col min="8460" max="8465" width="3.28515625" style="1" customWidth="1"/>
    <col min="8466" max="8467" width="9.140625" style="1" customWidth="1"/>
    <col min="8468" max="8471" width="3.28515625" style="1" customWidth="1"/>
    <col min="8472" max="8472" width="4.140625" style="1" customWidth="1"/>
    <col min="8473" max="8685" width="10.28515625" style="1"/>
    <col min="8686" max="8694" width="9.140625" style="1" customWidth="1"/>
    <col min="8695" max="8695" width="1" style="1" customWidth="1"/>
    <col min="8696" max="8699" width="3.28515625" style="1" customWidth="1"/>
    <col min="8700" max="8700" width="1.85546875" style="1" customWidth="1"/>
    <col min="8701" max="8701" width="17.85546875" style="1" customWidth="1"/>
    <col min="8702" max="8702" width="1.85546875" style="1" customWidth="1"/>
    <col min="8703" max="8706" width="3.28515625" style="1" customWidth="1"/>
    <col min="8707" max="8707" width="1.85546875" style="1" customWidth="1"/>
    <col min="8708" max="8708" width="12.42578125" style="1" customWidth="1"/>
    <col min="8709" max="8709" width="1.85546875" style="1" customWidth="1"/>
    <col min="8710" max="8712" width="3" style="1" customWidth="1"/>
    <col min="8713" max="8713" width="4.42578125" style="1" customWidth="1"/>
    <col min="8714" max="8715" width="3" style="1" customWidth="1"/>
    <col min="8716" max="8721" width="3.28515625" style="1" customWidth="1"/>
    <col min="8722" max="8723" width="9.140625" style="1" customWidth="1"/>
    <col min="8724" max="8727" width="3.28515625" style="1" customWidth="1"/>
    <col min="8728" max="8728" width="4.140625" style="1" customWidth="1"/>
    <col min="8729" max="8941" width="10.28515625" style="1"/>
    <col min="8942" max="8950" width="9.140625" style="1" customWidth="1"/>
    <col min="8951" max="8951" width="1" style="1" customWidth="1"/>
    <col min="8952" max="8955" width="3.28515625" style="1" customWidth="1"/>
    <col min="8956" max="8956" width="1.85546875" style="1" customWidth="1"/>
    <col min="8957" max="8957" width="17.85546875" style="1" customWidth="1"/>
    <col min="8958" max="8958" width="1.85546875" style="1" customWidth="1"/>
    <col min="8959" max="8962" width="3.28515625" style="1" customWidth="1"/>
    <col min="8963" max="8963" width="1.85546875" style="1" customWidth="1"/>
    <col min="8964" max="8964" width="12.42578125" style="1" customWidth="1"/>
    <col min="8965" max="8965" width="1.85546875" style="1" customWidth="1"/>
    <col min="8966" max="8968" width="3" style="1" customWidth="1"/>
    <col min="8969" max="8969" width="4.42578125" style="1" customWidth="1"/>
    <col min="8970" max="8971" width="3" style="1" customWidth="1"/>
    <col min="8972" max="8977" width="3.28515625" style="1" customWidth="1"/>
    <col min="8978" max="8979" width="9.140625" style="1" customWidth="1"/>
    <col min="8980" max="8983" width="3.28515625" style="1" customWidth="1"/>
    <col min="8984" max="8984" width="4.140625" style="1" customWidth="1"/>
    <col min="8985" max="9197" width="10.28515625" style="1"/>
    <col min="9198" max="9206" width="9.140625" style="1" customWidth="1"/>
    <col min="9207" max="9207" width="1" style="1" customWidth="1"/>
    <col min="9208" max="9211" width="3.28515625" style="1" customWidth="1"/>
    <col min="9212" max="9212" width="1.85546875" style="1" customWidth="1"/>
    <col min="9213" max="9213" width="17.85546875" style="1" customWidth="1"/>
    <col min="9214" max="9214" width="1.85546875" style="1" customWidth="1"/>
    <col min="9215" max="9218" width="3.28515625" style="1" customWidth="1"/>
    <col min="9219" max="9219" width="1.85546875" style="1" customWidth="1"/>
    <col min="9220" max="9220" width="12.42578125" style="1" customWidth="1"/>
    <col min="9221" max="9221" width="1.85546875" style="1" customWidth="1"/>
    <col min="9222" max="9224" width="3" style="1" customWidth="1"/>
    <col min="9225" max="9225" width="4.42578125" style="1" customWidth="1"/>
    <col min="9226" max="9227" width="3" style="1" customWidth="1"/>
    <col min="9228" max="9233" width="3.28515625" style="1" customWidth="1"/>
    <col min="9234" max="9235" width="9.140625" style="1" customWidth="1"/>
    <col min="9236" max="9239" width="3.28515625" style="1" customWidth="1"/>
    <col min="9240" max="9240" width="4.140625" style="1" customWidth="1"/>
    <col min="9241" max="9453" width="10.28515625" style="1"/>
    <col min="9454" max="9462" width="9.140625" style="1" customWidth="1"/>
    <col min="9463" max="9463" width="1" style="1" customWidth="1"/>
    <col min="9464" max="9467" width="3.28515625" style="1" customWidth="1"/>
    <col min="9468" max="9468" width="1.85546875" style="1" customWidth="1"/>
    <col min="9469" max="9469" width="17.85546875" style="1" customWidth="1"/>
    <col min="9470" max="9470" width="1.85546875" style="1" customWidth="1"/>
    <col min="9471" max="9474" width="3.28515625" style="1" customWidth="1"/>
    <col min="9475" max="9475" width="1.85546875" style="1" customWidth="1"/>
    <col min="9476" max="9476" width="12.42578125" style="1" customWidth="1"/>
    <col min="9477" max="9477" width="1.85546875" style="1" customWidth="1"/>
    <col min="9478" max="9480" width="3" style="1" customWidth="1"/>
    <col min="9481" max="9481" width="4.42578125" style="1" customWidth="1"/>
    <col min="9482" max="9483" width="3" style="1" customWidth="1"/>
    <col min="9484" max="9489" width="3.28515625" style="1" customWidth="1"/>
    <col min="9490" max="9491" width="9.140625" style="1" customWidth="1"/>
    <col min="9492" max="9495" width="3.28515625" style="1" customWidth="1"/>
    <col min="9496" max="9496" width="4.140625" style="1" customWidth="1"/>
    <col min="9497" max="9709" width="10.28515625" style="1"/>
    <col min="9710" max="9718" width="9.140625" style="1" customWidth="1"/>
    <col min="9719" max="9719" width="1" style="1" customWidth="1"/>
    <col min="9720" max="9723" width="3.28515625" style="1" customWidth="1"/>
    <col min="9724" max="9724" width="1.85546875" style="1" customWidth="1"/>
    <col min="9725" max="9725" width="17.85546875" style="1" customWidth="1"/>
    <col min="9726" max="9726" width="1.85546875" style="1" customWidth="1"/>
    <col min="9727" max="9730" width="3.28515625" style="1" customWidth="1"/>
    <col min="9731" max="9731" width="1.85546875" style="1" customWidth="1"/>
    <col min="9732" max="9732" width="12.42578125" style="1" customWidth="1"/>
    <col min="9733" max="9733" width="1.85546875" style="1" customWidth="1"/>
    <col min="9734" max="9736" width="3" style="1" customWidth="1"/>
    <col min="9737" max="9737" width="4.42578125" style="1" customWidth="1"/>
    <col min="9738" max="9739" width="3" style="1" customWidth="1"/>
    <col min="9740" max="9745" width="3.28515625" style="1" customWidth="1"/>
    <col min="9746" max="9747" width="9.140625" style="1" customWidth="1"/>
    <col min="9748" max="9751" width="3.28515625" style="1" customWidth="1"/>
    <col min="9752" max="9752" width="4.140625" style="1" customWidth="1"/>
    <col min="9753" max="9965" width="10.28515625" style="1"/>
    <col min="9966" max="9974" width="9.140625" style="1" customWidth="1"/>
    <col min="9975" max="9975" width="1" style="1" customWidth="1"/>
    <col min="9976" max="9979" width="3.28515625" style="1" customWidth="1"/>
    <col min="9980" max="9980" width="1.85546875" style="1" customWidth="1"/>
    <col min="9981" max="9981" width="17.85546875" style="1" customWidth="1"/>
    <col min="9982" max="9982" width="1.85546875" style="1" customWidth="1"/>
    <col min="9983" max="9986" width="3.28515625" style="1" customWidth="1"/>
    <col min="9987" max="9987" width="1.85546875" style="1" customWidth="1"/>
    <col min="9988" max="9988" width="12.42578125" style="1" customWidth="1"/>
    <col min="9989" max="9989" width="1.85546875" style="1" customWidth="1"/>
    <col min="9990" max="9992" width="3" style="1" customWidth="1"/>
    <col min="9993" max="9993" width="4.42578125" style="1" customWidth="1"/>
    <col min="9994" max="9995" width="3" style="1" customWidth="1"/>
    <col min="9996" max="10001" width="3.28515625" style="1" customWidth="1"/>
    <col min="10002" max="10003" width="9.140625" style="1" customWidth="1"/>
    <col min="10004" max="10007" width="3.28515625" style="1" customWidth="1"/>
    <col min="10008" max="10008" width="4.140625" style="1" customWidth="1"/>
    <col min="10009" max="10221" width="10.28515625" style="1"/>
    <col min="10222" max="10230" width="9.140625" style="1" customWidth="1"/>
    <col min="10231" max="10231" width="1" style="1" customWidth="1"/>
    <col min="10232" max="10235" width="3.28515625" style="1" customWidth="1"/>
    <col min="10236" max="10236" width="1.85546875" style="1" customWidth="1"/>
    <col min="10237" max="10237" width="17.85546875" style="1" customWidth="1"/>
    <col min="10238" max="10238" width="1.85546875" style="1" customWidth="1"/>
    <col min="10239" max="10242" width="3.28515625" style="1" customWidth="1"/>
    <col min="10243" max="10243" width="1.85546875" style="1" customWidth="1"/>
    <col min="10244" max="10244" width="12.42578125" style="1" customWidth="1"/>
    <col min="10245" max="10245" width="1.85546875" style="1" customWidth="1"/>
    <col min="10246" max="10248" width="3" style="1" customWidth="1"/>
    <col min="10249" max="10249" width="4.42578125" style="1" customWidth="1"/>
    <col min="10250" max="10251" width="3" style="1" customWidth="1"/>
    <col min="10252" max="10257" width="3.28515625" style="1" customWidth="1"/>
    <col min="10258" max="10259" width="9.140625" style="1" customWidth="1"/>
    <col min="10260" max="10263" width="3.28515625" style="1" customWidth="1"/>
    <col min="10264" max="10264" width="4.140625" style="1" customWidth="1"/>
    <col min="10265" max="10477" width="10.28515625" style="1"/>
    <col min="10478" max="10486" width="9.140625" style="1" customWidth="1"/>
    <col min="10487" max="10487" width="1" style="1" customWidth="1"/>
    <col min="10488" max="10491" width="3.28515625" style="1" customWidth="1"/>
    <col min="10492" max="10492" width="1.85546875" style="1" customWidth="1"/>
    <col min="10493" max="10493" width="17.85546875" style="1" customWidth="1"/>
    <col min="10494" max="10494" width="1.85546875" style="1" customWidth="1"/>
    <col min="10495" max="10498" width="3.28515625" style="1" customWidth="1"/>
    <col min="10499" max="10499" width="1.85546875" style="1" customWidth="1"/>
    <col min="10500" max="10500" width="12.42578125" style="1" customWidth="1"/>
    <col min="10501" max="10501" width="1.85546875" style="1" customWidth="1"/>
    <col min="10502" max="10504" width="3" style="1" customWidth="1"/>
    <col min="10505" max="10505" width="4.42578125" style="1" customWidth="1"/>
    <col min="10506" max="10507" width="3" style="1" customWidth="1"/>
    <col min="10508" max="10513" width="3.28515625" style="1" customWidth="1"/>
    <col min="10514" max="10515" width="9.140625" style="1" customWidth="1"/>
    <col min="10516" max="10519" width="3.28515625" style="1" customWidth="1"/>
    <col min="10520" max="10520" width="4.140625" style="1" customWidth="1"/>
    <col min="10521" max="10733" width="10.28515625" style="1"/>
    <col min="10734" max="10742" width="9.140625" style="1" customWidth="1"/>
    <col min="10743" max="10743" width="1" style="1" customWidth="1"/>
    <col min="10744" max="10747" width="3.28515625" style="1" customWidth="1"/>
    <col min="10748" max="10748" width="1.85546875" style="1" customWidth="1"/>
    <col min="10749" max="10749" width="17.85546875" style="1" customWidth="1"/>
    <col min="10750" max="10750" width="1.85546875" style="1" customWidth="1"/>
    <col min="10751" max="10754" width="3.28515625" style="1" customWidth="1"/>
    <col min="10755" max="10755" width="1.85546875" style="1" customWidth="1"/>
    <col min="10756" max="10756" width="12.42578125" style="1" customWidth="1"/>
    <col min="10757" max="10757" width="1.85546875" style="1" customWidth="1"/>
    <col min="10758" max="10760" width="3" style="1" customWidth="1"/>
    <col min="10761" max="10761" width="4.42578125" style="1" customWidth="1"/>
    <col min="10762" max="10763" width="3" style="1" customWidth="1"/>
    <col min="10764" max="10769" width="3.28515625" style="1" customWidth="1"/>
    <col min="10770" max="10771" width="9.140625" style="1" customWidth="1"/>
    <col min="10772" max="10775" width="3.28515625" style="1" customWidth="1"/>
    <col min="10776" max="10776" width="4.140625" style="1" customWidth="1"/>
    <col min="10777" max="10989" width="10.28515625" style="1"/>
    <col min="10990" max="10998" width="9.140625" style="1" customWidth="1"/>
    <col min="10999" max="10999" width="1" style="1" customWidth="1"/>
    <col min="11000" max="11003" width="3.28515625" style="1" customWidth="1"/>
    <col min="11004" max="11004" width="1.85546875" style="1" customWidth="1"/>
    <col min="11005" max="11005" width="17.85546875" style="1" customWidth="1"/>
    <col min="11006" max="11006" width="1.85546875" style="1" customWidth="1"/>
    <col min="11007" max="11010" width="3.28515625" style="1" customWidth="1"/>
    <col min="11011" max="11011" width="1.85546875" style="1" customWidth="1"/>
    <col min="11012" max="11012" width="12.42578125" style="1" customWidth="1"/>
    <col min="11013" max="11013" width="1.85546875" style="1" customWidth="1"/>
    <col min="11014" max="11016" width="3" style="1" customWidth="1"/>
    <col min="11017" max="11017" width="4.42578125" style="1" customWidth="1"/>
    <col min="11018" max="11019" width="3" style="1" customWidth="1"/>
    <col min="11020" max="11025" width="3.28515625" style="1" customWidth="1"/>
    <col min="11026" max="11027" width="9.140625" style="1" customWidth="1"/>
    <col min="11028" max="11031" width="3.28515625" style="1" customWidth="1"/>
    <col min="11032" max="11032" width="4.140625" style="1" customWidth="1"/>
    <col min="11033" max="11245" width="10.28515625" style="1"/>
    <col min="11246" max="11254" width="9.140625" style="1" customWidth="1"/>
    <col min="11255" max="11255" width="1" style="1" customWidth="1"/>
    <col min="11256" max="11259" width="3.28515625" style="1" customWidth="1"/>
    <col min="11260" max="11260" width="1.85546875" style="1" customWidth="1"/>
    <col min="11261" max="11261" width="17.85546875" style="1" customWidth="1"/>
    <col min="11262" max="11262" width="1.85546875" style="1" customWidth="1"/>
    <col min="11263" max="11266" width="3.28515625" style="1" customWidth="1"/>
    <col min="11267" max="11267" width="1.85546875" style="1" customWidth="1"/>
    <col min="11268" max="11268" width="12.42578125" style="1" customWidth="1"/>
    <col min="11269" max="11269" width="1.85546875" style="1" customWidth="1"/>
    <col min="11270" max="11272" width="3" style="1" customWidth="1"/>
    <col min="11273" max="11273" width="4.42578125" style="1" customWidth="1"/>
    <col min="11274" max="11275" width="3" style="1" customWidth="1"/>
    <col min="11276" max="11281" width="3.28515625" style="1" customWidth="1"/>
    <col min="11282" max="11283" width="9.140625" style="1" customWidth="1"/>
    <col min="11284" max="11287" width="3.28515625" style="1" customWidth="1"/>
    <col min="11288" max="11288" width="4.140625" style="1" customWidth="1"/>
    <col min="11289" max="11501" width="10.28515625" style="1"/>
    <col min="11502" max="11510" width="9.140625" style="1" customWidth="1"/>
    <col min="11511" max="11511" width="1" style="1" customWidth="1"/>
    <col min="11512" max="11515" width="3.28515625" style="1" customWidth="1"/>
    <col min="11516" max="11516" width="1.85546875" style="1" customWidth="1"/>
    <col min="11517" max="11517" width="17.85546875" style="1" customWidth="1"/>
    <col min="11518" max="11518" width="1.85546875" style="1" customWidth="1"/>
    <col min="11519" max="11522" width="3.28515625" style="1" customWidth="1"/>
    <col min="11523" max="11523" width="1.85546875" style="1" customWidth="1"/>
    <col min="11524" max="11524" width="12.42578125" style="1" customWidth="1"/>
    <col min="11525" max="11525" width="1.85546875" style="1" customWidth="1"/>
    <col min="11526" max="11528" width="3" style="1" customWidth="1"/>
    <col min="11529" max="11529" width="4.42578125" style="1" customWidth="1"/>
    <col min="11530" max="11531" width="3" style="1" customWidth="1"/>
    <col min="11532" max="11537" width="3.28515625" style="1" customWidth="1"/>
    <col min="11538" max="11539" width="9.140625" style="1" customWidth="1"/>
    <col min="11540" max="11543" width="3.28515625" style="1" customWidth="1"/>
    <col min="11544" max="11544" width="4.140625" style="1" customWidth="1"/>
    <col min="11545" max="11757" width="10.28515625" style="1"/>
    <col min="11758" max="11766" width="9.140625" style="1" customWidth="1"/>
    <col min="11767" max="11767" width="1" style="1" customWidth="1"/>
    <col min="11768" max="11771" width="3.28515625" style="1" customWidth="1"/>
    <col min="11772" max="11772" width="1.85546875" style="1" customWidth="1"/>
    <col min="11773" max="11773" width="17.85546875" style="1" customWidth="1"/>
    <col min="11774" max="11774" width="1.85546875" style="1" customWidth="1"/>
    <col min="11775" max="11778" width="3.28515625" style="1" customWidth="1"/>
    <col min="11779" max="11779" width="1.85546875" style="1" customWidth="1"/>
    <col min="11780" max="11780" width="12.42578125" style="1" customWidth="1"/>
    <col min="11781" max="11781" width="1.85546875" style="1" customWidth="1"/>
    <col min="11782" max="11784" width="3" style="1" customWidth="1"/>
    <col min="11785" max="11785" width="4.42578125" style="1" customWidth="1"/>
    <col min="11786" max="11787" width="3" style="1" customWidth="1"/>
    <col min="11788" max="11793" width="3.28515625" style="1" customWidth="1"/>
    <col min="11794" max="11795" width="9.140625" style="1" customWidth="1"/>
    <col min="11796" max="11799" width="3.28515625" style="1" customWidth="1"/>
    <col min="11800" max="11800" width="4.140625" style="1" customWidth="1"/>
    <col min="11801" max="12013" width="10.28515625" style="1"/>
    <col min="12014" max="12022" width="9.140625" style="1" customWidth="1"/>
    <col min="12023" max="12023" width="1" style="1" customWidth="1"/>
    <col min="12024" max="12027" width="3.28515625" style="1" customWidth="1"/>
    <col min="12028" max="12028" width="1.85546875" style="1" customWidth="1"/>
    <col min="12029" max="12029" width="17.85546875" style="1" customWidth="1"/>
    <col min="12030" max="12030" width="1.85546875" style="1" customWidth="1"/>
    <col min="12031" max="12034" width="3.28515625" style="1" customWidth="1"/>
    <col min="12035" max="12035" width="1.85546875" style="1" customWidth="1"/>
    <col min="12036" max="12036" width="12.42578125" style="1" customWidth="1"/>
    <col min="12037" max="12037" width="1.85546875" style="1" customWidth="1"/>
    <col min="12038" max="12040" width="3" style="1" customWidth="1"/>
    <col min="12041" max="12041" width="4.42578125" style="1" customWidth="1"/>
    <col min="12042" max="12043" width="3" style="1" customWidth="1"/>
    <col min="12044" max="12049" width="3.28515625" style="1" customWidth="1"/>
    <col min="12050" max="12051" width="9.140625" style="1" customWidth="1"/>
    <col min="12052" max="12055" width="3.28515625" style="1" customWidth="1"/>
    <col min="12056" max="12056" width="4.140625" style="1" customWidth="1"/>
    <col min="12057" max="12269" width="10.28515625" style="1"/>
    <col min="12270" max="12278" width="9.140625" style="1" customWidth="1"/>
    <col min="12279" max="12279" width="1" style="1" customWidth="1"/>
    <col min="12280" max="12283" width="3.28515625" style="1" customWidth="1"/>
    <col min="12284" max="12284" width="1.85546875" style="1" customWidth="1"/>
    <col min="12285" max="12285" width="17.85546875" style="1" customWidth="1"/>
    <col min="12286" max="12286" width="1.85546875" style="1" customWidth="1"/>
    <col min="12287" max="12290" width="3.28515625" style="1" customWidth="1"/>
    <col min="12291" max="12291" width="1.85546875" style="1" customWidth="1"/>
    <col min="12292" max="12292" width="12.42578125" style="1" customWidth="1"/>
    <col min="12293" max="12293" width="1.85546875" style="1" customWidth="1"/>
    <col min="12294" max="12296" width="3" style="1" customWidth="1"/>
    <col min="12297" max="12297" width="4.42578125" style="1" customWidth="1"/>
    <col min="12298" max="12299" width="3" style="1" customWidth="1"/>
    <col min="12300" max="12305" width="3.28515625" style="1" customWidth="1"/>
    <col min="12306" max="12307" width="9.140625" style="1" customWidth="1"/>
    <col min="12308" max="12311" width="3.28515625" style="1" customWidth="1"/>
    <col min="12312" max="12312" width="4.140625" style="1" customWidth="1"/>
    <col min="12313" max="12525" width="10.28515625" style="1"/>
    <col min="12526" max="12534" width="9.140625" style="1" customWidth="1"/>
    <col min="12535" max="12535" width="1" style="1" customWidth="1"/>
    <col min="12536" max="12539" width="3.28515625" style="1" customWidth="1"/>
    <col min="12540" max="12540" width="1.85546875" style="1" customWidth="1"/>
    <col min="12541" max="12541" width="17.85546875" style="1" customWidth="1"/>
    <col min="12542" max="12542" width="1.85546875" style="1" customWidth="1"/>
    <col min="12543" max="12546" width="3.28515625" style="1" customWidth="1"/>
    <col min="12547" max="12547" width="1.85546875" style="1" customWidth="1"/>
    <col min="12548" max="12548" width="12.42578125" style="1" customWidth="1"/>
    <col min="12549" max="12549" width="1.85546875" style="1" customWidth="1"/>
    <col min="12550" max="12552" width="3" style="1" customWidth="1"/>
    <col min="12553" max="12553" width="4.42578125" style="1" customWidth="1"/>
    <col min="12554" max="12555" width="3" style="1" customWidth="1"/>
    <col min="12556" max="12561" width="3.28515625" style="1" customWidth="1"/>
    <col min="12562" max="12563" width="9.140625" style="1" customWidth="1"/>
    <col min="12564" max="12567" width="3.28515625" style="1" customWidth="1"/>
    <col min="12568" max="12568" width="4.140625" style="1" customWidth="1"/>
    <col min="12569" max="12781" width="10.28515625" style="1"/>
    <col min="12782" max="12790" width="9.140625" style="1" customWidth="1"/>
    <col min="12791" max="12791" width="1" style="1" customWidth="1"/>
    <col min="12792" max="12795" width="3.28515625" style="1" customWidth="1"/>
    <col min="12796" max="12796" width="1.85546875" style="1" customWidth="1"/>
    <col min="12797" max="12797" width="17.85546875" style="1" customWidth="1"/>
    <col min="12798" max="12798" width="1.85546875" style="1" customWidth="1"/>
    <col min="12799" max="12802" width="3.28515625" style="1" customWidth="1"/>
    <col min="12803" max="12803" width="1.85546875" style="1" customWidth="1"/>
    <col min="12804" max="12804" width="12.42578125" style="1" customWidth="1"/>
    <col min="12805" max="12805" width="1.85546875" style="1" customWidth="1"/>
    <col min="12806" max="12808" width="3" style="1" customWidth="1"/>
    <col min="12809" max="12809" width="4.42578125" style="1" customWidth="1"/>
    <col min="12810" max="12811" width="3" style="1" customWidth="1"/>
    <col min="12812" max="12817" width="3.28515625" style="1" customWidth="1"/>
    <col min="12818" max="12819" width="9.140625" style="1" customWidth="1"/>
    <col min="12820" max="12823" width="3.28515625" style="1" customWidth="1"/>
    <col min="12824" max="12824" width="4.140625" style="1" customWidth="1"/>
    <col min="12825" max="13037" width="10.28515625" style="1"/>
    <col min="13038" max="13046" width="9.140625" style="1" customWidth="1"/>
    <col min="13047" max="13047" width="1" style="1" customWidth="1"/>
    <col min="13048" max="13051" width="3.28515625" style="1" customWidth="1"/>
    <col min="13052" max="13052" width="1.85546875" style="1" customWidth="1"/>
    <col min="13053" max="13053" width="17.85546875" style="1" customWidth="1"/>
    <col min="13054" max="13054" width="1.85546875" style="1" customWidth="1"/>
    <col min="13055" max="13058" width="3.28515625" style="1" customWidth="1"/>
    <col min="13059" max="13059" width="1.85546875" style="1" customWidth="1"/>
    <col min="13060" max="13060" width="12.42578125" style="1" customWidth="1"/>
    <col min="13061" max="13061" width="1.85546875" style="1" customWidth="1"/>
    <col min="13062" max="13064" width="3" style="1" customWidth="1"/>
    <col min="13065" max="13065" width="4.42578125" style="1" customWidth="1"/>
    <col min="13066" max="13067" width="3" style="1" customWidth="1"/>
    <col min="13068" max="13073" width="3.28515625" style="1" customWidth="1"/>
    <col min="13074" max="13075" width="9.140625" style="1" customWidth="1"/>
    <col min="13076" max="13079" width="3.28515625" style="1" customWidth="1"/>
    <col min="13080" max="13080" width="4.140625" style="1" customWidth="1"/>
    <col min="13081" max="13293" width="10.28515625" style="1"/>
    <col min="13294" max="13302" width="9.140625" style="1" customWidth="1"/>
    <col min="13303" max="13303" width="1" style="1" customWidth="1"/>
    <col min="13304" max="13307" width="3.28515625" style="1" customWidth="1"/>
    <col min="13308" max="13308" width="1.85546875" style="1" customWidth="1"/>
    <col min="13309" max="13309" width="17.85546875" style="1" customWidth="1"/>
    <col min="13310" max="13310" width="1.85546875" style="1" customWidth="1"/>
    <col min="13311" max="13314" width="3.28515625" style="1" customWidth="1"/>
    <col min="13315" max="13315" width="1.85546875" style="1" customWidth="1"/>
    <col min="13316" max="13316" width="12.42578125" style="1" customWidth="1"/>
    <col min="13317" max="13317" width="1.85546875" style="1" customWidth="1"/>
    <col min="13318" max="13320" width="3" style="1" customWidth="1"/>
    <col min="13321" max="13321" width="4.42578125" style="1" customWidth="1"/>
    <col min="13322" max="13323" width="3" style="1" customWidth="1"/>
    <col min="13324" max="13329" width="3.28515625" style="1" customWidth="1"/>
    <col min="13330" max="13331" width="9.140625" style="1" customWidth="1"/>
    <col min="13332" max="13335" width="3.28515625" style="1" customWidth="1"/>
    <col min="13336" max="13336" width="4.140625" style="1" customWidth="1"/>
    <col min="13337" max="13549" width="10.28515625" style="1"/>
    <col min="13550" max="13558" width="9.140625" style="1" customWidth="1"/>
    <col min="13559" max="13559" width="1" style="1" customWidth="1"/>
    <col min="13560" max="13563" width="3.28515625" style="1" customWidth="1"/>
    <col min="13564" max="13564" width="1.85546875" style="1" customWidth="1"/>
    <col min="13565" max="13565" width="17.85546875" style="1" customWidth="1"/>
    <col min="13566" max="13566" width="1.85546875" style="1" customWidth="1"/>
    <col min="13567" max="13570" width="3.28515625" style="1" customWidth="1"/>
    <col min="13571" max="13571" width="1.85546875" style="1" customWidth="1"/>
    <col min="13572" max="13572" width="12.42578125" style="1" customWidth="1"/>
    <col min="13573" max="13573" width="1.85546875" style="1" customWidth="1"/>
    <col min="13574" max="13576" width="3" style="1" customWidth="1"/>
    <col min="13577" max="13577" width="4.42578125" style="1" customWidth="1"/>
    <col min="13578" max="13579" width="3" style="1" customWidth="1"/>
    <col min="13580" max="13585" width="3.28515625" style="1" customWidth="1"/>
    <col min="13586" max="13587" width="9.140625" style="1" customWidth="1"/>
    <col min="13588" max="13591" width="3.28515625" style="1" customWidth="1"/>
    <col min="13592" max="13592" width="4.140625" style="1" customWidth="1"/>
    <col min="13593" max="13805" width="10.28515625" style="1"/>
    <col min="13806" max="13814" width="9.140625" style="1" customWidth="1"/>
    <col min="13815" max="13815" width="1" style="1" customWidth="1"/>
    <col min="13816" max="13819" width="3.28515625" style="1" customWidth="1"/>
    <col min="13820" max="13820" width="1.85546875" style="1" customWidth="1"/>
    <col min="13821" max="13821" width="17.85546875" style="1" customWidth="1"/>
    <col min="13822" max="13822" width="1.85546875" style="1" customWidth="1"/>
    <col min="13823" max="13826" width="3.28515625" style="1" customWidth="1"/>
    <col min="13827" max="13827" width="1.85546875" style="1" customWidth="1"/>
    <col min="13828" max="13828" width="12.42578125" style="1" customWidth="1"/>
    <col min="13829" max="13829" width="1.85546875" style="1" customWidth="1"/>
    <col min="13830" max="13832" width="3" style="1" customWidth="1"/>
    <col min="13833" max="13833" width="4.42578125" style="1" customWidth="1"/>
    <col min="13834" max="13835" width="3" style="1" customWidth="1"/>
    <col min="13836" max="13841" width="3.28515625" style="1" customWidth="1"/>
    <col min="13842" max="13843" width="9.140625" style="1" customWidth="1"/>
    <col min="13844" max="13847" width="3.28515625" style="1" customWidth="1"/>
    <col min="13848" max="13848" width="4.140625" style="1" customWidth="1"/>
    <col min="13849" max="14061" width="10.28515625" style="1"/>
    <col min="14062" max="14070" width="9.140625" style="1" customWidth="1"/>
    <col min="14071" max="14071" width="1" style="1" customWidth="1"/>
    <col min="14072" max="14075" width="3.28515625" style="1" customWidth="1"/>
    <col min="14076" max="14076" width="1.85546875" style="1" customWidth="1"/>
    <col min="14077" max="14077" width="17.85546875" style="1" customWidth="1"/>
    <col min="14078" max="14078" width="1.85546875" style="1" customWidth="1"/>
    <col min="14079" max="14082" width="3.28515625" style="1" customWidth="1"/>
    <col min="14083" max="14083" width="1.85546875" style="1" customWidth="1"/>
    <col min="14084" max="14084" width="12.42578125" style="1" customWidth="1"/>
    <col min="14085" max="14085" width="1.85546875" style="1" customWidth="1"/>
    <col min="14086" max="14088" width="3" style="1" customWidth="1"/>
    <col min="14089" max="14089" width="4.42578125" style="1" customWidth="1"/>
    <col min="14090" max="14091" width="3" style="1" customWidth="1"/>
    <col min="14092" max="14097" width="3.28515625" style="1" customWidth="1"/>
    <col min="14098" max="14099" width="9.140625" style="1" customWidth="1"/>
    <col min="14100" max="14103" width="3.28515625" style="1" customWidth="1"/>
    <col min="14104" max="14104" width="4.140625" style="1" customWidth="1"/>
    <col min="14105" max="14317" width="10.28515625" style="1"/>
    <col min="14318" max="14326" width="9.140625" style="1" customWidth="1"/>
    <col min="14327" max="14327" width="1" style="1" customWidth="1"/>
    <col min="14328" max="14331" width="3.28515625" style="1" customWidth="1"/>
    <col min="14332" max="14332" width="1.85546875" style="1" customWidth="1"/>
    <col min="14333" max="14333" width="17.85546875" style="1" customWidth="1"/>
    <col min="14334" max="14334" width="1.85546875" style="1" customWidth="1"/>
    <col min="14335" max="14338" width="3.28515625" style="1" customWidth="1"/>
    <col min="14339" max="14339" width="1.85546875" style="1" customWidth="1"/>
    <col min="14340" max="14340" width="12.42578125" style="1" customWidth="1"/>
    <col min="14341" max="14341" width="1.85546875" style="1" customWidth="1"/>
    <col min="14342" max="14344" width="3" style="1" customWidth="1"/>
    <col min="14345" max="14345" width="4.42578125" style="1" customWidth="1"/>
    <col min="14346" max="14347" width="3" style="1" customWidth="1"/>
    <col min="14348" max="14353" width="3.28515625" style="1" customWidth="1"/>
    <col min="14354" max="14355" width="9.140625" style="1" customWidth="1"/>
    <col min="14356" max="14359" width="3.28515625" style="1" customWidth="1"/>
    <col min="14360" max="14360" width="4.140625" style="1" customWidth="1"/>
    <col min="14361" max="14573" width="10.28515625" style="1"/>
    <col min="14574" max="14582" width="9.140625" style="1" customWidth="1"/>
    <col min="14583" max="14583" width="1" style="1" customWidth="1"/>
    <col min="14584" max="14587" width="3.28515625" style="1" customWidth="1"/>
    <col min="14588" max="14588" width="1.85546875" style="1" customWidth="1"/>
    <col min="14589" max="14589" width="17.85546875" style="1" customWidth="1"/>
    <col min="14590" max="14590" width="1.85546875" style="1" customWidth="1"/>
    <col min="14591" max="14594" width="3.28515625" style="1" customWidth="1"/>
    <col min="14595" max="14595" width="1.85546875" style="1" customWidth="1"/>
    <col min="14596" max="14596" width="12.42578125" style="1" customWidth="1"/>
    <col min="14597" max="14597" width="1.85546875" style="1" customWidth="1"/>
    <col min="14598" max="14600" width="3" style="1" customWidth="1"/>
    <col min="14601" max="14601" width="4.42578125" style="1" customWidth="1"/>
    <col min="14602" max="14603" width="3" style="1" customWidth="1"/>
    <col min="14604" max="14609" width="3.28515625" style="1" customWidth="1"/>
    <col min="14610" max="14611" width="9.140625" style="1" customWidth="1"/>
    <col min="14612" max="14615" width="3.28515625" style="1" customWidth="1"/>
    <col min="14616" max="14616" width="4.140625" style="1" customWidth="1"/>
    <col min="14617" max="14829" width="10.28515625" style="1"/>
    <col min="14830" max="14838" width="9.140625" style="1" customWidth="1"/>
    <col min="14839" max="14839" width="1" style="1" customWidth="1"/>
    <col min="14840" max="14843" width="3.28515625" style="1" customWidth="1"/>
    <col min="14844" max="14844" width="1.85546875" style="1" customWidth="1"/>
    <col min="14845" max="14845" width="17.85546875" style="1" customWidth="1"/>
    <col min="14846" max="14846" width="1.85546875" style="1" customWidth="1"/>
    <col min="14847" max="14850" width="3.28515625" style="1" customWidth="1"/>
    <col min="14851" max="14851" width="1.85546875" style="1" customWidth="1"/>
    <col min="14852" max="14852" width="12.42578125" style="1" customWidth="1"/>
    <col min="14853" max="14853" width="1.85546875" style="1" customWidth="1"/>
    <col min="14854" max="14856" width="3" style="1" customWidth="1"/>
    <col min="14857" max="14857" width="4.42578125" style="1" customWidth="1"/>
    <col min="14858" max="14859" width="3" style="1" customWidth="1"/>
    <col min="14860" max="14865" width="3.28515625" style="1" customWidth="1"/>
    <col min="14866" max="14867" width="9.140625" style="1" customWidth="1"/>
    <col min="14868" max="14871" width="3.28515625" style="1" customWidth="1"/>
    <col min="14872" max="14872" width="4.140625" style="1" customWidth="1"/>
    <col min="14873" max="15085" width="10.28515625" style="1"/>
    <col min="15086" max="15094" width="9.140625" style="1" customWidth="1"/>
    <col min="15095" max="15095" width="1" style="1" customWidth="1"/>
    <col min="15096" max="15099" width="3.28515625" style="1" customWidth="1"/>
    <col min="15100" max="15100" width="1.85546875" style="1" customWidth="1"/>
    <col min="15101" max="15101" width="17.85546875" style="1" customWidth="1"/>
    <col min="15102" max="15102" width="1.85546875" style="1" customWidth="1"/>
    <col min="15103" max="15106" width="3.28515625" style="1" customWidth="1"/>
    <col min="15107" max="15107" width="1.85546875" style="1" customWidth="1"/>
    <col min="15108" max="15108" width="12.42578125" style="1" customWidth="1"/>
    <col min="15109" max="15109" width="1.85546875" style="1" customWidth="1"/>
    <col min="15110" max="15112" width="3" style="1" customWidth="1"/>
    <col min="15113" max="15113" width="4.42578125" style="1" customWidth="1"/>
    <col min="15114" max="15115" width="3" style="1" customWidth="1"/>
    <col min="15116" max="15121" width="3.28515625" style="1" customWidth="1"/>
    <col min="15122" max="15123" width="9.140625" style="1" customWidth="1"/>
    <col min="15124" max="15127" width="3.28515625" style="1" customWidth="1"/>
    <col min="15128" max="15128" width="4.140625" style="1" customWidth="1"/>
    <col min="15129" max="15341" width="10.28515625" style="1"/>
    <col min="15342" max="15350" width="9.140625" style="1" customWidth="1"/>
    <col min="15351" max="15351" width="1" style="1" customWidth="1"/>
    <col min="15352" max="15355" width="3.28515625" style="1" customWidth="1"/>
    <col min="15356" max="15356" width="1.85546875" style="1" customWidth="1"/>
    <col min="15357" max="15357" width="17.85546875" style="1" customWidth="1"/>
    <col min="15358" max="15358" width="1.85546875" style="1" customWidth="1"/>
    <col min="15359" max="15362" width="3.28515625" style="1" customWidth="1"/>
    <col min="15363" max="15363" width="1.85546875" style="1" customWidth="1"/>
    <col min="15364" max="15364" width="12.42578125" style="1" customWidth="1"/>
    <col min="15365" max="15365" width="1.85546875" style="1" customWidth="1"/>
    <col min="15366" max="15368" width="3" style="1" customWidth="1"/>
    <col min="15369" max="15369" width="4.42578125" style="1" customWidth="1"/>
    <col min="15370" max="15371" width="3" style="1" customWidth="1"/>
    <col min="15372" max="15377" width="3.28515625" style="1" customWidth="1"/>
    <col min="15378" max="15379" width="9.140625" style="1" customWidth="1"/>
    <col min="15380" max="15383" width="3.28515625" style="1" customWidth="1"/>
    <col min="15384" max="15384" width="4.140625" style="1" customWidth="1"/>
    <col min="15385" max="15597" width="10.28515625" style="1"/>
    <col min="15598" max="15606" width="9.140625" style="1" customWidth="1"/>
    <col min="15607" max="15607" width="1" style="1" customWidth="1"/>
    <col min="15608" max="15611" width="3.28515625" style="1" customWidth="1"/>
    <col min="15612" max="15612" width="1.85546875" style="1" customWidth="1"/>
    <col min="15613" max="15613" width="17.85546875" style="1" customWidth="1"/>
    <col min="15614" max="15614" width="1.85546875" style="1" customWidth="1"/>
    <col min="15615" max="15618" width="3.28515625" style="1" customWidth="1"/>
    <col min="15619" max="15619" width="1.85546875" style="1" customWidth="1"/>
    <col min="15620" max="15620" width="12.42578125" style="1" customWidth="1"/>
    <col min="15621" max="15621" width="1.85546875" style="1" customWidth="1"/>
    <col min="15622" max="15624" width="3" style="1" customWidth="1"/>
    <col min="15625" max="15625" width="4.42578125" style="1" customWidth="1"/>
    <col min="15626" max="15627" width="3" style="1" customWidth="1"/>
    <col min="15628" max="15633" width="3.28515625" style="1" customWidth="1"/>
    <col min="15634" max="15635" width="9.140625" style="1" customWidth="1"/>
    <col min="15636" max="15639" width="3.28515625" style="1" customWidth="1"/>
    <col min="15640" max="15640" width="4.140625" style="1" customWidth="1"/>
    <col min="15641" max="15853" width="10.28515625" style="1"/>
    <col min="15854" max="15862" width="9.140625" style="1" customWidth="1"/>
    <col min="15863" max="15863" width="1" style="1" customWidth="1"/>
    <col min="15864" max="15867" width="3.28515625" style="1" customWidth="1"/>
    <col min="15868" max="15868" width="1.85546875" style="1" customWidth="1"/>
    <col min="15869" max="15869" width="17.85546875" style="1" customWidth="1"/>
    <col min="15870" max="15870" width="1.85546875" style="1" customWidth="1"/>
    <col min="15871" max="15874" width="3.28515625" style="1" customWidth="1"/>
    <col min="15875" max="15875" width="1.85546875" style="1" customWidth="1"/>
    <col min="15876" max="15876" width="12.42578125" style="1" customWidth="1"/>
    <col min="15877" max="15877" width="1.85546875" style="1" customWidth="1"/>
    <col min="15878" max="15880" width="3" style="1" customWidth="1"/>
    <col min="15881" max="15881" width="4.42578125" style="1" customWidth="1"/>
    <col min="15882" max="15883" width="3" style="1" customWidth="1"/>
    <col min="15884" max="15889" width="3.28515625" style="1" customWidth="1"/>
    <col min="15890" max="15891" width="9.140625" style="1" customWidth="1"/>
    <col min="15892" max="15895" width="3.28515625" style="1" customWidth="1"/>
    <col min="15896" max="15896" width="4.140625" style="1" customWidth="1"/>
    <col min="15897" max="16109" width="10.28515625" style="1"/>
    <col min="16110" max="16118" width="9.140625" style="1" customWidth="1"/>
    <col min="16119" max="16119" width="1" style="1" customWidth="1"/>
    <col min="16120" max="16123" width="3.28515625" style="1" customWidth="1"/>
    <col min="16124" max="16124" width="1.85546875" style="1" customWidth="1"/>
    <col min="16125" max="16125" width="17.85546875" style="1" customWidth="1"/>
    <col min="16126" max="16126" width="1.85546875" style="1" customWidth="1"/>
    <col min="16127" max="16130" width="3.28515625" style="1" customWidth="1"/>
    <col min="16131" max="16131" width="1.85546875" style="1" customWidth="1"/>
    <col min="16132" max="16132" width="12.42578125" style="1" customWidth="1"/>
    <col min="16133" max="16133" width="1.85546875" style="1" customWidth="1"/>
    <col min="16134" max="16136" width="3" style="1" customWidth="1"/>
    <col min="16137" max="16137" width="4.42578125" style="1" customWidth="1"/>
    <col min="16138" max="16139" width="3" style="1" customWidth="1"/>
    <col min="16140" max="16145" width="3.28515625" style="1" customWidth="1"/>
    <col min="16146" max="16147" width="9.140625" style="1" customWidth="1"/>
    <col min="16148" max="16151" width="3.28515625" style="1" customWidth="1"/>
    <col min="16152" max="16152" width="4.140625" style="1" customWidth="1"/>
    <col min="16153" max="16384" width="10.28515625" style="1"/>
  </cols>
  <sheetData>
    <row r="1" spans="1:37" ht="49.5" customHeight="1" x14ac:dyDescent="0.25">
      <c r="E1" s="2" t="s">
        <v>0</v>
      </c>
      <c r="G1" s="4"/>
      <c r="H1" s="196" t="s">
        <v>1</v>
      </c>
      <c r="I1" s="197"/>
      <c r="J1" s="196" t="s">
        <v>2</v>
      </c>
      <c r="K1" s="198"/>
      <c r="L1" s="196" t="s">
        <v>3</v>
      </c>
      <c r="M1" s="199"/>
      <c r="N1" s="196" t="s">
        <v>4</v>
      </c>
      <c r="O1" s="196" t="s">
        <v>5</v>
      </c>
      <c r="P1" s="200" t="s">
        <v>6</v>
      </c>
      <c r="Q1" s="5">
        <v>0</v>
      </c>
    </row>
    <row r="2" spans="1:37" ht="24" customHeight="1" x14ac:dyDescent="0.25">
      <c r="E2" s="8"/>
      <c r="F2" s="9" t="s">
        <v>7</v>
      </c>
      <c r="G2" s="10"/>
      <c r="H2" s="201">
        <v>724536708.55999994</v>
      </c>
      <c r="I2" s="202"/>
      <c r="J2" s="341">
        <f>+J22</f>
        <v>3656119.0666666669</v>
      </c>
      <c r="K2" s="203"/>
      <c r="L2" s="204">
        <f>H2-J2</f>
        <v>720880589.49333322</v>
      </c>
      <c r="M2" s="205"/>
      <c r="N2" s="206">
        <v>0</v>
      </c>
      <c r="O2" s="204">
        <v>0</v>
      </c>
      <c r="P2" s="204">
        <f>H2-N2-O2</f>
        <v>724536708.55999994</v>
      </c>
      <c r="Q2" s="11">
        <v>1508727.3617866966</v>
      </c>
      <c r="R2" s="11"/>
      <c r="S2" s="11"/>
      <c r="T2" s="11"/>
      <c r="U2" s="11"/>
      <c r="V2" s="11"/>
      <c r="W2" s="12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K2" s="1"/>
    </row>
    <row r="3" spans="1:37" ht="24" customHeight="1" x14ac:dyDescent="0.25">
      <c r="E3" s="8"/>
      <c r="F3" s="13" t="s">
        <v>8</v>
      </c>
      <c r="G3" s="10"/>
      <c r="H3" s="207">
        <v>755369695.22999954</v>
      </c>
      <c r="I3" s="202"/>
      <c r="J3" s="342">
        <f>+J2</f>
        <v>3656119.0666666669</v>
      </c>
      <c r="K3" s="203"/>
      <c r="L3" s="208">
        <f t="shared" ref="L3:L67" si="0">H3-J3</f>
        <v>751713576.16333282</v>
      </c>
      <c r="M3" s="205"/>
      <c r="N3" s="340">
        <v>15990555.709999997</v>
      </c>
      <c r="O3" s="208">
        <v>14843909.749999998</v>
      </c>
      <c r="P3" s="204">
        <f>H3-N3-O3</f>
        <v>724535229.7699995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K3" s="1"/>
    </row>
    <row r="4" spans="1:37" ht="24" customHeight="1" x14ac:dyDescent="0.25">
      <c r="E4" s="8"/>
      <c r="F4" s="13" t="s">
        <v>1156</v>
      </c>
      <c r="G4" s="10"/>
      <c r="H4" s="405">
        <f>(N3+O3)</f>
        <v>30834465.459999993</v>
      </c>
      <c r="I4" s="211"/>
      <c r="J4" s="405"/>
      <c r="K4" s="212"/>
      <c r="L4" s="405"/>
      <c r="M4" s="205"/>
      <c r="N4" s="340"/>
      <c r="O4" s="208"/>
      <c r="P4" s="204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K4" s="1"/>
    </row>
    <row r="5" spans="1:37" ht="24" customHeight="1" x14ac:dyDescent="0.25">
      <c r="E5" s="8"/>
      <c r="F5" s="13" t="s">
        <v>1155</v>
      </c>
      <c r="G5" s="10"/>
      <c r="H5" s="209">
        <f>H2+H4-H3</f>
        <v>1478.7900004386902</v>
      </c>
      <c r="I5" s="407"/>
      <c r="J5" s="209">
        <f>J2-J3</f>
        <v>0</v>
      </c>
      <c r="K5" s="408"/>
      <c r="L5" s="209">
        <f>H5-J5</f>
        <v>1478.7900004386902</v>
      </c>
      <c r="M5" s="209">
        <f t="shared" ref="M5" si="1">I5-K5</f>
        <v>0</v>
      </c>
      <c r="N5" s="339">
        <f>N2-N3</f>
        <v>-15990555.709999997</v>
      </c>
      <c r="O5" s="339">
        <f>O2-O3</f>
        <v>-14843909.749999998</v>
      </c>
      <c r="P5" s="209">
        <f>P2-P3</f>
        <v>1478.7900004386902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4"/>
      <c r="AK5" s="1"/>
    </row>
    <row r="6" spans="1:37" ht="18" customHeight="1" x14ac:dyDescent="0.25">
      <c r="B6" s="15"/>
      <c r="C6" s="15"/>
      <c r="D6" s="15"/>
      <c r="E6" s="2" t="s">
        <v>9</v>
      </c>
      <c r="F6" s="13"/>
      <c r="G6" s="10"/>
      <c r="H6" s="406"/>
      <c r="I6" s="202"/>
      <c r="J6" s="406"/>
      <c r="K6" s="203"/>
      <c r="L6" s="406"/>
      <c r="M6" s="190"/>
      <c r="N6" s="214"/>
      <c r="O6" s="214"/>
      <c r="P6" s="214"/>
      <c r="Q6" s="11">
        <v>-1508727.3617866966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1"/>
    </row>
    <row r="7" spans="1:37" s="19" customFormat="1" ht="27.75" customHeight="1" thickBot="1" x14ac:dyDescent="0.3">
      <c r="A7" s="16"/>
      <c r="B7" s="16"/>
      <c r="C7" s="16"/>
      <c r="D7" s="16"/>
      <c r="E7" s="17"/>
      <c r="F7" s="17"/>
      <c r="G7" s="18"/>
      <c r="H7" s="210" t="s">
        <v>10</v>
      </c>
      <c r="I7" s="215"/>
      <c r="J7" s="215"/>
      <c r="K7" s="216"/>
      <c r="L7" s="215"/>
      <c r="M7" s="217"/>
      <c r="N7" s="215" t="s">
        <v>10</v>
      </c>
      <c r="O7" s="215" t="s">
        <v>10</v>
      </c>
      <c r="P7" s="2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F7" s="20"/>
      <c r="AG7" s="20"/>
      <c r="AH7" s="20"/>
      <c r="AI7" s="20"/>
      <c r="AJ7" s="194"/>
      <c r="AK7" s="22"/>
    </row>
    <row r="8" spans="1:37" s="19" customFormat="1" ht="54" customHeight="1" thickBot="1" x14ac:dyDescent="0.3">
      <c r="A8" s="23" t="s">
        <v>11</v>
      </c>
      <c r="B8" s="24" t="s">
        <v>12</v>
      </c>
      <c r="C8" s="24" t="s">
        <v>13</v>
      </c>
      <c r="D8" s="24" t="s">
        <v>14</v>
      </c>
      <c r="E8" s="25" t="s">
        <v>15</v>
      </c>
      <c r="F8" s="25" t="s">
        <v>16</v>
      </c>
      <c r="G8" s="26" t="s">
        <v>17</v>
      </c>
      <c r="H8" s="218" t="s">
        <v>18</v>
      </c>
      <c r="I8" s="219"/>
      <c r="J8" s="220" t="s">
        <v>19</v>
      </c>
      <c r="K8" s="221"/>
      <c r="L8" s="218" t="s">
        <v>1152</v>
      </c>
      <c r="M8" s="343"/>
      <c r="N8" s="218" t="s">
        <v>4</v>
      </c>
      <c r="O8" s="218" t="s">
        <v>5</v>
      </c>
      <c r="P8" s="220" t="s">
        <v>20</v>
      </c>
      <c r="Q8" s="27"/>
      <c r="R8" s="27"/>
      <c r="S8" s="27"/>
      <c r="T8" s="27"/>
      <c r="U8" s="27"/>
      <c r="V8" s="27"/>
      <c r="W8" s="27"/>
      <c r="X8" s="27"/>
      <c r="Y8" s="27" t="s">
        <v>21</v>
      </c>
      <c r="Z8" s="27"/>
      <c r="AA8" s="27"/>
      <c r="AB8" s="27"/>
      <c r="AC8" s="27"/>
      <c r="AD8" s="27"/>
      <c r="AF8" s="28"/>
      <c r="AG8" s="28"/>
      <c r="AH8" s="28"/>
      <c r="AI8" s="28"/>
      <c r="AJ8" s="195"/>
      <c r="AK8" s="22"/>
    </row>
    <row r="9" spans="1:37" s="36" customFormat="1" ht="22.5" customHeight="1" x14ac:dyDescent="0.25">
      <c r="A9" s="29"/>
      <c r="B9" s="30"/>
      <c r="C9" s="31"/>
      <c r="D9" s="31"/>
      <c r="E9" s="32"/>
      <c r="F9" s="33" t="s">
        <v>22</v>
      </c>
      <c r="G9" s="34"/>
      <c r="H9" s="222"/>
      <c r="I9" s="223"/>
      <c r="J9" s="224"/>
      <c r="K9" s="225"/>
      <c r="L9" s="226"/>
      <c r="M9" s="344"/>
      <c r="N9" s="226"/>
      <c r="O9" s="352"/>
      <c r="P9" s="226"/>
      <c r="S9" s="36" t="s">
        <v>23</v>
      </c>
    </row>
    <row r="10" spans="1:37" s="36" customFormat="1" ht="15" customHeight="1" x14ac:dyDescent="0.25">
      <c r="A10" s="37" t="s">
        <v>17</v>
      </c>
      <c r="B10" s="38"/>
      <c r="C10" s="39" t="s">
        <v>24</v>
      </c>
      <c r="D10" s="39" t="s">
        <v>24</v>
      </c>
      <c r="E10" s="40" t="s">
        <v>25</v>
      </c>
      <c r="F10" s="41" t="s">
        <v>26</v>
      </c>
      <c r="G10" s="42">
        <f>+G11+G20+G35+G40</f>
        <v>0</v>
      </c>
      <c r="H10" s="227">
        <v>673166295.38999999</v>
      </c>
      <c r="I10" s="223"/>
      <c r="J10" s="228">
        <v>3656119.0666666669</v>
      </c>
      <c r="K10" s="225"/>
      <c r="L10" s="229">
        <f t="shared" si="0"/>
        <v>669510176.32333326</v>
      </c>
      <c r="M10" s="230"/>
      <c r="N10" s="353">
        <v>0</v>
      </c>
      <c r="O10" s="231">
        <v>0</v>
      </c>
      <c r="P10" s="229">
        <f>H10-N10-O10</f>
        <v>673166295.38999999</v>
      </c>
      <c r="Q10" s="35">
        <f>VLOOKUP(E10,'[35]BAT (2)'!$C$11:$H$580,6,FALSE)</f>
        <v>644805972.70000005</v>
      </c>
      <c r="S10" s="36" t="b">
        <f>EXACT(L10,Q10)</f>
        <v>0</v>
      </c>
      <c r="W10" s="43"/>
      <c r="Y10" s="44">
        <f>ROUND(H10,2)</f>
        <v>673166295.38999999</v>
      </c>
      <c r="Z10" s="45">
        <f>ROUND(J10,2)</f>
        <v>3656119.07</v>
      </c>
      <c r="AA10" s="44">
        <f>ROUND(L10,2)</f>
        <v>669510176.32000005</v>
      </c>
    </row>
    <row r="11" spans="1:37" s="51" customFormat="1" ht="15" customHeight="1" x14ac:dyDescent="0.25">
      <c r="A11" s="46" t="s">
        <v>17</v>
      </c>
      <c r="B11" s="47"/>
      <c r="C11" s="39" t="s">
        <v>24</v>
      </c>
      <c r="D11" s="39" t="s">
        <v>24</v>
      </c>
      <c r="E11" s="48" t="s">
        <v>27</v>
      </c>
      <c r="F11" s="49" t="s">
        <v>28</v>
      </c>
      <c r="G11" s="50">
        <f>+G12+G19</f>
        <v>0</v>
      </c>
      <c r="H11" s="232">
        <v>660555982</v>
      </c>
      <c r="I11" s="233"/>
      <c r="J11" s="234">
        <v>0</v>
      </c>
      <c r="K11" s="225"/>
      <c r="L11" s="235">
        <f t="shared" si="0"/>
        <v>660555982</v>
      </c>
      <c r="M11" s="230"/>
      <c r="N11" s="354">
        <v>0</v>
      </c>
      <c r="O11" s="236">
        <v>0</v>
      </c>
      <c r="P11" s="235">
        <f t="shared" ref="P11:P74" si="2">H11-N11-O11</f>
        <v>660555982</v>
      </c>
      <c r="Q11" s="35">
        <f>VLOOKUP(E11,'[35]BAT (2)'!$C$11:$H$580,6,FALSE)</f>
        <v>636956842.94000006</v>
      </c>
      <c r="S11" s="36" t="b">
        <f t="shared" ref="S11:S74" si="3">EXACT(L11,Q11)</f>
        <v>0</v>
      </c>
      <c r="Y11" s="44">
        <f t="shared" ref="Y11:Y74" si="4">ROUND(H11,2)</f>
        <v>660555982</v>
      </c>
      <c r="Z11" s="45">
        <f t="shared" ref="Z11:Z74" si="5">ROUND(J11,2)</f>
        <v>0</v>
      </c>
      <c r="AA11" s="44">
        <f t="shared" ref="AA11:AA74" si="6">ROUND(L11,2)</f>
        <v>660555982</v>
      </c>
    </row>
    <row r="12" spans="1:37" s="57" customFormat="1" ht="15" customHeight="1" x14ac:dyDescent="0.25">
      <c r="A12" s="46" t="s">
        <v>17</v>
      </c>
      <c r="B12" s="52"/>
      <c r="C12" s="39" t="s">
        <v>24</v>
      </c>
      <c r="D12" s="39" t="s">
        <v>24</v>
      </c>
      <c r="E12" s="53" t="s">
        <v>29</v>
      </c>
      <c r="F12" s="54" t="s">
        <v>30</v>
      </c>
      <c r="G12" s="55">
        <f>SUM(G13:G18)</f>
        <v>0</v>
      </c>
      <c r="H12" s="237">
        <v>643580155</v>
      </c>
      <c r="I12" s="238"/>
      <c r="J12" s="234">
        <v>0</v>
      </c>
      <c r="K12" s="225"/>
      <c r="L12" s="239">
        <f t="shared" si="0"/>
        <v>643580155</v>
      </c>
      <c r="M12" s="240"/>
      <c r="N12" s="355">
        <v>0</v>
      </c>
      <c r="O12" s="241">
        <v>0</v>
      </c>
      <c r="P12" s="239">
        <f t="shared" si="2"/>
        <v>643580155</v>
      </c>
      <c r="Q12" s="35">
        <f>VLOOKUP(E12,'[35]BAT (2)'!$C$11:$H$580,6,FALSE)</f>
        <v>616976435.94000006</v>
      </c>
      <c r="S12" s="36" t="b">
        <f t="shared" si="3"/>
        <v>0</v>
      </c>
      <c r="Y12" s="44">
        <f t="shared" si="4"/>
        <v>643580155</v>
      </c>
      <c r="Z12" s="45">
        <f t="shared" si="5"/>
        <v>0</v>
      </c>
      <c r="AA12" s="44">
        <f t="shared" si="6"/>
        <v>643580155</v>
      </c>
    </row>
    <row r="13" spans="1:37" s="57" customFormat="1" ht="15" customHeight="1" x14ac:dyDescent="0.25">
      <c r="A13" s="46"/>
      <c r="B13" s="52"/>
      <c r="C13" s="39" t="s">
        <v>24</v>
      </c>
      <c r="D13" s="39" t="s">
        <v>14</v>
      </c>
      <c r="E13" s="58" t="s">
        <v>31</v>
      </c>
      <c r="F13" s="59" t="s">
        <v>32</v>
      </c>
      <c r="G13" s="60"/>
      <c r="H13" s="242">
        <v>643251109</v>
      </c>
      <c r="I13" s="238"/>
      <c r="J13" s="243"/>
      <c r="K13" s="225"/>
      <c r="L13" s="244">
        <f t="shared" si="0"/>
        <v>643251109</v>
      </c>
      <c r="M13" s="245"/>
      <c r="N13" s="356">
        <v>0</v>
      </c>
      <c r="O13" s="246">
        <v>0</v>
      </c>
      <c r="P13" s="244">
        <f t="shared" si="2"/>
        <v>643251109</v>
      </c>
      <c r="Q13" s="35">
        <f>VLOOKUP(E13,'[35]BAT (2)'!$C$11:$H$580,6,FALSE)</f>
        <v>616404600</v>
      </c>
      <c r="S13" s="36" t="b">
        <f t="shared" si="3"/>
        <v>0</v>
      </c>
      <c r="Y13" s="44">
        <f t="shared" si="4"/>
        <v>643251109</v>
      </c>
      <c r="Z13" s="45">
        <f t="shared" si="5"/>
        <v>0</v>
      </c>
      <c r="AA13" s="44">
        <f t="shared" si="6"/>
        <v>643251109</v>
      </c>
    </row>
    <row r="14" spans="1:37" s="57" customFormat="1" ht="15" customHeight="1" x14ac:dyDescent="0.25">
      <c r="A14" s="46"/>
      <c r="B14" s="52"/>
      <c r="C14" s="39" t="s">
        <v>24</v>
      </c>
      <c r="D14" s="39" t="s">
        <v>14</v>
      </c>
      <c r="E14" s="58" t="s">
        <v>33</v>
      </c>
      <c r="F14" s="59" t="s">
        <v>34</v>
      </c>
      <c r="G14" s="60"/>
      <c r="H14" s="242">
        <v>329046</v>
      </c>
      <c r="I14" s="238"/>
      <c r="J14" s="243"/>
      <c r="K14" s="225"/>
      <c r="L14" s="244">
        <f t="shared" si="0"/>
        <v>329046</v>
      </c>
      <c r="M14" s="245"/>
      <c r="N14" s="356">
        <v>0</v>
      </c>
      <c r="O14" s="246">
        <v>0</v>
      </c>
      <c r="P14" s="244">
        <f t="shared" si="2"/>
        <v>329046</v>
      </c>
      <c r="Q14" s="35">
        <f>VLOOKUP(E14,'[35]BAT (2)'!$C$11:$H$580,6,FALSE)</f>
        <v>571835.93999999994</v>
      </c>
      <c r="S14" s="36" t="b">
        <f t="shared" si="3"/>
        <v>0</v>
      </c>
      <c r="Y14" s="44">
        <f t="shared" si="4"/>
        <v>329046</v>
      </c>
      <c r="Z14" s="45">
        <f t="shared" si="5"/>
        <v>0</v>
      </c>
      <c r="AA14" s="44">
        <f t="shared" si="6"/>
        <v>329046</v>
      </c>
    </row>
    <row r="15" spans="1:37" s="57" customFormat="1" ht="15" customHeight="1" x14ac:dyDescent="0.25">
      <c r="A15" s="46"/>
      <c r="B15" s="52"/>
      <c r="C15" s="39" t="s">
        <v>24</v>
      </c>
      <c r="D15" s="39" t="s">
        <v>24</v>
      </c>
      <c r="E15" s="61" t="s">
        <v>35</v>
      </c>
      <c r="F15" s="62" t="s">
        <v>36</v>
      </c>
      <c r="G15" s="63"/>
      <c r="H15" s="242">
        <v>0</v>
      </c>
      <c r="I15" s="238"/>
      <c r="J15" s="243">
        <v>0</v>
      </c>
      <c r="K15" s="225"/>
      <c r="L15" s="244">
        <f t="shared" si="0"/>
        <v>0</v>
      </c>
      <c r="M15" s="245"/>
      <c r="N15" s="356">
        <v>0</v>
      </c>
      <c r="O15" s="246">
        <v>0</v>
      </c>
      <c r="P15" s="244">
        <f t="shared" si="2"/>
        <v>0</v>
      </c>
      <c r="Q15" s="35">
        <f>VLOOKUP(E15,'[35]BAT (2)'!$C$11:$H$580,6,FALSE)</f>
        <v>0</v>
      </c>
      <c r="S15" s="36" t="b">
        <f t="shared" si="3"/>
        <v>1</v>
      </c>
      <c r="Y15" s="44">
        <f t="shared" si="4"/>
        <v>0</v>
      </c>
      <c r="Z15" s="45">
        <f t="shared" si="5"/>
        <v>0</v>
      </c>
      <c r="AA15" s="44">
        <f t="shared" si="6"/>
        <v>0</v>
      </c>
    </row>
    <row r="16" spans="1:37" s="57" customFormat="1" ht="15" customHeight="1" x14ac:dyDescent="0.25">
      <c r="A16" s="46"/>
      <c r="B16" s="52"/>
      <c r="C16" s="39" t="s">
        <v>24</v>
      </c>
      <c r="D16" s="39" t="s">
        <v>14</v>
      </c>
      <c r="E16" s="61" t="s">
        <v>37</v>
      </c>
      <c r="F16" s="64" t="s">
        <v>38</v>
      </c>
      <c r="G16" s="65"/>
      <c r="H16" s="242">
        <v>0</v>
      </c>
      <c r="I16" s="238"/>
      <c r="J16" s="243"/>
      <c r="K16" s="225"/>
      <c r="L16" s="247">
        <f t="shared" si="0"/>
        <v>0</v>
      </c>
      <c r="M16" s="240"/>
      <c r="N16" s="356">
        <v>0</v>
      </c>
      <c r="O16" s="246">
        <v>0</v>
      </c>
      <c r="P16" s="244">
        <f t="shared" si="2"/>
        <v>0</v>
      </c>
      <c r="Q16" s="35">
        <f>VLOOKUP(E16,'[35]BAT (2)'!$C$11:$H$580,6,FALSE)</f>
        <v>0</v>
      </c>
      <c r="S16" s="36" t="b">
        <f t="shared" si="3"/>
        <v>1</v>
      </c>
      <c r="Y16" s="44">
        <f t="shared" si="4"/>
        <v>0</v>
      </c>
      <c r="Z16" s="45">
        <f t="shared" si="5"/>
        <v>0</v>
      </c>
      <c r="AA16" s="44">
        <f t="shared" si="6"/>
        <v>0</v>
      </c>
    </row>
    <row r="17" spans="1:27" s="57" customFormat="1" ht="15" customHeight="1" x14ac:dyDescent="0.25">
      <c r="A17" s="46"/>
      <c r="B17" s="52"/>
      <c r="C17" s="39" t="s">
        <v>24</v>
      </c>
      <c r="D17" s="39" t="s">
        <v>14</v>
      </c>
      <c r="E17" s="61" t="s">
        <v>39</v>
      </c>
      <c r="F17" s="64" t="s">
        <v>40</v>
      </c>
      <c r="G17" s="65"/>
      <c r="H17" s="242">
        <v>0</v>
      </c>
      <c r="I17" s="238"/>
      <c r="J17" s="243"/>
      <c r="K17" s="225"/>
      <c r="L17" s="247">
        <f t="shared" si="0"/>
        <v>0</v>
      </c>
      <c r="M17" s="240"/>
      <c r="N17" s="356">
        <v>0</v>
      </c>
      <c r="O17" s="246">
        <v>0</v>
      </c>
      <c r="P17" s="244">
        <f t="shared" si="2"/>
        <v>0</v>
      </c>
      <c r="Q17" s="35">
        <f>VLOOKUP(E17,'[35]BAT (2)'!$C$11:$H$580,6,FALSE)</f>
        <v>0</v>
      </c>
      <c r="S17" s="36" t="b">
        <f t="shared" si="3"/>
        <v>1</v>
      </c>
      <c r="Y17" s="44">
        <f t="shared" si="4"/>
        <v>0</v>
      </c>
      <c r="Z17" s="45">
        <f t="shared" si="5"/>
        <v>0</v>
      </c>
      <c r="AA17" s="44">
        <f t="shared" si="6"/>
        <v>0</v>
      </c>
    </row>
    <row r="18" spans="1:27" s="57" customFormat="1" ht="15" customHeight="1" x14ac:dyDescent="0.25">
      <c r="A18" s="46"/>
      <c r="B18" s="52"/>
      <c r="C18" s="39" t="s">
        <v>24</v>
      </c>
      <c r="D18" s="39" t="s">
        <v>14</v>
      </c>
      <c r="E18" s="58" t="s">
        <v>41</v>
      </c>
      <c r="F18" s="59" t="s">
        <v>42</v>
      </c>
      <c r="G18" s="60"/>
      <c r="H18" s="242">
        <v>0</v>
      </c>
      <c r="I18" s="238"/>
      <c r="J18" s="243"/>
      <c r="K18" s="225"/>
      <c r="L18" s="244">
        <f t="shared" si="0"/>
        <v>0</v>
      </c>
      <c r="M18" s="245"/>
      <c r="N18" s="356">
        <v>0</v>
      </c>
      <c r="O18" s="246">
        <v>0</v>
      </c>
      <c r="P18" s="244">
        <f t="shared" si="2"/>
        <v>0</v>
      </c>
      <c r="Q18" s="35">
        <f>VLOOKUP(E18,'[35]BAT (2)'!$C$11:$H$580,6,FALSE)</f>
        <v>0</v>
      </c>
      <c r="S18" s="36" t="b">
        <f t="shared" si="3"/>
        <v>1</v>
      </c>
      <c r="Y18" s="44">
        <f t="shared" si="4"/>
        <v>0</v>
      </c>
      <c r="Z18" s="45">
        <f t="shared" si="5"/>
        <v>0</v>
      </c>
      <c r="AA18" s="44">
        <f t="shared" si="6"/>
        <v>0</v>
      </c>
    </row>
    <row r="19" spans="1:27" s="57" customFormat="1" ht="15" customHeight="1" x14ac:dyDescent="0.25">
      <c r="A19" s="46"/>
      <c r="B19" s="52"/>
      <c r="C19" s="39" t="s">
        <v>24</v>
      </c>
      <c r="D19" s="39" t="s">
        <v>14</v>
      </c>
      <c r="E19" s="53" t="s">
        <v>43</v>
      </c>
      <c r="F19" s="54" t="s">
        <v>44</v>
      </c>
      <c r="G19" s="66"/>
      <c r="H19" s="237">
        <v>16975827</v>
      </c>
      <c r="I19" s="238"/>
      <c r="J19" s="243"/>
      <c r="K19" s="225"/>
      <c r="L19" s="239">
        <f t="shared" si="0"/>
        <v>16975827</v>
      </c>
      <c r="M19" s="240"/>
      <c r="N19" s="355">
        <v>0</v>
      </c>
      <c r="O19" s="241">
        <v>0</v>
      </c>
      <c r="P19" s="239">
        <f t="shared" si="2"/>
        <v>16975827</v>
      </c>
      <c r="Q19" s="35">
        <f>VLOOKUP(E19,'[35]BAT (2)'!$C$11:$H$580,6,FALSE)</f>
        <v>19980407</v>
      </c>
      <c r="S19" s="36" t="b">
        <f t="shared" si="3"/>
        <v>0</v>
      </c>
      <c r="Y19" s="44">
        <f t="shared" si="4"/>
        <v>16975827</v>
      </c>
      <c r="Z19" s="45">
        <f t="shared" si="5"/>
        <v>0</v>
      </c>
      <c r="AA19" s="44">
        <f t="shared" si="6"/>
        <v>16975827</v>
      </c>
    </row>
    <row r="20" spans="1:27" s="57" customFormat="1" ht="15" customHeight="1" x14ac:dyDescent="0.25">
      <c r="A20" s="46" t="s">
        <v>17</v>
      </c>
      <c r="B20" s="52"/>
      <c r="C20" s="39" t="s">
        <v>24</v>
      </c>
      <c r="D20" s="39" t="s">
        <v>24</v>
      </c>
      <c r="E20" s="48" t="s">
        <v>45</v>
      </c>
      <c r="F20" s="67" t="s">
        <v>46</v>
      </c>
      <c r="G20" s="50">
        <f>+G21+G26+G29</f>
        <v>0</v>
      </c>
      <c r="H20" s="232">
        <v>12610313.390000001</v>
      </c>
      <c r="I20" s="238"/>
      <c r="J20" s="248">
        <v>3656119.0666666669</v>
      </c>
      <c r="K20" s="225"/>
      <c r="L20" s="235">
        <f t="shared" si="0"/>
        <v>8954194.3233333342</v>
      </c>
      <c r="M20" s="230"/>
      <c r="N20" s="354">
        <v>0</v>
      </c>
      <c r="O20" s="236">
        <v>0</v>
      </c>
      <c r="P20" s="235">
        <f t="shared" si="2"/>
        <v>12610313.390000001</v>
      </c>
      <c r="Q20" s="35">
        <f>VLOOKUP(E20,'[35]BAT (2)'!$C$11:$H$580,6,FALSE)</f>
        <v>7849129.7600000007</v>
      </c>
      <c r="S20" s="36" t="b">
        <f t="shared" si="3"/>
        <v>0</v>
      </c>
      <c r="Y20" s="44">
        <f t="shared" si="4"/>
        <v>12610313.390000001</v>
      </c>
      <c r="Z20" s="45">
        <f t="shared" si="5"/>
        <v>3656119.07</v>
      </c>
      <c r="AA20" s="44">
        <f t="shared" si="6"/>
        <v>8954194.3200000003</v>
      </c>
    </row>
    <row r="21" spans="1:27" s="57" customFormat="1" ht="15" customHeight="1" x14ac:dyDescent="0.25">
      <c r="A21" s="46" t="s">
        <v>17</v>
      </c>
      <c r="B21" s="52"/>
      <c r="C21" s="39" t="s">
        <v>24</v>
      </c>
      <c r="D21" s="39" t="s">
        <v>24</v>
      </c>
      <c r="E21" s="53" t="s">
        <v>47</v>
      </c>
      <c r="F21" s="54" t="s">
        <v>48</v>
      </c>
      <c r="G21" s="66">
        <f>SUM(G22:G25)</f>
        <v>0</v>
      </c>
      <c r="H21" s="249">
        <v>8568801.3000000007</v>
      </c>
      <c r="I21" s="238"/>
      <c r="J21" s="248">
        <v>3656119.0666666669</v>
      </c>
      <c r="K21" s="225"/>
      <c r="L21" s="250">
        <f t="shared" si="0"/>
        <v>4912682.2333333343</v>
      </c>
      <c r="M21" s="245"/>
      <c r="N21" s="357">
        <v>0</v>
      </c>
      <c r="O21" s="251">
        <v>0</v>
      </c>
      <c r="P21" s="250">
        <f t="shared" si="2"/>
        <v>8568801.3000000007</v>
      </c>
      <c r="Q21" s="35">
        <f>VLOOKUP(E21,'[35]BAT (2)'!$C$11:$H$580,6,FALSE)</f>
        <v>4438954.6000000006</v>
      </c>
      <c r="S21" s="36" t="b">
        <f t="shared" si="3"/>
        <v>0</v>
      </c>
      <c r="Y21" s="44">
        <f t="shared" si="4"/>
        <v>8568801.3000000007</v>
      </c>
      <c r="Z21" s="45">
        <f t="shared" si="5"/>
        <v>3656119.07</v>
      </c>
      <c r="AA21" s="44">
        <f t="shared" si="6"/>
        <v>4912682.2300000004</v>
      </c>
    </row>
    <row r="22" spans="1:27" s="57" customFormat="1" ht="15" customHeight="1" x14ac:dyDescent="0.25">
      <c r="A22" s="46"/>
      <c r="B22" s="52"/>
      <c r="C22" s="39" t="s">
        <v>24</v>
      </c>
      <c r="D22" s="39" t="s">
        <v>14</v>
      </c>
      <c r="E22" s="58" t="s">
        <v>49</v>
      </c>
      <c r="F22" s="59" t="s">
        <v>50</v>
      </c>
      <c r="G22" s="60"/>
      <c r="H22" s="242">
        <v>8568801.3000000007</v>
      </c>
      <c r="I22" s="238"/>
      <c r="J22" s="252">
        <v>3656119.0666666669</v>
      </c>
      <c r="K22" s="225"/>
      <c r="L22" s="244">
        <f t="shared" si="0"/>
        <v>4912682.2333333343</v>
      </c>
      <c r="M22" s="245"/>
      <c r="N22" s="356">
        <v>0</v>
      </c>
      <c r="O22" s="246">
        <v>0</v>
      </c>
      <c r="P22" s="244">
        <f t="shared" si="2"/>
        <v>8568801.3000000007</v>
      </c>
      <c r="Q22" s="35">
        <f>VLOOKUP(E22,'[35]BAT (2)'!$C$11:$H$580,6,FALSE)</f>
        <v>4438954.6000000006</v>
      </c>
      <c r="S22" s="36" t="b">
        <f t="shared" si="3"/>
        <v>0</v>
      </c>
      <c r="Y22" s="44">
        <f t="shared" si="4"/>
        <v>8568801.3000000007</v>
      </c>
      <c r="Z22" s="45">
        <f t="shared" si="5"/>
        <v>3656119.07</v>
      </c>
      <c r="AA22" s="44">
        <f t="shared" si="6"/>
        <v>4912682.2300000004</v>
      </c>
    </row>
    <row r="23" spans="1:27" s="57" customFormat="1" ht="15" customHeight="1" x14ac:dyDescent="0.25">
      <c r="A23" s="46"/>
      <c r="B23" s="52"/>
      <c r="C23" s="39" t="s">
        <v>24</v>
      </c>
      <c r="D23" s="39" t="s">
        <v>14</v>
      </c>
      <c r="E23" s="58" t="s">
        <v>51</v>
      </c>
      <c r="F23" s="59" t="s">
        <v>52</v>
      </c>
      <c r="G23" s="69"/>
      <c r="H23" s="242">
        <v>0</v>
      </c>
      <c r="I23" s="238"/>
      <c r="J23" s="243"/>
      <c r="K23" s="225"/>
      <c r="L23" s="244">
        <f t="shared" si="0"/>
        <v>0</v>
      </c>
      <c r="M23" s="245"/>
      <c r="N23" s="356">
        <v>0</v>
      </c>
      <c r="O23" s="246">
        <v>0</v>
      </c>
      <c r="P23" s="244">
        <f t="shared" si="2"/>
        <v>0</v>
      </c>
      <c r="Q23" s="35">
        <f>VLOOKUP(E23,'[35]BAT (2)'!$C$11:$H$580,6,FALSE)</f>
        <v>0</v>
      </c>
      <c r="S23" s="36" t="b">
        <f t="shared" si="3"/>
        <v>1</v>
      </c>
      <c r="Y23" s="44">
        <f t="shared" si="4"/>
        <v>0</v>
      </c>
      <c r="Z23" s="45">
        <f t="shared" si="5"/>
        <v>0</v>
      </c>
      <c r="AA23" s="44">
        <f t="shared" si="6"/>
        <v>0</v>
      </c>
    </row>
    <row r="24" spans="1:27" s="57" customFormat="1" ht="15" customHeight="1" x14ac:dyDescent="0.25">
      <c r="A24" s="46"/>
      <c r="B24" s="52"/>
      <c r="C24" s="39" t="s">
        <v>24</v>
      </c>
      <c r="D24" s="39" t="s">
        <v>14</v>
      </c>
      <c r="E24" s="58" t="s">
        <v>53</v>
      </c>
      <c r="F24" s="59" t="s">
        <v>54</v>
      </c>
      <c r="G24" s="60"/>
      <c r="H24" s="242">
        <v>0</v>
      </c>
      <c r="I24" s="238"/>
      <c r="J24" s="243"/>
      <c r="K24" s="225"/>
      <c r="L24" s="244">
        <f t="shared" si="0"/>
        <v>0</v>
      </c>
      <c r="M24" s="245"/>
      <c r="N24" s="356">
        <v>0</v>
      </c>
      <c r="O24" s="246">
        <v>0</v>
      </c>
      <c r="P24" s="244">
        <f t="shared" si="2"/>
        <v>0</v>
      </c>
      <c r="Q24" s="35">
        <f>VLOOKUP(E24,'[35]BAT (2)'!$C$11:$H$580,6,FALSE)</f>
        <v>0</v>
      </c>
      <c r="S24" s="36" t="b">
        <f t="shared" si="3"/>
        <v>1</v>
      </c>
      <c r="Y24" s="44">
        <f t="shared" si="4"/>
        <v>0</v>
      </c>
      <c r="Z24" s="45">
        <f t="shared" si="5"/>
        <v>0</v>
      </c>
      <c r="AA24" s="44">
        <f t="shared" si="6"/>
        <v>0</v>
      </c>
    </row>
    <row r="25" spans="1:27" s="57" customFormat="1" ht="15" customHeight="1" x14ac:dyDescent="0.25">
      <c r="A25" s="46"/>
      <c r="B25" s="52"/>
      <c r="C25" s="39" t="s">
        <v>24</v>
      </c>
      <c r="D25" s="39" t="s">
        <v>14</v>
      </c>
      <c r="E25" s="58" t="s">
        <v>55</v>
      </c>
      <c r="F25" s="59" t="s">
        <v>56</v>
      </c>
      <c r="G25" s="60"/>
      <c r="H25" s="242">
        <v>0</v>
      </c>
      <c r="I25" s="238"/>
      <c r="J25" s="243"/>
      <c r="K25" s="225"/>
      <c r="L25" s="244">
        <f t="shared" si="0"/>
        <v>0</v>
      </c>
      <c r="M25" s="245"/>
      <c r="N25" s="356">
        <v>0</v>
      </c>
      <c r="O25" s="246">
        <v>0</v>
      </c>
      <c r="P25" s="244">
        <f t="shared" si="2"/>
        <v>0</v>
      </c>
      <c r="Q25" s="35">
        <f>VLOOKUP(E25,'[35]BAT (2)'!$C$11:$H$580,6,FALSE)</f>
        <v>0</v>
      </c>
      <c r="S25" s="36" t="b">
        <f t="shared" si="3"/>
        <v>1</v>
      </c>
      <c r="Y25" s="44">
        <f t="shared" si="4"/>
        <v>0</v>
      </c>
      <c r="Z25" s="45">
        <f t="shared" si="5"/>
        <v>0</v>
      </c>
      <c r="AA25" s="44">
        <f t="shared" si="6"/>
        <v>0</v>
      </c>
    </row>
    <row r="26" spans="1:27" s="57" customFormat="1" ht="15" customHeight="1" x14ac:dyDescent="0.25">
      <c r="A26" s="46" t="s">
        <v>17</v>
      </c>
      <c r="B26" s="52"/>
      <c r="C26" s="39" t="s">
        <v>24</v>
      </c>
      <c r="D26" s="39" t="s">
        <v>24</v>
      </c>
      <c r="E26" s="53" t="s">
        <v>57</v>
      </c>
      <c r="F26" s="54" t="s">
        <v>58</v>
      </c>
      <c r="G26" s="70">
        <f>SUM(G27:G28)</f>
        <v>0</v>
      </c>
      <c r="H26" s="249">
        <v>714176.69</v>
      </c>
      <c r="I26" s="238"/>
      <c r="J26" s="234">
        <v>0</v>
      </c>
      <c r="K26" s="225"/>
      <c r="L26" s="250">
        <f t="shared" si="0"/>
        <v>714176.69</v>
      </c>
      <c r="M26" s="245"/>
      <c r="N26" s="357">
        <v>0</v>
      </c>
      <c r="O26" s="251">
        <v>0</v>
      </c>
      <c r="P26" s="250">
        <f t="shared" si="2"/>
        <v>714176.69</v>
      </c>
      <c r="Q26" s="35">
        <f>VLOOKUP(E26,'[35]BAT (2)'!$C$11:$H$580,6,FALSE)</f>
        <v>0</v>
      </c>
      <c r="S26" s="36" t="b">
        <f t="shared" si="3"/>
        <v>0</v>
      </c>
      <c r="Y26" s="44">
        <f t="shared" si="4"/>
        <v>714176.69</v>
      </c>
      <c r="Z26" s="45">
        <f t="shared" si="5"/>
        <v>0</v>
      </c>
      <c r="AA26" s="44">
        <f t="shared" si="6"/>
        <v>714176.69</v>
      </c>
    </row>
    <row r="27" spans="1:27" s="57" customFormat="1" ht="15" customHeight="1" x14ac:dyDescent="0.25">
      <c r="A27" s="46"/>
      <c r="B27" s="52" t="s">
        <v>13</v>
      </c>
      <c r="C27" s="39" t="s">
        <v>13</v>
      </c>
      <c r="D27" s="39" t="s">
        <v>14</v>
      </c>
      <c r="E27" s="58" t="s">
        <v>59</v>
      </c>
      <c r="F27" s="59" t="s">
        <v>60</v>
      </c>
      <c r="G27" s="60"/>
      <c r="H27" s="242">
        <v>0</v>
      </c>
      <c r="I27" s="238"/>
      <c r="J27" s="243"/>
      <c r="K27" s="225"/>
      <c r="L27" s="244">
        <f t="shared" si="0"/>
        <v>0</v>
      </c>
      <c r="M27" s="245"/>
      <c r="N27" s="356">
        <v>0</v>
      </c>
      <c r="O27" s="246">
        <v>0</v>
      </c>
      <c r="P27" s="244">
        <f t="shared" si="2"/>
        <v>0</v>
      </c>
      <c r="Q27" s="35">
        <f>VLOOKUP(E27,'[35]BAT (2)'!$C$11:$H$580,6,FALSE)</f>
        <v>0</v>
      </c>
      <c r="S27" s="36" t="b">
        <f t="shared" si="3"/>
        <v>1</v>
      </c>
      <c r="Y27" s="44">
        <f t="shared" si="4"/>
        <v>0</v>
      </c>
      <c r="Z27" s="45">
        <f t="shared" si="5"/>
        <v>0</v>
      </c>
      <c r="AA27" s="44">
        <f t="shared" si="6"/>
        <v>0</v>
      </c>
    </row>
    <row r="28" spans="1:27" s="57" customFormat="1" ht="15" customHeight="1" x14ac:dyDescent="0.25">
      <c r="A28" s="46"/>
      <c r="B28" s="52" t="s">
        <v>13</v>
      </c>
      <c r="C28" s="39" t="s">
        <v>13</v>
      </c>
      <c r="D28" s="39" t="s">
        <v>14</v>
      </c>
      <c r="E28" s="58" t="s">
        <v>61</v>
      </c>
      <c r="F28" s="59" t="s">
        <v>62</v>
      </c>
      <c r="G28" s="60"/>
      <c r="H28" s="242">
        <v>714176.69</v>
      </c>
      <c r="I28" s="238"/>
      <c r="J28" s="243"/>
      <c r="K28" s="225"/>
      <c r="L28" s="244">
        <f t="shared" si="0"/>
        <v>714176.69</v>
      </c>
      <c r="M28" s="245"/>
      <c r="N28" s="356">
        <v>0</v>
      </c>
      <c r="O28" s="246">
        <v>0</v>
      </c>
      <c r="P28" s="244">
        <f t="shared" si="2"/>
        <v>714176.69</v>
      </c>
      <c r="Q28" s="35">
        <f>VLOOKUP(E28,'[35]BAT (2)'!$C$11:$H$580,6,FALSE)</f>
        <v>0</v>
      </c>
      <c r="S28" s="36" t="b">
        <f t="shared" si="3"/>
        <v>0</v>
      </c>
      <c r="Y28" s="44">
        <f t="shared" si="4"/>
        <v>714176.69</v>
      </c>
      <c r="Z28" s="45">
        <f t="shared" si="5"/>
        <v>0</v>
      </c>
      <c r="AA28" s="44">
        <f t="shared" si="6"/>
        <v>714176.69</v>
      </c>
    </row>
    <row r="29" spans="1:27" s="22" customFormat="1" ht="15" customHeight="1" x14ac:dyDescent="0.25">
      <c r="A29" s="71" t="s">
        <v>17</v>
      </c>
      <c r="B29" s="72"/>
      <c r="C29" s="39" t="s">
        <v>24</v>
      </c>
      <c r="D29" s="39" t="s">
        <v>24</v>
      </c>
      <c r="E29" s="53" t="s">
        <v>63</v>
      </c>
      <c r="F29" s="54" t="s">
        <v>64</v>
      </c>
      <c r="G29" s="73">
        <f>SUM(G30:G34)</f>
        <v>0</v>
      </c>
      <c r="H29" s="253">
        <v>3327335.4</v>
      </c>
      <c r="I29" s="238"/>
      <c r="J29" s="234">
        <v>0</v>
      </c>
      <c r="K29" s="225"/>
      <c r="L29" s="254">
        <f t="shared" si="0"/>
        <v>3327335.4</v>
      </c>
      <c r="M29" s="255"/>
      <c r="N29" s="358">
        <v>0</v>
      </c>
      <c r="O29" s="256">
        <v>0</v>
      </c>
      <c r="P29" s="254">
        <f t="shared" si="2"/>
        <v>3327335.4</v>
      </c>
      <c r="Q29" s="35">
        <f>VLOOKUP(E29,'[35]BAT (2)'!$C$11:$H$580,6,FALSE)</f>
        <v>3410175.16</v>
      </c>
      <c r="S29" s="36" t="b">
        <f t="shared" si="3"/>
        <v>0</v>
      </c>
      <c r="Y29" s="44">
        <f t="shared" si="4"/>
        <v>3327335.4</v>
      </c>
      <c r="Z29" s="45">
        <f t="shared" si="5"/>
        <v>0</v>
      </c>
      <c r="AA29" s="44">
        <f t="shared" si="6"/>
        <v>3327335.4</v>
      </c>
    </row>
    <row r="30" spans="1:27" s="22" customFormat="1" ht="15" customHeight="1" x14ac:dyDescent="0.25">
      <c r="A30" s="71"/>
      <c r="B30" s="72"/>
      <c r="C30" s="39" t="s">
        <v>24</v>
      </c>
      <c r="D30" s="39" t="s">
        <v>14</v>
      </c>
      <c r="E30" s="58" t="s">
        <v>65</v>
      </c>
      <c r="F30" s="59" t="s">
        <v>66</v>
      </c>
      <c r="G30" s="60"/>
      <c r="H30" s="242">
        <v>0</v>
      </c>
      <c r="I30" s="238"/>
      <c r="J30" s="243"/>
      <c r="K30" s="225"/>
      <c r="L30" s="244">
        <f t="shared" si="0"/>
        <v>0</v>
      </c>
      <c r="M30" s="245"/>
      <c r="N30" s="356">
        <v>0</v>
      </c>
      <c r="O30" s="246">
        <v>0</v>
      </c>
      <c r="P30" s="244">
        <f t="shared" si="2"/>
        <v>0</v>
      </c>
      <c r="Q30" s="35">
        <f>VLOOKUP(E30,'[35]BAT (2)'!$C$11:$H$580,6,FALSE)</f>
        <v>0</v>
      </c>
      <c r="S30" s="36" t="b">
        <f t="shared" si="3"/>
        <v>1</v>
      </c>
      <c r="Y30" s="44">
        <f t="shared" si="4"/>
        <v>0</v>
      </c>
      <c r="Z30" s="45">
        <f t="shared" si="5"/>
        <v>0</v>
      </c>
      <c r="AA30" s="44">
        <f t="shared" si="6"/>
        <v>0</v>
      </c>
    </row>
    <row r="31" spans="1:27" s="22" customFormat="1" ht="15" customHeight="1" x14ac:dyDescent="0.25">
      <c r="A31" s="71"/>
      <c r="B31" s="72"/>
      <c r="C31" s="39" t="s">
        <v>24</v>
      </c>
      <c r="D31" s="39" t="s">
        <v>14</v>
      </c>
      <c r="E31" s="58" t="s">
        <v>67</v>
      </c>
      <c r="F31" s="59" t="s">
        <v>68</v>
      </c>
      <c r="G31" s="60"/>
      <c r="H31" s="242">
        <v>0</v>
      </c>
      <c r="I31" s="238"/>
      <c r="J31" s="243"/>
      <c r="K31" s="225"/>
      <c r="L31" s="244">
        <f t="shared" si="0"/>
        <v>0</v>
      </c>
      <c r="M31" s="245"/>
      <c r="N31" s="356">
        <v>0</v>
      </c>
      <c r="O31" s="246">
        <v>0</v>
      </c>
      <c r="P31" s="244">
        <f t="shared" si="2"/>
        <v>0</v>
      </c>
      <c r="Q31" s="35">
        <f>VLOOKUP(E31,'[35]BAT (2)'!$C$11:$H$580,6,FALSE)</f>
        <v>93626.39</v>
      </c>
      <c r="S31" s="36" t="b">
        <f t="shared" si="3"/>
        <v>0</v>
      </c>
      <c r="Y31" s="44">
        <f t="shared" si="4"/>
        <v>0</v>
      </c>
      <c r="Z31" s="45">
        <f t="shared" si="5"/>
        <v>0</v>
      </c>
      <c r="AA31" s="44">
        <f t="shared" si="6"/>
        <v>0</v>
      </c>
    </row>
    <row r="32" spans="1:27" s="22" customFormat="1" ht="15" customHeight="1" x14ac:dyDescent="0.25">
      <c r="A32" s="71"/>
      <c r="B32" s="72"/>
      <c r="C32" s="39" t="s">
        <v>24</v>
      </c>
      <c r="D32" s="39" t="s">
        <v>14</v>
      </c>
      <c r="E32" s="58" t="s">
        <v>69</v>
      </c>
      <c r="F32" s="59" t="s">
        <v>70</v>
      </c>
      <c r="G32" s="60"/>
      <c r="H32" s="242">
        <v>3327335.4</v>
      </c>
      <c r="I32" s="238"/>
      <c r="J32" s="243"/>
      <c r="K32" s="225"/>
      <c r="L32" s="244">
        <f t="shared" si="0"/>
        <v>3327335.4</v>
      </c>
      <c r="M32" s="245"/>
      <c r="N32" s="356">
        <v>0</v>
      </c>
      <c r="O32" s="246">
        <v>0</v>
      </c>
      <c r="P32" s="244">
        <f t="shared" si="2"/>
        <v>3327335.4</v>
      </c>
      <c r="Q32" s="35">
        <f>VLOOKUP(E32,'[35]BAT (2)'!$C$11:$H$580,6,FALSE)</f>
        <v>3316548.77</v>
      </c>
      <c r="S32" s="36" t="b">
        <f t="shared" si="3"/>
        <v>0</v>
      </c>
      <c r="Y32" s="44">
        <f t="shared" si="4"/>
        <v>3327335.4</v>
      </c>
      <c r="Z32" s="45">
        <f t="shared" si="5"/>
        <v>0</v>
      </c>
      <c r="AA32" s="44">
        <f t="shared" si="6"/>
        <v>3327335.4</v>
      </c>
    </row>
    <row r="33" spans="1:27" s="22" customFormat="1" ht="15" customHeight="1" x14ac:dyDescent="0.25">
      <c r="A33" s="71"/>
      <c r="B33" s="72"/>
      <c r="C33" s="39" t="s">
        <v>24</v>
      </c>
      <c r="D33" s="39" t="s">
        <v>14</v>
      </c>
      <c r="E33" s="58" t="s">
        <v>71</v>
      </c>
      <c r="F33" s="59" t="s">
        <v>72</v>
      </c>
      <c r="G33" s="60"/>
      <c r="H33" s="242">
        <v>0</v>
      </c>
      <c r="I33" s="238"/>
      <c r="J33" s="243"/>
      <c r="K33" s="225"/>
      <c r="L33" s="244">
        <f t="shared" si="0"/>
        <v>0</v>
      </c>
      <c r="M33" s="245"/>
      <c r="N33" s="356">
        <v>0</v>
      </c>
      <c r="O33" s="246">
        <v>0</v>
      </c>
      <c r="P33" s="244">
        <f t="shared" si="2"/>
        <v>0</v>
      </c>
      <c r="Q33" s="35">
        <f>VLOOKUP(E33,'[35]BAT (2)'!$C$11:$H$580,6,FALSE)</f>
        <v>0</v>
      </c>
      <c r="S33" s="36" t="b">
        <f t="shared" si="3"/>
        <v>1</v>
      </c>
      <c r="Y33" s="44">
        <f t="shared" si="4"/>
        <v>0</v>
      </c>
      <c r="Z33" s="45">
        <f t="shared" si="5"/>
        <v>0</v>
      </c>
      <c r="AA33" s="44">
        <f t="shared" si="6"/>
        <v>0</v>
      </c>
    </row>
    <row r="34" spans="1:27" s="22" customFormat="1" ht="15" customHeight="1" x14ac:dyDescent="0.25">
      <c r="A34" s="71"/>
      <c r="B34" s="72"/>
      <c r="C34" s="39" t="s">
        <v>24</v>
      </c>
      <c r="D34" s="39" t="s">
        <v>14</v>
      </c>
      <c r="E34" s="58" t="s">
        <v>73</v>
      </c>
      <c r="F34" s="59" t="s">
        <v>74</v>
      </c>
      <c r="G34" s="60"/>
      <c r="H34" s="242">
        <v>0</v>
      </c>
      <c r="I34" s="238"/>
      <c r="J34" s="243"/>
      <c r="K34" s="225"/>
      <c r="L34" s="244">
        <f t="shared" si="0"/>
        <v>0</v>
      </c>
      <c r="M34" s="245"/>
      <c r="N34" s="356">
        <v>0</v>
      </c>
      <c r="O34" s="246">
        <v>0</v>
      </c>
      <c r="P34" s="244">
        <f t="shared" si="2"/>
        <v>0</v>
      </c>
      <c r="Q34" s="35">
        <f>VLOOKUP(E34,'[35]BAT (2)'!$C$11:$H$580,6,FALSE)</f>
        <v>0</v>
      </c>
      <c r="S34" s="36" t="b">
        <f t="shared" si="3"/>
        <v>1</v>
      </c>
      <c r="Y34" s="44">
        <f t="shared" si="4"/>
        <v>0</v>
      </c>
      <c r="Z34" s="45">
        <f t="shared" si="5"/>
        <v>0</v>
      </c>
      <c r="AA34" s="44">
        <f t="shared" si="6"/>
        <v>0</v>
      </c>
    </row>
    <row r="35" spans="1:27" s="57" customFormat="1" ht="15" customHeight="1" x14ac:dyDescent="0.25">
      <c r="A35" s="46" t="s">
        <v>17</v>
      </c>
      <c r="B35" s="52"/>
      <c r="C35" s="39" t="s">
        <v>24</v>
      </c>
      <c r="D35" s="39" t="s">
        <v>24</v>
      </c>
      <c r="E35" s="48" t="s">
        <v>75</v>
      </c>
      <c r="F35" s="49" t="s">
        <v>76</v>
      </c>
      <c r="G35" s="50">
        <f>SUM(G36:G39)</f>
        <v>0</v>
      </c>
      <c r="H35" s="232">
        <v>0</v>
      </c>
      <c r="I35" s="238"/>
      <c r="J35" s="234">
        <v>0</v>
      </c>
      <c r="K35" s="225"/>
      <c r="L35" s="235">
        <f t="shared" si="0"/>
        <v>0</v>
      </c>
      <c r="M35" s="230"/>
      <c r="N35" s="354">
        <v>0</v>
      </c>
      <c r="O35" s="236">
        <v>0</v>
      </c>
      <c r="P35" s="235">
        <f t="shared" si="2"/>
        <v>0</v>
      </c>
      <c r="Q35" s="35">
        <f>VLOOKUP(E35,'[35]BAT (2)'!$C$11:$H$580,6,FALSE)</f>
        <v>0</v>
      </c>
      <c r="S35" s="36" t="b">
        <f t="shared" si="3"/>
        <v>1</v>
      </c>
      <c r="Y35" s="44">
        <f t="shared" si="4"/>
        <v>0</v>
      </c>
      <c r="Z35" s="45">
        <f t="shared" si="5"/>
        <v>0</v>
      </c>
      <c r="AA35" s="44">
        <f t="shared" si="6"/>
        <v>0</v>
      </c>
    </row>
    <row r="36" spans="1:27" s="57" customFormat="1" ht="15" customHeight="1" x14ac:dyDescent="0.25">
      <c r="A36" s="46"/>
      <c r="B36" s="52"/>
      <c r="C36" s="39" t="s">
        <v>24</v>
      </c>
      <c r="D36" s="39" t="s">
        <v>14</v>
      </c>
      <c r="E36" s="53" t="s">
        <v>77</v>
      </c>
      <c r="F36" s="54" t="s">
        <v>78</v>
      </c>
      <c r="G36" s="66"/>
      <c r="H36" s="249">
        <v>0</v>
      </c>
      <c r="I36" s="238"/>
      <c r="J36" s="243"/>
      <c r="K36" s="225"/>
      <c r="L36" s="250">
        <f t="shared" si="0"/>
        <v>0</v>
      </c>
      <c r="M36" s="245"/>
      <c r="N36" s="357">
        <v>0</v>
      </c>
      <c r="O36" s="251">
        <v>0</v>
      </c>
      <c r="P36" s="250">
        <f t="shared" si="2"/>
        <v>0</v>
      </c>
      <c r="Q36" s="35">
        <f>VLOOKUP(E36,'[35]BAT (2)'!$C$11:$H$580,6,FALSE)</f>
        <v>0</v>
      </c>
      <c r="S36" s="36" t="b">
        <f t="shared" si="3"/>
        <v>1</v>
      </c>
      <c r="Y36" s="44">
        <f t="shared" si="4"/>
        <v>0</v>
      </c>
      <c r="Z36" s="45">
        <f t="shared" si="5"/>
        <v>0</v>
      </c>
      <c r="AA36" s="44">
        <f t="shared" si="6"/>
        <v>0</v>
      </c>
    </row>
    <row r="37" spans="1:27" s="57" customFormat="1" ht="15" customHeight="1" x14ac:dyDescent="0.25">
      <c r="A37" s="46"/>
      <c r="B37" s="52"/>
      <c r="C37" s="39" t="s">
        <v>24</v>
      </c>
      <c r="D37" s="39" t="s">
        <v>14</v>
      </c>
      <c r="E37" s="53" t="s">
        <v>79</v>
      </c>
      <c r="F37" s="54" t="s">
        <v>80</v>
      </c>
      <c r="G37" s="66"/>
      <c r="H37" s="249">
        <v>0</v>
      </c>
      <c r="I37" s="238"/>
      <c r="J37" s="243"/>
      <c r="K37" s="225"/>
      <c r="L37" s="250">
        <f t="shared" si="0"/>
        <v>0</v>
      </c>
      <c r="M37" s="245"/>
      <c r="N37" s="357">
        <v>0</v>
      </c>
      <c r="O37" s="251">
        <v>0</v>
      </c>
      <c r="P37" s="250">
        <f t="shared" si="2"/>
        <v>0</v>
      </c>
      <c r="Q37" s="35">
        <f>VLOOKUP(E37,'[35]BAT (2)'!$C$11:$H$580,6,FALSE)</f>
        <v>0</v>
      </c>
      <c r="S37" s="36" t="b">
        <f t="shared" si="3"/>
        <v>1</v>
      </c>
      <c r="Y37" s="44">
        <f t="shared" si="4"/>
        <v>0</v>
      </c>
      <c r="Z37" s="45">
        <f t="shared" si="5"/>
        <v>0</v>
      </c>
      <c r="AA37" s="44">
        <f t="shared" si="6"/>
        <v>0</v>
      </c>
    </row>
    <row r="38" spans="1:27" s="57" customFormat="1" ht="15" customHeight="1" x14ac:dyDescent="0.25">
      <c r="A38" s="46"/>
      <c r="B38" s="52"/>
      <c r="C38" s="39" t="s">
        <v>24</v>
      </c>
      <c r="D38" s="39" t="s">
        <v>14</v>
      </c>
      <c r="E38" s="53" t="s">
        <v>81</v>
      </c>
      <c r="F38" s="54" t="s">
        <v>82</v>
      </c>
      <c r="G38" s="66"/>
      <c r="H38" s="249">
        <v>0</v>
      </c>
      <c r="I38" s="238"/>
      <c r="J38" s="243"/>
      <c r="K38" s="225"/>
      <c r="L38" s="250">
        <f t="shared" si="0"/>
        <v>0</v>
      </c>
      <c r="M38" s="245"/>
      <c r="N38" s="357">
        <v>0</v>
      </c>
      <c r="O38" s="251">
        <v>0</v>
      </c>
      <c r="P38" s="250">
        <f t="shared" si="2"/>
        <v>0</v>
      </c>
      <c r="Q38" s="35">
        <f>VLOOKUP(E38,'[35]BAT (2)'!$C$11:$H$580,6,FALSE)</f>
        <v>0</v>
      </c>
      <c r="S38" s="36" t="b">
        <f t="shared" si="3"/>
        <v>1</v>
      </c>
      <c r="Y38" s="44">
        <f t="shared" si="4"/>
        <v>0</v>
      </c>
      <c r="Z38" s="45">
        <f t="shared" si="5"/>
        <v>0</v>
      </c>
      <c r="AA38" s="44">
        <f t="shared" si="6"/>
        <v>0</v>
      </c>
    </row>
    <row r="39" spans="1:27" s="57" customFormat="1" ht="15" customHeight="1" x14ac:dyDescent="0.25">
      <c r="A39" s="46"/>
      <c r="B39" s="52"/>
      <c r="C39" s="39" t="s">
        <v>24</v>
      </c>
      <c r="D39" s="39" t="s">
        <v>14</v>
      </c>
      <c r="E39" s="53" t="s">
        <v>83</v>
      </c>
      <c r="F39" s="54" t="s">
        <v>84</v>
      </c>
      <c r="G39" s="66"/>
      <c r="H39" s="249">
        <v>0</v>
      </c>
      <c r="I39" s="238"/>
      <c r="J39" s="243"/>
      <c r="K39" s="225"/>
      <c r="L39" s="250">
        <f t="shared" si="0"/>
        <v>0</v>
      </c>
      <c r="M39" s="245"/>
      <c r="N39" s="357">
        <v>0</v>
      </c>
      <c r="O39" s="251">
        <v>0</v>
      </c>
      <c r="P39" s="250">
        <f t="shared" si="2"/>
        <v>0</v>
      </c>
      <c r="Q39" s="35">
        <f>VLOOKUP(E39,'[35]BAT (2)'!$C$11:$H$580,6,FALSE)</f>
        <v>0</v>
      </c>
      <c r="S39" s="36" t="b">
        <f t="shared" si="3"/>
        <v>1</v>
      </c>
      <c r="Y39" s="44">
        <f t="shared" si="4"/>
        <v>0</v>
      </c>
      <c r="Z39" s="45">
        <f t="shared" si="5"/>
        <v>0</v>
      </c>
      <c r="AA39" s="44">
        <f t="shared" si="6"/>
        <v>0</v>
      </c>
    </row>
    <row r="40" spans="1:27" s="57" customFormat="1" ht="15" customHeight="1" x14ac:dyDescent="0.25">
      <c r="A40" s="46"/>
      <c r="B40" s="52"/>
      <c r="C40" s="39" t="s">
        <v>24</v>
      </c>
      <c r="D40" s="39" t="s">
        <v>14</v>
      </c>
      <c r="E40" s="48" t="s">
        <v>85</v>
      </c>
      <c r="F40" s="49" t="s">
        <v>86</v>
      </c>
      <c r="G40" s="74"/>
      <c r="H40" s="257">
        <v>0</v>
      </c>
      <c r="I40" s="238"/>
      <c r="J40" s="243"/>
      <c r="K40" s="225"/>
      <c r="L40" s="258">
        <f t="shared" si="0"/>
        <v>0</v>
      </c>
      <c r="M40" s="259"/>
      <c r="N40" s="359">
        <v>0</v>
      </c>
      <c r="O40" s="260">
        <v>0</v>
      </c>
      <c r="P40" s="258">
        <f t="shared" si="2"/>
        <v>0</v>
      </c>
      <c r="Q40" s="35">
        <f>VLOOKUP(E40,'[35]BAT (2)'!$C$11:$H$580,6,FALSE)</f>
        <v>0</v>
      </c>
      <c r="S40" s="36" t="b">
        <f t="shared" si="3"/>
        <v>1</v>
      </c>
      <c r="Y40" s="44">
        <f t="shared" si="4"/>
        <v>0</v>
      </c>
      <c r="Z40" s="45">
        <f t="shared" si="5"/>
        <v>0</v>
      </c>
      <c r="AA40" s="44">
        <f t="shared" si="6"/>
        <v>0</v>
      </c>
    </row>
    <row r="41" spans="1:27" s="57" customFormat="1" ht="15" customHeight="1" x14ac:dyDescent="0.25">
      <c r="A41" s="46" t="s">
        <v>17</v>
      </c>
      <c r="B41" s="52"/>
      <c r="C41" s="39" t="s">
        <v>24</v>
      </c>
      <c r="D41" s="39" t="s">
        <v>24</v>
      </c>
      <c r="E41" s="76" t="s">
        <v>87</v>
      </c>
      <c r="F41" s="77" t="s">
        <v>88</v>
      </c>
      <c r="G41" s="78">
        <f>+G42+G43</f>
        <v>0</v>
      </c>
      <c r="H41" s="261">
        <v>-7500000</v>
      </c>
      <c r="I41" s="238"/>
      <c r="J41" s="228">
        <v>0</v>
      </c>
      <c r="K41" s="225"/>
      <c r="L41" s="229">
        <f t="shared" si="0"/>
        <v>-7500000</v>
      </c>
      <c r="M41" s="230"/>
      <c r="N41" s="360">
        <v>0</v>
      </c>
      <c r="O41" s="231">
        <v>0</v>
      </c>
      <c r="P41" s="229">
        <f t="shared" si="2"/>
        <v>-7500000</v>
      </c>
      <c r="Q41" s="35">
        <f>VLOOKUP(E41,'[35]BAT (2)'!$C$11:$H$580,6,FALSE)</f>
        <v>-911326.46999999974</v>
      </c>
      <c r="S41" s="36" t="b">
        <f t="shared" si="3"/>
        <v>0</v>
      </c>
      <c r="Y41" s="44">
        <f t="shared" si="4"/>
        <v>-7500000</v>
      </c>
      <c r="Z41" s="45">
        <f t="shared" si="5"/>
        <v>0</v>
      </c>
      <c r="AA41" s="44">
        <f t="shared" si="6"/>
        <v>-7500000</v>
      </c>
    </row>
    <row r="42" spans="1:27" s="57" customFormat="1" ht="15" customHeight="1" x14ac:dyDescent="0.25">
      <c r="A42" s="46"/>
      <c r="B42" s="52"/>
      <c r="C42" s="39" t="s">
        <v>24</v>
      </c>
      <c r="D42" s="39" t="s">
        <v>14</v>
      </c>
      <c r="E42" s="48" t="s">
        <v>89</v>
      </c>
      <c r="F42" s="49" t="s">
        <v>90</v>
      </c>
      <c r="G42" s="74"/>
      <c r="H42" s="263">
        <v>-7500000</v>
      </c>
      <c r="I42" s="238"/>
      <c r="J42" s="243"/>
      <c r="K42" s="225"/>
      <c r="L42" s="264">
        <f t="shared" si="0"/>
        <v>-7500000</v>
      </c>
      <c r="M42" s="245"/>
      <c r="N42" s="361">
        <v>0</v>
      </c>
      <c r="O42" s="265">
        <v>0</v>
      </c>
      <c r="P42" s="264">
        <f t="shared" si="2"/>
        <v>-7500000</v>
      </c>
      <c r="Q42" s="35">
        <f>VLOOKUP(E42,'[35]BAT (2)'!$C$11:$H$580,6,FALSE)</f>
        <v>-911326.46999999974</v>
      </c>
      <c r="S42" s="36" t="b">
        <f t="shared" si="3"/>
        <v>0</v>
      </c>
      <c r="Y42" s="44">
        <f t="shared" si="4"/>
        <v>-7500000</v>
      </c>
      <c r="Z42" s="45">
        <f t="shared" si="5"/>
        <v>0</v>
      </c>
      <c r="AA42" s="44">
        <f t="shared" si="6"/>
        <v>-7500000</v>
      </c>
    </row>
    <row r="43" spans="1:27" s="57" customFormat="1" ht="15" customHeight="1" x14ac:dyDescent="0.25">
      <c r="A43" s="46"/>
      <c r="B43" s="52"/>
      <c r="C43" s="39" t="s">
        <v>24</v>
      </c>
      <c r="D43" s="39" t="s">
        <v>14</v>
      </c>
      <c r="E43" s="48" t="s">
        <v>91</v>
      </c>
      <c r="F43" s="49" t="s">
        <v>92</v>
      </c>
      <c r="G43" s="74"/>
      <c r="H43" s="263">
        <v>0</v>
      </c>
      <c r="I43" s="238"/>
      <c r="J43" s="243"/>
      <c r="K43" s="225"/>
      <c r="L43" s="264">
        <f t="shared" si="0"/>
        <v>0</v>
      </c>
      <c r="M43" s="245"/>
      <c r="N43" s="361">
        <v>0</v>
      </c>
      <c r="O43" s="265">
        <v>0</v>
      </c>
      <c r="P43" s="264">
        <f t="shared" si="2"/>
        <v>0</v>
      </c>
      <c r="Q43" s="35">
        <f>VLOOKUP(E43,'[35]BAT (2)'!$C$11:$H$580,6,FALSE)</f>
        <v>0</v>
      </c>
      <c r="S43" s="36" t="b">
        <f t="shared" si="3"/>
        <v>1</v>
      </c>
      <c r="Y43" s="44">
        <f t="shared" si="4"/>
        <v>0</v>
      </c>
      <c r="Z43" s="45">
        <f t="shared" si="5"/>
        <v>0</v>
      </c>
      <c r="AA43" s="44">
        <f t="shared" si="6"/>
        <v>0</v>
      </c>
    </row>
    <row r="44" spans="1:27" s="22" customFormat="1" ht="15" customHeight="1" x14ac:dyDescent="0.25">
      <c r="A44" s="71" t="s">
        <v>17</v>
      </c>
      <c r="B44" s="72"/>
      <c r="C44" s="39" t="s">
        <v>24</v>
      </c>
      <c r="D44" s="39" t="s">
        <v>24</v>
      </c>
      <c r="E44" s="76" t="s">
        <v>93</v>
      </c>
      <c r="F44" s="77" t="s">
        <v>94</v>
      </c>
      <c r="G44" s="80">
        <f>SUM(G45:G49)</f>
        <v>0</v>
      </c>
      <c r="H44" s="266">
        <v>0</v>
      </c>
      <c r="I44" s="238"/>
      <c r="J44" s="228">
        <v>0</v>
      </c>
      <c r="K44" s="225"/>
      <c r="L44" s="267">
        <f t="shared" si="0"/>
        <v>0</v>
      </c>
      <c r="M44" s="245"/>
      <c r="N44" s="362">
        <v>0</v>
      </c>
      <c r="O44" s="269">
        <v>0</v>
      </c>
      <c r="P44" s="267">
        <f t="shared" si="2"/>
        <v>0</v>
      </c>
      <c r="Q44" s="35">
        <f>VLOOKUP(E44,'[35]BAT (2)'!$C$11:$H$580,6,FALSE)</f>
        <v>0</v>
      </c>
      <c r="S44" s="36" t="b">
        <f t="shared" si="3"/>
        <v>1</v>
      </c>
      <c r="Y44" s="44">
        <f t="shared" si="4"/>
        <v>0</v>
      </c>
      <c r="Z44" s="45">
        <f t="shared" si="5"/>
        <v>0</v>
      </c>
      <c r="AA44" s="44">
        <f t="shared" si="6"/>
        <v>0</v>
      </c>
    </row>
    <row r="45" spans="1:27" s="21" customFormat="1" ht="15" customHeight="1" x14ac:dyDescent="0.25">
      <c r="A45" s="71"/>
      <c r="B45" s="72"/>
      <c r="C45" s="39" t="s">
        <v>24</v>
      </c>
      <c r="D45" s="39" t="s">
        <v>14</v>
      </c>
      <c r="E45" s="48" t="s">
        <v>95</v>
      </c>
      <c r="F45" s="49" t="s">
        <v>96</v>
      </c>
      <c r="G45" s="74"/>
      <c r="H45" s="263">
        <v>0</v>
      </c>
      <c r="I45" s="238"/>
      <c r="J45" s="270"/>
      <c r="K45" s="225"/>
      <c r="L45" s="264">
        <f t="shared" si="0"/>
        <v>0</v>
      </c>
      <c r="M45" s="245"/>
      <c r="N45" s="361">
        <v>0</v>
      </c>
      <c r="O45" s="265">
        <v>0</v>
      </c>
      <c r="P45" s="264">
        <f t="shared" si="2"/>
        <v>0</v>
      </c>
      <c r="Q45" s="35">
        <f>VLOOKUP(E45,'[35]BAT (2)'!$C$11:$H$580,6,FALSE)</f>
        <v>0</v>
      </c>
      <c r="S45" s="36" t="b">
        <f t="shared" si="3"/>
        <v>1</v>
      </c>
      <c r="Y45" s="44">
        <f t="shared" si="4"/>
        <v>0</v>
      </c>
      <c r="Z45" s="45">
        <f t="shared" si="5"/>
        <v>0</v>
      </c>
      <c r="AA45" s="44">
        <f t="shared" si="6"/>
        <v>0</v>
      </c>
    </row>
    <row r="46" spans="1:27" s="22" customFormat="1" ht="15" customHeight="1" x14ac:dyDescent="0.25">
      <c r="A46" s="71"/>
      <c r="B46" s="72"/>
      <c r="C46" s="39" t="s">
        <v>24</v>
      </c>
      <c r="D46" s="39" t="s">
        <v>14</v>
      </c>
      <c r="E46" s="48" t="s">
        <v>97</v>
      </c>
      <c r="F46" s="49" t="s">
        <v>98</v>
      </c>
      <c r="G46" s="74"/>
      <c r="H46" s="263">
        <v>0</v>
      </c>
      <c r="I46" s="238"/>
      <c r="J46" s="243"/>
      <c r="K46" s="225"/>
      <c r="L46" s="264">
        <f t="shared" si="0"/>
        <v>0</v>
      </c>
      <c r="M46" s="245"/>
      <c r="N46" s="361">
        <v>0</v>
      </c>
      <c r="O46" s="265">
        <v>0</v>
      </c>
      <c r="P46" s="264">
        <f t="shared" si="2"/>
        <v>0</v>
      </c>
      <c r="Q46" s="35">
        <f>VLOOKUP(E46,'[35]BAT (2)'!$C$11:$H$580,6,FALSE)</f>
        <v>0</v>
      </c>
      <c r="S46" s="36" t="b">
        <f t="shared" si="3"/>
        <v>1</v>
      </c>
      <c r="Y46" s="44">
        <f t="shared" si="4"/>
        <v>0</v>
      </c>
      <c r="Z46" s="45">
        <f t="shared" si="5"/>
        <v>0</v>
      </c>
      <c r="AA46" s="44">
        <f t="shared" si="6"/>
        <v>0</v>
      </c>
    </row>
    <row r="47" spans="1:27" s="22" customFormat="1" ht="15" customHeight="1" x14ac:dyDescent="0.25">
      <c r="A47" s="71"/>
      <c r="B47" s="72"/>
      <c r="C47" s="39" t="s">
        <v>24</v>
      </c>
      <c r="D47" s="39" t="s">
        <v>14</v>
      </c>
      <c r="E47" s="48" t="s">
        <v>99</v>
      </c>
      <c r="F47" s="49" t="s">
        <v>100</v>
      </c>
      <c r="G47" s="74"/>
      <c r="H47" s="263">
        <v>0</v>
      </c>
      <c r="I47" s="238"/>
      <c r="J47" s="243"/>
      <c r="K47" s="225"/>
      <c r="L47" s="264">
        <f t="shared" si="0"/>
        <v>0</v>
      </c>
      <c r="M47" s="245"/>
      <c r="N47" s="361">
        <v>0</v>
      </c>
      <c r="O47" s="265">
        <v>0</v>
      </c>
      <c r="P47" s="264">
        <f t="shared" si="2"/>
        <v>0</v>
      </c>
      <c r="Q47" s="35">
        <f>VLOOKUP(E47,'[35]BAT (2)'!$C$11:$H$580,6,FALSE)</f>
        <v>0</v>
      </c>
      <c r="S47" s="36" t="b">
        <f t="shared" si="3"/>
        <v>1</v>
      </c>
      <c r="Y47" s="44">
        <f t="shared" si="4"/>
        <v>0</v>
      </c>
      <c r="Z47" s="45">
        <f t="shared" si="5"/>
        <v>0</v>
      </c>
      <c r="AA47" s="44">
        <f t="shared" si="6"/>
        <v>0</v>
      </c>
    </row>
    <row r="48" spans="1:27" s="22" customFormat="1" ht="15" customHeight="1" x14ac:dyDescent="0.25">
      <c r="A48" s="71"/>
      <c r="B48" s="72"/>
      <c r="C48" s="39" t="s">
        <v>24</v>
      </c>
      <c r="D48" s="39" t="s">
        <v>14</v>
      </c>
      <c r="E48" s="48" t="s">
        <v>101</v>
      </c>
      <c r="F48" s="49" t="s">
        <v>102</v>
      </c>
      <c r="G48" s="74"/>
      <c r="H48" s="263">
        <v>0</v>
      </c>
      <c r="I48" s="238"/>
      <c r="J48" s="243"/>
      <c r="K48" s="225"/>
      <c r="L48" s="264">
        <f t="shared" si="0"/>
        <v>0</v>
      </c>
      <c r="M48" s="245"/>
      <c r="N48" s="361">
        <v>0</v>
      </c>
      <c r="O48" s="265">
        <v>0</v>
      </c>
      <c r="P48" s="264">
        <f t="shared" si="2"/>
        <v>0</v>
      </c>
      <c r="Q48" s="35">
        <f>VLOOKUP(E48,'[35]BAT (2)'!$C$11:$H$580,6,FALSE)</f>
        <v>0</v>
      </c>
      <c r="S48" s="36" t="b">
        <f t="shared" si="3"/>
        <v>1</v>
      </c>
      <c r="Y48" s="44">
        <f t="shared" si="4"/>
        <v>0</v>
      </c>
      <c r="Z48" s="45">
        <f t="shared" si="5"/>
        <v>0</v>
      </c>
      <c r="AA48" s="44">
        <f t="shared" si="6"/>
        <v>0</v>
      </c>
    </row>
    <row r="49" spans="1:27" s="22" customFormat="1" ht="15" customHeight="1" x14ac:dyDescent="0.25">
      <c r="A49" s="71"/>
      <c r="B49" s="72"/>
      <c r="C49" s="39" t="s">
        <v>24</v>
      </c>
      <c r="D49" s="39" t="s">
        <v>14</v>
      </c>
      <c r="E49" s="48" t="s">
        <v>103</v>
      </c>
      <c r="F49" s="49" t="s">
        <v>104</v>
      </c>
      <c r="G49" s="74"/>
      <c r="H49" s="263">
        <v>0</v>
      </c>
      <c r="I49" s="238"/>
      <c r="J49" s="243"/>
      <c r="K49" s="225"/>
      <c r="L49" s="264">
        <f t="shared" si="0"/>
        <v>0</v>
      </c>
      <c r="M49" s="245"/>
      <c r="N49" s="361">
        <v>0</v>
      </c>
      <c r="O49" s="265">
        <v>0</v>
      </c>
      <c r="P49" s="264">
        <f t="shared" si="2"/>
        <v>0</v>
      </c>
      <c r="Q49" s="35">
        <f>VLOOKUP(E49,'[35]BAT (2)'!$C$11:$H$580,6,FALSE)</f>
        <v>0</v>
      </c>
      <c r="S49" s="36" t="b">
        <f t="shared" si="3"/>
        <v>1</v>
      </c>
      <c r="Y49" s="44">
        <f t="shared" si="4"/>
        <v>0</v>
      </c>
      <c r="Z49" s="45">
        <f t="shared" si="5"/>
        <v>0</v>
      </c>
      <c r="AA49" s="44">
        <f t="shared" si="6"/>
        <v>0</v>
      </c>
    </row>
    <row r="50" spans="1:27" s="57" customFormat="1" ht="15" customHeight="1" x14ac:dyDescent="0.25">
      <c r="A50" s="46" t="s">
        <v>17</v>
      </c>
      <c r="B50" s="52"/>
      <c r="C50" s="39" t="s">
        <v>24</v>
      </c>
      <c r="D50" s="39" t="s">
        <v>24</v>
      </c>
      <c r="E50" s="76" t="s">
        <v>105</v>
      </c>
      <c r="F50" s="77" t="s">
        <v>106</v>
      </c>
      <c r="G50" s="78">
        <f>+G51+G90+G96+G97</f>
        <v>0</v>
      </c>
      <c r="H50" s="261">
        <v>35614497.530000001</v>
      </c>
      <c r="I50" s="238"/>
      <c r="J50" s="228">
        <v>0</v>
      </c>
      <c r="K50" s="225"/>
      <c r="L50" s="229">
        <f t="shared" si="0"/>
        <v>35614497.530000001</v>
      </c>
      <c r="M50" s="230"/>
      <c r="N50" s="360">
        <v>0</v>
      </c>
      <c r="O50" s="231">
        <v>0</v>
      </c>
      <c r="P50" s="229">
        <f t="shared" si="2"/>
        <v>35614497.530000001</v>
      </c>
      <c r="Q50" s="35">
        <f>VLOOKUP(E50,'[35]BAT (2)'!$C$11:$H$580,6,FALSE)</f>
        <v>38952316.229999997</v>
      </c>
      <c r="S50" s="36" t="b">
        <f t="shared" si="3"/>
        <v>0</v>
      </c>
      <c r="Y50" s="44">
        <f t="shared" si="4"/>
        <v>35614497.530000001</v>
      </c>
      <c r="Z50" s="45">
        <f t="shared" si="5"/>
        <v>0</v>
      </c>
      <c r="AA50" s="44">
        <f t="shared" si="6"/>
        <v>35614497.530000001</v>
      </c>
    </row>
    <row r="51" spans="1:27" s="57" customFormat="1" ht="15" customHeight="1" x14ac:dyDescent="0.25">
      <c r="A51" s="46" t="s">
        <v>17</v>
      </c>
      <c r="B51" s="52"/>
      <c r="C51" s="39" t="s">
        <v>24</v>
      </c>
      <c r="D51" s="39" t="s">
        <v>24</v>
      </c>
      <c r="E51" s="48" t="s">
        <v>107</v>
      </c>
      <c r="F51" s="49" t="s">
        <v>108</v>
      </c>
      <c r="G51" s="81">
        <f>G52+G68+G69</f>
        <v>0</v>
      </c>
      <c r="H51" s="263">
        <v>31526650.370000001</v>
      </c>
      <c r="I51" s="238"/>
      <c r="J51" s="234">
        <v>0</v>
      </c>
      <c r="K51" s="225"/>
      <c r="L51" s="264">
        <f t="shared" si="0"/>
        <v>31526650.370000001</v>
      </c>
      <c r="M51" s="245"/>
      <c r="N51" s="361">
        <v>0</v>
      </c>
      <c r="O51" s="265">
        <v>0</v>
      </c>
      <c r="P51" s="264">
        <f t="shared" si="2"/>
        <v>31526650.370000001</v>
      </c>
      <c r="Q51" s="35">
        <f>VLOOKUP(E51,'[35]BAT (2)'!$C$11:$H$580,6,FALSE)</f>
        <v>34479461.629999995</v>
      </c>
      <c r="S51" s="36" t="b">
        <f t="shared" si="3"/>
        <v>0</v>
      </c>
      <c r="Y51" s="44">
        <f t="shared" si="4"/>
        <v>31526650.370000001</v>
      </c>
      <c r="Z51" s="45">
        <f t="shared" si="5"/>
        <v>0</v>
      </c>
      <c r="AA51" s="44">
        <f t="shared" si="6"/>
        <v>31526650.370000001</v>
      </c>
    </row>
    <row r="52" spans="1:27" s="57" customFormat="1" ht="15" customHeight="1" x14ac:dyDescent="0.25">
      <c r="A52" s="46" t="s">
        <v>17</v>
      </c>
      <c r="B52" s="52" t="s">
        <v>13</v>
      </c>
      <c r="C52" s="39" t="s">
        <v>13</v>
      </c>
      <c r="D52" s="39" t="s">
        <v>24</v>
      </c>
      <c r="E52" s="53" t="s">
        <v>109</v>
      </c>
      <c r="F52" s="54" t="s">
        <v>110</v>
      </c>
      <c r="G52" s="70">
        <f>SUM(G53:G67)</f>
        <v>0</v>
      </c>
      <c r="H52" s="249">
        <v>29264650.370000001</v>
      </c>
      <c r="I52" s="238"/>
      <c r="J52" s="234">
        <v>0</v>
      </c>
      <c r="K52" s="225"/>
      <c r="L52" s="250">
        <f t="shared" si="0"/>
        <v>29264650.370000001</v>
      </c>
      <c r="M52" s="245"/>
      <c r="N52" s="357">
        <v>0</v>
      </c>
      <c r="O52" s="251">
        <v>0</v>
      </c>
      <c r="P52" s="250">
        <f t="shared" si="2"/>
        <v>29264650.370000001</v>
      </c>
      <c r="Q52" s="35">
        <f>VLOOKUP(E52,'[35]BAT (2)'!$C$11:$H$580,6,FALSE)</f>
        <v>31941461.629999999</v>
      </c>
      <c r="S52" s="36" t="b">
        <f t="shared" si="3"/>
        <v>0</v>
      </c>
      <c r="Y52" s="44">
        <f t="shared" si="4"/>
        <v>29264650.370000001</v>
      </c>
      <c r="Z52" s="45">
        <f t="shared" si="5"/>
        <v>0</v>
      </c>
      <c r="AA52" s="44">
        <f t="shared" si="6"/>
        <v>29264650.370000001</v>
      </c>
    </row>
    <row r="53" spans="1:27" s="57" customFormat="1" ht="15" customHeight="1" x14ac:dyDescent="0.25">
      <c r="A53" s="46"/>
      <c r="B53" s="52" t="s">
        <v>13</v>
      </c>
      <c r="C53" s="39" t="s">
        <v>13</v>
      </c>
      <c r="D53" s="39" t="s">
        <v>14</v>
      </c>
      <c r="E53" s="58" t="s">
        <v>111</v>
      </c>
      <c r="F53" s="59" t="s">
        <v>112</v>
      </c>
      <c r="G53" s="60"/>
      <c r="H53" s="242">
        <v>12675000</v>
      </c>
      <c r="I53" s="238"/>
      <c r="J53" s="243"/>
      <c r="K53" s="225"/>
      <c r="L53" s="244">
        <f t="shared" si="0"/>
        <v>12675000</v>
      </c>
      <c r="M53" s="245"/>
      <c r="N53" s="356">
        <v>0</v>
      </c>
      <c r="O53" s="246">
        <v>0</v>
      </c>
      <c r="P53" s="244">
        <f t="shared" si="2"/>
        <v>12675000</v>
      </c>
      <c r="Q53" s="35">
        <f>VLOOKUP(E53,'[35]BAT (2)'!$C$11:$H$580,6,FALSE)</f>
        <v>13589400</v>
      </c>
      <c r="S53" s="36" t="b">
        <f t="shared" si="3"/>
        <v>0</v>
      </c>
      <c r="Y53" s="44">
        <f t="shared" si="4"/>
        <v>12675000</v>
      </c>
      <c r="Z53" s="45">
        <f t="shared" si="5"/>
        <v>0</v>
      </c>
      <c r="AA53" s="44">
        <f t="shared" si="6"/>
        <v>12675000</v>
      </c>
    </row>
    <row r="54" spans="1:27" s="22" customFormat="1" ht="15" customHeight="1" x14ac:dyDescent="0.25">
      <c r="A54" s="71"/>
      <c r="B54" s="72" t="s">
        <v>13</v>
      </c>
      <c r="C54" s="39" t="s">
        <v>13</v>
      </c>
      <c r="D54" s="39" t="s">
        <v>14</v>
      </c>
      <c r="E54" s="58" t="s">
        <v>113</v>
      </c>
      <c r="F54" s="59" t="s">
        <v>114</v>
      </c>
      <c r="G54" s="60"/>
      <c r="H54" s="242">
        <v>5091000</v>
      </c>
      <c r="I54" s="238"/>
      <c r="J54" s="243"/>
      <c r="K54" s="225"/>
      <c r="L54" s="244">
        <f t="shared" si="0"/>
        <v>5091000</v>
      </c>
      <c r="M54" s="245"/>
      <c r="N54" s="356">
        <v>0</v>
      </c>
      <c r="O54" s="246">
        <v>0</v>
      </c>
      <c r="P54" s="244">
        <f t="shared" si="2"/>
        <v>5091000</v>
      </c>
      <c r="Q54" s="35">
        <f>VLOOKUP(E54,'[35]BAT (2)'!$C$11:$H$580,6,FALSE)</f>
        <v>5167600</v>
      </c>
      <c r="S54" s="36" t="b">
        <f t="shared" si="3"/>
        <v>0</v>
      </c>
      <c r="Y54" s="44">
        <f t="shared" si="4"/>
        <v>5091000</v>
      </c>
      <c r="Z54" s="45">
        <f t="shared" si="5"/>
        <v>0</v>
      </c>
      <c r="AA54" s="44">
        <f t="shared" si="6"/>
        <v>5091000</v>
      </c>
    </row>
    <row r="55" spans="1:27" s="22" customFormat="1" ht="15" customHeight="1" x14ac:dyDescent="0.25">
      <c r="A55" s="71"/>
      <c r="B55" s="72" t="s">
        <v>13</v>
      </c>
      <c r="C55" s="39" t="s">
        <v>13</v>
      </c>
      <c r="D55" s="39" t="s">
        <v>14</v>
      </c>
      <c r="E55" s="58" t="s">
        <v>115</v>
      </c>
      <c r="F55" s="59" t="s">
        <v>116</v>
      </c>
      <c r="G55" s="60"/>
      <c r="H55" s="242">
        <v>0</v>
      </c>
      <c r="I55" s="238"/>
      <c r="J55" s="243"/>
      <c r="K55" s="225"/>
      <c r="L55" s="244">
        <f t="shared" si="0"/>
        <v>0</v>
      </c>
      <c r="M55" s="245"/>
      <c r="N55" s="356">
        <v>0</v>
      </c>
      <c r="O55" s="246">
        <v>0</v>
      </c>
      <c r="P55" s="244">
        <f t="shared" si="2"/>
        <v>0</v>
      </c>
      <c r="Q55" s="35">
        <f>VLOOKUP(E55,'[35]BAT (2)'!$C$11:$H$580,6,FALSE)</f>
        <v>0</v>
      </c>
      <c r="S55" s="36" t="b">
        <f t="shared" si="3"/>
        <v>1</v>
      </c>
      <c r="Y55" s="44">
        <f t="shared" si="4"/>
        <v>0</v>
      </c>
      <c r="Z55" s="45">
        <f t="shared" si="5"/>
        <v>0</v>
      </c>
      <c r="AA55" s="44">
        <f t="shared" si="6"/>
        <v>0</v>
      </c>
    </row>
    <row r="56" spans="1:27" s="22" customFormat="1" ht="15" customHeight="1" x14ac:dyDescent="0.25">
      <c r="A56" s="71"/>
      <c r="B56" s="71" t="s">
        <v>13</v>
      </c>
      <c r="C56" s="39" t="s">
        <v>13</v>
      </c>
      <c r="D56" s="39" t="s">
        <v>14</v>
      </c>
      <c r="E56" s="58" t="s">
        <v>117</v>
      </c>
      <c r="F56" s="59" t="s">
        <v>118</v>
      </c>
      <c r="G56" s="60"/>
      <c r="H56" s="242">
        <v>3777000</v>
      </c>
      <c r="I56" s="238"/>
      <c r="J56" s="243"/>
      <c r="K56" s="225"/>
      <c r="L56" s="244">
        <f t="shared" si="0"/>
        <v>3777000</v>
      </c>
      <c r="M56" s="245"/>
      <c r="N56" s="356">
        <v>0</v>
      </c>
      <c r="O56" s="246">
        <v>0</v>
      </c>
      <c r="P56" s="244">
        <f t="shared" si="2"/>
        <v>3777000</v>
      </c>
      <c r="Q56" s="35">
        <f>VLOOKUP(E56,'[35]BAT (2)'!$C$11:$H$580,6,FALSE)</f>
        <v>4196100</v>
      </c>
      <c r="S56" s="36" t="b">
        <f t="shared" si="3"/>
        <v>0</v>
      </c>
      <c r="Y56" s="44">
        <f t="shared" si="4"/>
        <v>3777000</v>
      </c>
      <c r="Z56" s="45">
        <f t="shared" si="5"/>
        <v>0</v>
      </c>
      <c r="AA56" s="44">
        <f t="shared" si="6"/>
        <v>3777000</v>
      </c>
    </row>
    <row r="57" spans="1:27" s="22" customFormat="1" ht="15" customHeight="1" x14ac:dyDescent="0.25">
      <c r="A57" s="71"/>
      <c r="B57" s="71" t="s">
        <v>13</v>
      </c>
      <c r="C57" s="39" t="s">
        <v>13</v>
      </c>
      <c r="D57" s="39" t="s">
        <v>14</v>
      </c>
      <c r="E57" s="58" t="s">
        <v>119</v>
      </c>
      <c r="F57" s="59" t="s">
        <v>120</v>
      </c>
      <c r="G57" s="82"/>
      <c r="H57" s="242">
        <v>5889000</v>
      </c>
      <c r="I57" s="238"/>
      <c r="J57" s="243"/>
      <c r="K57" s="225"/>
      <c r="L57" s="244">
        <f t="shared" si="0"/>
        <v>5889000</v>
      </c>
      <c r="M57" s="245"/>
      <c r="N57" s="356">
        <v>0</v>
      </c>
      <c r="O57" s="246">
        <v>0</v>
      </c>
      <c r="P57" s="244">
        <f t="shared" si="2"/>
        <v>5889000</v>
      </c>
      <c r="Q57" s="35">
        <f>VLOOKUP(E57,'[35]BAT (2)'!$C$11:$H$580,6,FALSE)</f>
        <v>7505700</v>
      </c>
      <c r="S57" s="36" t="b">
        <f t="shared" si="3"/>
        <v>0</v>
      </c>
      <c r="Y57" s="44">
        <f t="shared" si="4"/>
        <v>5889000</v>
      </c>
      <c r="Z57" s="45">
        <f t="shared" si="5"/>
        <v>0</v>
      </c>
      <c r="AA57" s="44">
        <f t="shared" si="6"/>
        <v>5889000</v>
      </c>
    </row>
    <row r="58" spans="1:27" s="22" customFormat="1" ht="15" customHeight="1" x14ac:dyDescent="0.25">
      <c r="A58" s="71"/>
      <c r="B58" s="71" t="s">
        <v>13</v>
      </c>
      <c r="C58" s="39" t="s">
        <v>13</v>
      </c>
      <c r="D58" s="39" t="s">
        <v>14</v>
      </c>
      <c r="E58" s="58" t="s">
        <v>121</v>
      </c>
      <c r="F58" s="59" t="s">
        <v>122</v>
      </c>
      <c r="G58" s="82"/>
      <c r="H58" s="242">
        <v>62000</v>
      </c>
      <c r="I58" s="238"/>
      <c r="J58" s="243"/>
      <c r="K58" s="225"/>
      <c r="L58" s="244">
        <f t="shared" si="0"/>
        <v>62000</v>
      </c>
      <c r="M58" s="245"/>
      <c r="N58" s="356">
        <v>0</v>
      </c>
      <c r="O58" s="246">
        <v>0</v>
      </c>
      <c r="P58" s="244">
        <f t="shared" si="2"/>
        <v>62000</v>
      </c>
      <c r="Q58" s="35">
        <f>VLOOKUP(E58,'[35]BAT (2)'!$C$11:$H$580,6,FALSE)</f>
        <v>44300</v>
      </c>
      <c r="S58" s="36" t="b">
        <f t="shared" si="3"/>
        <v>0</v>
      </c>
      <c r="Y58" s="44">
        <f t="shared" si="4"/>
        <v>62000</v>
      </c>
      <c r="Z58" s="45">
        <f t="shared" si="5"/>
        <v>0</v>
      </c>
      <c r="AA58" s="44">
        <f t="shared" si="6"/>
        <v>62000</v>
      </c>
    </row>
    <row r="59" spans="1:27" s="22" customFormat="1" ht="15" customHeight="1" x14ac:dyDescent="0.25">
      <c r="A59" s="71"/>
      <c r="B59" s="71" t="s">
        <v>13</v>
      </c>
      <c r="C59" s="39" t="s">
        <v>13</v>
      </c>
      <c r="D59" s="39" t="s">
        <v>14</v>
      </c>
      <c r="E59" s="58" t="s">
        <v>123</v>
      </c>
      <c r="F59" s="59" t="s">
        <v>124</v>
      </c>
      <c r="G59" s="82"/>
      <c r="H59" s="242">
        <v>428000</v>
      </c>
      <c r="I59" s="238"/>
      <c r="J59" s="243"/>
      <c r="K59" s="225"/>
      <c r="L59" s="244">
        <f t="shared" si="0"/>
        <v>428000</v>
      </c>
      <c r="M59" s="245"/>
      <c r="N59" s="356">
        <v>0</v>
      </c>
      <c r="O59" s="246">
        <v>0</v>
      </c>
      <c r="P59" s="244">
        <f t="shared" si="2"/>
        <v>428000</v>
      </c>
      <c r="Q59" s="35">
        <f>VLOOKUP(E59,'[35]BAT (2)'!$C$11:$H$580,6,FALSE)</f>
        <v>324400</v>
      </c>
      <c r="S59" s="36" t="b">
        <f t="shared" si="3"/>
        <v>0</v>
      </c>
      <c r="Y59" s="44">
        <f t="shared" si="4"/>
        <v>428000</v>
      </c>
      <c r="Z59" s="45">
        <f t="shared" si="5"/>
        <v>0</v>
      </c>
      <c r="AA59" s="44">
        <f t="shared" si="6"/>
        <v>428000</v>
      </c>
    </row>
    <row r="60" spans="1:27" s="22" customFormat="1" ht="15" customHeight="1" x14ac:dyDescent="0.25">
      <c r="A60" s="71"/>
      <c r="B60" s="71" t="s">
        <v>13</v>
      </c>
      <c r="C60" s="39" t="s">
        <v>13</v>
      </c>
      <c r="D60" s="39" t="s">
        <v>14</v>
      </c>
      <c r="E60" s="58" t="s">
        <v>125</v>
      </c>
      <c r="F60" s="59" t="s">
        <v>126</v>
      </c>
      <c r="G60" s="82"/>
      <c r="H60" s="242">
        <v>836000</v>
      </c>
      <c r="I60" s="238"/>
      <c r="J60" s="243"/>
      <c r="K60" s="225"/>
      <c r="L60" s="244">
        <f t="shared" si="0"/>
        <v>836000</v>
      </c>
      <c r="M60" s="245"/>
      <c r="N60" s="356">
        <v>0</v>
      </c>
      <c r="O60" s="246">
        <v>0</v>
      </c>
      <c r="P60" s="244">
        <f t="shared" si="2"/>
        <v>836000</v>
      </c>
      <c r="Q60" s="35">
        <f>VLOOKUP(E60,'[35]BAT (2)'!$C$11:$H$580,6,FALSE)</f>
        <v>1026500</v>
      </c>
      <c r="S60" s="36" t="b">
        <f t="shared" si="3"/>
        <v>0</v>
      </c>
      <c r="Y60" s="44">
        <f t="shared" si="4"/>
        <v>836000</v>
      </c>
      <c r="Z60" s="45">
        <f t="shared" si="5"/>
        <v>0</v>
      </c>
      <c r="AA60" s="44">
        <f t="shared" si="6"/>
        <v>836000</v>
      </c>
    </row>
    <row r="61" spans="1:27" s="22" customFormat="1" ht="15" customHeight="1" x14ac:dyDescent="0.25">
      <c r="A61" s="71"/>
      <c r="B61" s="71" t="s">
        <v>13</v>
      </c>
      <c r="C61" s="39" t="s">
        <v>13</v>
      </c>
      <c r="D61" s="39" t="s">
        <v>14</v>
      </c>
      <c r="E61" s="58" t="s">
        <v>127</v>
      </c>
      <c r="F61" s="59" t="s">
        <v>128</v>
      </c>
      <c r="G61" s="60"/>
      <c r="H61" s="242">
        <v>0</v>
      </c>
      <c r="I61" s="238"/>
      <c r="J61" s="243"/>
      <c r="K61" s="225"/>
      <c r="L61" s="244">
        <f t="shared" si="0"/>
        <v>0</v>
      </c>
      <c r="M61" s="245"/>
      <c r="N61" s="356">
        <v>0</v>
      </c>
      <c r="O61" s="246">
        <v>0</v>
      </c>
      <c r="P61" s="244">
        <f t="shared" si="2"/>
        <v>0</v>
      </c>
      <c r="Q61" s="35">
        <f>VLOOKUP(E61,'[35]BAT (2)'!$C$11:$H$580,6,FALSE)</f>
        <v>0</v>
      </c>
      <c r="S61" s="36" t="b">
        <f t="shared" si="3"/>
        <v>1</v>
      </c>
      <c r="Y61" s="44">
        <f t="shared" si="4"/>
        <v>0</v>
      </c>
      <c r="Z61" s="45">
        <f t="shared" si="5"/>
        <v>0</v>
      </c>
      <c r="AA61" s="44">
        <f t="shared" si="6"/>
        <v>0</v>
      </c>
    </row>
    <row r="62" spans="1:27" s="22" customFormat="1" ht="15" customHeight="1" x14ac:dyDescent="0.25">
      <c r="A62" s="71"/>
      <c r="B62" s="72" t="s">
        <v>13</v>
      </c>
      <c r="C62" s="39" t="s">
        <v>13</v>
      </c>
      <c r="D62" s="39" t="s">
        <v>14</v>
      </c>
      <c r="E62" s="58" t="s">
        <v>129</v>
      </c>
      <c r="F62" s="59" t="s">
        <v>130</v>
      </c>
      <c r="G62" s="60"/>
      <c r="H62" s="242">
        <v>0</v>
      </c>
      <c r="I62" s="238"/>
      <c r="J62" s="243"/>
      <c r="K62" s="225"/>
      <c r="L62" s="244">
        <f t="shared" si="0"/>
        <v>0</v>
      </c>
      <c r="M62" s="245"/>
      <c r="N62" s="356">
        <v>0</v>
      </c>
      <c r="O62" s="246">
        <v>0</v>
      </c>
      <c r="P62" s="244">
        <f t="shared" si="2"/>
        <v>0</v>
      </c>
      <c r="Q62" s="35">
        <f>VLOOKUP(E62,'[35]BAT (2)'!$C$11:$H$580,6,FALSE)</f>
        <v>0</v>
      </c>
      <c r="S62" s="36" t="b">
        <f t="shared" si="3"/>
        <v>1</v>
      </c>
      <c r="Y62" s="44">
        <f t="shared" si="4"/>
        <v>0</v>
      </c>
      <c r="Z62" s="45">
        <f t="shared" si="5"/>
        <v>0</v>
      </c>
      <c r="AA62" s="44">
        <f t="shared" si="6"/>
        <v>0</v>
      </c>
    </row>
    <row r="63" spans="1:27" s="22" customFormat="1" ht="15" customHeight="1" x14ac:dyDescent="0.25">
      <c r="A63" s="71"/>
      <c r="B63" s="72" t="s">
        <v>13</v>
      </c>
      <c r="C63" s="39" t="s">
        <v>13</v>
      </c>
      <c r="D63" s="39" t="s">
        <v>14</v>
      </c>
      <c r="E63" s="58" t="s">
        <v>131</v>
      </c>
      <c r="F63" s="59" t="s">
        <v>132</v>
      </c>
      <c r="G63" s="60"/>
      <c r="H63" s="242">
        <v>0</v>
      </c>
      <c r="I63" s="238"/>
      <c r="J63" s="243"/>
      <c r="K63" s="225"/>
      <c r="L63" s="244">
        <f t="shared" si="0"/>
        <v>0</v>
      </c>
      <c r="M63" s="245"/>
      <c r="N63" s="356">
        <v>0</v>
      </c>
      <c r="O63" s="246">
        <v>0</v>
      </c>
      <c r="P63" s="244">
        <f t="shared" si="2"/>
        <v>0</v>
      </c>
      <c r="Q63" s="35">
        <f>VLOOKUP(E63,'[35]BAT (2)'!$C$11:$H$580,6,FALSE)</f>
        <v>0</v>
      </c>
      <c r="S63" s="36" t="b">
        <f t="shared" si="3"/>
        <v>1</v>
      </c>
      <c r="Y63" s="44">
        <f t="shared" si="4"/>
        <v>0</v>
      </c>
      <c r="Z63" s="45">
        <f t="shared" si="5"/>
        <v>0</v>
      </c>
      <c r="AA63" s="44">
        <f t="shared" si="6"/>
        <v>0</v>
      </c>
    </row>
    <row r="64" spans="1:27" s="22" customFormat="1" ht="15" customHeight="1" x14ac:dyDescent="0.25">
      <c r="A64" s="46"/>
      <c r="B64" s="52" t="s">
        <v>13</v>
      </c>
      <c r="C64" s="39" t="s">
        <v>13</v>
      </c>
      <c r="D64" s="39" t="s">
        <v>14</v>
      </c>
      <c r="E64" s="58" t="s">
        <v>133</v>
      </c>
      <c r="F64" s="59" t="s">
        <v>134</v>
      </c>
      <c r="G64" s="60"/>
      <c r="H64" s="242">
        <v>0</v>
      </c>
      <c r="I64" s="238"/>
      <c r="J64" s="243"/>
      <c r="K64" s="225"/>
      <c r="L64" s="244">
        <f t="shared" si="0"/>
        <v>0</v>
      </c>
      <c r="M64" s="245"/>
      <c r="N64" s="356">
        <v>0</v>
      </c>
      <c r="O64" s="246">
        <v>0</v>
      </c>
      <c r="P64" s="244">
        <f t="shared" si="2"/>
        <v>0</v>
      </c>
      <c r="Q64" s="35">
        <f>VLOOKUP(E64,'[35]BAT (2)'!$C$11:$H$580,6,FALSE)</f>
        <v>0</v>
      </c>
      <c r="S64" s="36" t="b">
        <f t="shared" si="3"/>
        <v>1</v>
      </c>
      <c r="Y64" s="44">
        <f t="shared" si="4"/>
        <v>0</v>
      </c>
      <c r="Z64" s="45">
        <f t="shared" si="5"/>
        <v>0</v>
      </c>
      <c r="AA64" s="44">
        <f t="shared" si="6"/>
        <v>0</v>
      </c>
    </row>
    <row r="65" spans="1:27" s="57" customFormat="1" ht="15" customHeight="1" x14ac:dyDescent="0.25">
      <c r="A65" s="46"/>
      <c r="B65" s="52" t="s">
        <v>13</v>
      </c>
      <c r="C65" s="39" t="s">
        <v>13</v>
      </c>
      <c r="D65" s="39" t="s">
        <v>14</v>
      </c>
      <c r="E65" s="58" t="s">
        <v>135</v>
      </c>
      <c r="F65" s="59" t="s">
        <v>136</v>
      </c>
      <c r="G65" s="60"/>
      <c r="H65" s="242">
        <v>490357</v>
      </c>
      <c r="I65" s="238"/>
      <c r="J65" s="243"/>
      <c r="K65" s="225"/>
      <c r="L65" s="244">
        <f t="shared" si="0"/>
        <v>490357</v>
      </c>
      <c r="M65" s="245"/>
      <c r="N65" s="356">
        <v>0</v>
      </c>
      <c r="O65" s="246">
        <v>0</v>
      </c>
      <c r="P65" s="244">
        <f t="shared" si="2"/>
        <v>490357</v>
      </c>
      <c r="Q65" s="35">
        <f>VLOOKUP(E65,'[35]BAT (2)'!$C$11:$H$580,6,FALSE)</f>
        <v>0</v>
      </c>
      <c r="S65" s="36" t="b">
        <f t="shared" si="3"/>
        <v>0</v>
      </c>
      <c r="Y65" s="44">
        <f t="shared" si="4"/>
        <v>490357</v>
      </c>
      <c r="Z65" s="45">
        <f t="shared" si="5"/>
        <v>0</v>
      </c>
      <c r="AA65" s="44">
        <f t="shared" si="6"/>
        <v>490357</v>
      </c>
    </row>
    <row r="66" spans="1:27" s="22" customFormat="1" ht="15" customHeight="1" x14ac:dyDescent="0.25">
      <c r="A66" s="46"/>
      <c r="B66" s="52" t="s">
        <v>13</v>
      </c>
      <c r="C66" s="39" t="s">
        <v>13</v>
      </c>
      <c r="D66" s="39" t="s">
        <v>14</v>
      </c>
      <c r="E66" s="58" t="s">
        <v>137</v>
      </c>
      <c r="F66" s="59" t="s">
        <v>138</v>
      </c>
      <c r="G66" s="60"/>
      <c r="H66" s="242">
        <v>0</v>
      </c>
      <c r="I66" s="238"/>
      <c r="J66" s="243"/>
      <c r="K66" s="225"/>
      <c r="L66" s="244">
        <f t="shared" si="0"/>
        <v>0</v>
      </c>
      <c r="M66" s="245"/>
      <c r="N66" s="356">
        <v>0</v>
      </c>
      <c r="O66" s="246">
        <v>0</v>
      </c>
      <c r="P66" s="244">
        <f t="shared" si="2"/>
        <v>0</v>
      </c>
      <c r="Q66" s="35">
        <f>VLOOKUP(E66,'[35]BAT (2)'!$C$11:$H$580,6,FALSE)</f>
        <v>0</v>
      </c>
      <c r="S66" s="36" t="b">
        <f t="shared" si="3"/>
        <v>1</v>
      </c>
      <c r="Y66" s="44">
        <f t="shared" si="4"/>
        <v>0</v>
      </c>
      <c r="Z66" s="45">
        <f t="shared" si="5"/>
        <v>0</v>
      </c>
      <c r="AA66" s="44">
        <f t="shared" si="6"/>
        <v>0</v>
      </c>
    </row>
    <row r="67" spans="1:27" s="22" customFormat="1" ht="15" customHeight="1" x14ac:dyDescent="0.25">
      <c r="A67" s="46"/>
      <c r="B67" s="52" t="s">
        <v>13</v>
      </c>
      <c r="C67" s="39" t="s">
        <v>13</v>
      </c>
      <c r="D67" s="39" t="s">
        <v>14</v>
      </c>
      <c r="E67" s="58" t="s">
        <v>139</v>
      </c>
      <c r="F67" s="59" t="s">
        <v>140</v>
      </c>
      <c r="G67" s="60"/>
      <c r="H67" s="242">
        <v>16293.37</v>
      </c>
      <c r="I67" s="238"/>
      <c r="J67" s="243"/>
      <c r="K67" s="225"/>
      <c r="L67" s="244">
        <f t="shared" si="0"/>
        <v>16293.37</v>
      </c>
      <c r="M67" s="245"/>
      <c r="N67" s="356">
        <v>0</v>
      </c>
      <c r="O67" s="246">
        <v>0</v>
      </c>
      <c r="P67" s="244">
        <f t="shared" si="2"/>
        <v>16293.37</v>
      </c>
      <c r="Q67" s="35">
        <f>VLOOKUP(E67,'[35]BAT (2)'!$C$11:$H$580,6,FALSE)</f>
        <v>87461.63</v>
      </c>
      <c r="S67" s="36" t="b">
        <f t="shared" si="3"/>
        <v>0</v>
      </c>
      <c r="Y67" s="44">
        <f t="shared" si="4"/>
        <v>16293.37</v>
      </c>
      <c r="Z67" s="45">
        <f t="shared" si="5"/>
        <v>0</v>
      </c>
      <c r="AA67" s="44">
        <f t="shared" si="6"/>
        <v>16293.37</v>
      </c>
    </row>
    <row r="68" spans="1:27" s="57" customFormat="1" ht="15" customHeight="1" x14ac:dyDescent="0.25">
      <c r="A68" s="46"/>
      <c r="B68" s="52"/>
      <c r="C68" s="39" t="s">
        <v>24</v>
      </c>
      <c r="D68" s="39" t="s">
        <v>14</v>
      </c>
      <c r="E68" s="53" t="s">
        <v>141</v>
      </c>
      <c r="F68" s="54" t="s">
        <v>142</v>
      </c>
      <c r="G68" s="83"/>
      <c r="H68" s="271"/>
      <c r="I68" s="238"/>
      <c r="J68" s="243"/>
      <c r="K68" s="225"/>
      <c r="L68" s="272">
        <f t="shared" ref="L68:L131" si="7">H68-J68</f>
        <v>0</v>
      </c>
      <c r="M68" s="273"/>
      <c r="N68" s="363"/>
      <c r="O68" s="274"/>
      <c r="P68" s="272">
        <f t="shared" si="2"/>
        <v>0</v>
      </c>
      <c r="Q68" s="35">
        <f>VLOOKUP(E68,'[35]BAT (2)'!$C$11:$H$580,6,FALSE)</f>
        <v>0</v>
      </c>
      <c r="S68" s="36" t="b">
        <f t="shared" si="3"/>
        <v>1</v>
      </c>
      <c r="Y68" s="44">
        <f t="shared" si="4"/>
        <v>0</v>
      </c>
      <c r="Z68" s="45">
        <f t="shared" si="5"/>
        <v>0</v>
      </c>
      <c r="AA68" s="44">
        <f t="shared" si="6"/>
        <v>0</v>
      </c>
    </row>
    <row r="69" spans="1:27" s="57" customFormat="1" ht="15" customHeight="1" x14ac:dyDescent="0.25">
      <c r="A69" s="46" t="s">
        <v>17</v>
      </c>
      <c r="B69" s="52"/>
      <c r="C69" s="39" t="s">
        <v>24</v>
      </c>
      <c r="D69" s="39" t="s">
        <v>24</v>
      </c>
      <c r="E69" s="53" t="s">
        <v>143</v>
      </c>
      <c r="F69" s="54" t="s">
        <v>144</v>
      </c>
      <c r="G69" s="85">
        <f>SUM(G70:G84)+G87+G88+G89</f>
        <v>0</v>
      </c>
      <c r="H69" s="275">
        <v>2262000</v>
      </c>
      <c r="I69" s="238"/>
      <c r="J69" s="234">
        <v>0</v>
      </c>
      <c r="K69" s="225"/>
      <c r="L69" s="276">
        <f t="shared" si="7"/>
        <v>2262000</v>
      </c>
      <c r="M69" s="277"/>
      <c r="N69" s="364">
        <v>0</v>
      </c>
      <c r="O69" s="278">
        <v>0</v>
      </c>
      <c r="P69" s="276">
        <f t="shared" si="2"/>
        <v>2262000</v>
      </c>
      <c r="Q69" s="35">
        <f>VLOOKUP(E69,'[35]BAT (2)'!$C$11:$H$580,6,FALSE)</f>
        <v>2538000</v>
      </c>
      <c r="S69" s="36" t="b">
        <f t="shared" si="3"/>
        <v>0</v>
      </c>
      <c r="Y69" s="44">
        <f t="shared" si="4"/>
        <v>2262000</v>
      </c>
      <c r="Z69" s="45">
        <f t="shared" si="5"/>
        <v>0</v>
      </c>
      <c r="AA69" s="44">
        <f t="shared" si="6"/>
        <v>2262000</v>
      </c>
    </row>
    <row r="70" spans="1:27" s="57" customFormat="1" ht="15" customHeight="1" x14ac:dyDescent="0.25">
      <c r="A70" s="46"/>
      <c r="B70" s="52" t="s">
        <v>145</v>
      </c>
      <c r="C70" s="39" t="s">
        <v>145</v>
      </c>
      <c r="D70" s="39" t="s">
        <v>14</v>
      </c>
      <c r="E70" s="58" t="s">
        <v>146</v>
      </c>
      <c r="F70" s="59" t="s">
        <v>147</v>
      </c>
      <c r="G70" s="60"/>
      <c r="H70" s="242">
        <v>1113000</v>
      </c>
      <c r="I70" s="238"/>
      <c r="J70" s="243"/>
      <c r="K70" s="225"/>
      <c r="L70" s="244">
        <f t="shared" si="7"/>
        <v>1113000</v>
      </c>
      <c r="M70" s="245"/>
      <c r="N70" s="356">
        <v>0</v>
      </c>
      <c r="O70" s="246">
        <v>0</v>
      </c>
      <c r="P70" s="244">
        <f t="shared" si="2"/>
        <v>1113000</v>
      </c>
      <c r="Q70" s="35">
        <f>VLOOKUP(E70,'[35]BAT (2)'!$C$11:$H$580,6,FALSE)</f>
        <v>1262000</v>
      </c>
      <c r="S70" s="36" t="b">
        <f t="shared" si="3"/>
        <v>0</v>
      </c>
      <c r="Y70" s="44">
        <f t="shared" si="4"/>
        <v>1113000</v>
      </c>
      <c r="Z70" s="45">
        <f t="shared" si="5"/>
        <v>0</v>
      </c>
      <c r="AA70" s="44">
        <f t="shared" si="6"/>
        <v>1113000</v>
      </c>
    </row>
    <row r="71" spans="1:27" s="57" customFormat="1" ht="15" customHeight="1" x14ac:dyDescent="0.25">
      <c r="A71" s="46"/>
      <c r="B71" s="52" t="s">
        <v>145</v>
      </c>
      <c r="C71" s="39" t="s">
        <v>145</v>
      </c>
      <c r="D71" s="39" t="s">
        <v>14</v>
      </c>
      <c r="E71" s="58" t="s">
        <v>148</v>
      </c>
      <c r="F71" s="59" t="s">
        <v>149</v>
      </c>
      <c r="G71" s="60"/>
      <c r="H71" s="242">
        <v>314000</v>
      </c>
      <c r="I71" s="238"/>
      <c r="J71" s="243"/>
      <c r="K71" s="225"/>
      <c r="L71" s="244">
        <f t="shared" si="7"/>
        <v>314000</v>
      </c>
      <c r="M71" s="245"/>
      <c r="N71" s="356">
        <v>0</v>
      </c>
      <c r="O71" s="246">
        <v>0</v>
      </c>
      <c r="P71" s="244">
        <f t="shared" si="2"/>
        <v>314000</v>
      </c>
      <c r="Q71" s="35">
        <f>VLOOKUP(E71,'[35]BAT (2)'!$C$11:$H$580,6,FALSE)</f>
        <v>349000</v>
      </c>
      <c r="S71" s="36" t="b">
        <f t="shared" si="3"/>
        <v>0</v>
      </c>
      <c r="Y71" s="44">
        <f t="shared" si="4"/>
        <v>314000</v>
      </c>
      <c r="Z71" s="45">
        <f t="shared" si="5"/>
        <v>0</v>
      </c>
      <c r="AA71" s="44">
        <f t="shared" si="6"/>
        <v>314000</v>
      </c>
    </row>
    <row r="72" spans="1:27" s="22" customFormat="1" ht="15" customHeight="1" x14ac:dyDescent="0.25">
      <c r="A72" s="46"/>
      <c r="B72" s="52" t="s">
        <v>145</v>
      </c>
      <c r="C72" s="39" t="s">
        <v>145</v>
      </c>
      <c r="D72" s="39" t="s">
        <v>14</v>
      </c>
      <c r="E72" s="58" t="s">
        <v>150</v>
      </c>
      <c r="F72" s="59" t="s">
        <v>151</v>
      </c>
      <c r="G72" s="60"/>
      <c r="H72" s="242">
        <v>0</v>
      </c>
      <c r="I72" s="238"/>
      <c r="J72" s="243"/>
      <c r="K72" s="225"/>
      <c r="L72" s="244">
        <f t="shared" si="7"/>
        <v>0</v>
      </c>
      <c r="M72" s="245"/>
      <c r="N72" s="356">
        <v>0</v>
      </c>
      <c r="O72" s="246">
        <v>0</v>
      </c>
      <c r="P72" s="244">
        <f t="shared" si="2"/>
        <v>0</v>
      </c>
      <c r="Q72" s="35">
        <f>VLOOKUP(E72,'[35]BAT (2)'!$C$11:$H$580,6,FALSE)</f>
        <v>0</v>
      </c>
      <c r="S72" s="36" t="b">
        <f t="shared" si="3"/>
        <v>1</v>
      </c>
      <c r="Y72" s="44">
        <f t="shared" si="4"/>
        <v>0</v>
      </c>
      <c r="Z72" s="45">
        <f t="shared" si="5"/>
        <v>0</v>
      </c>
      <c r="AA72" s="44">
        <f t="shared" si="6"/>
        <v>0</v>
      </c>
    </row>
    <row r="73" spans="1:27" s="22" customFormat="1" ht="15" customHeight="1" x14ac:dyDescent="0.25">
      <c r="A73" s="71"/>
      <c r="B73" s="71" t="s">
        <v>152</v>
      </c>
      <c r="C73" s="39" t="s">
        <v>152</v>
      </c>
      <c r="D73" s="39" t="s">
        <v>14</v>
      </c>
      <c r="E73" s="58" t="s">
        <v>153</v>
      </c>
      <c r="F73" s="59" t="s">
        <v>154</v>
      </c>
      <c r="G73" s="60"/>
      <c r="H73" s="242">
        <v>0</v>
      </c>
      <c r="I73" s="238"/>
      <c r="J73" s="243"/>
      <c r="K73" s="225"/>
      <c r="L73" s="244">
        <f t="shared" si="7"/>
        <v>0</v>
      </c>
      <c r="M73" s="245"/>
      <c r="N73" s="356">
        <v>0</v>
      </c>
      <c r="O73" s="246">
        <v>0</v>
      </c>
      <c r="P73" s="244">
        <f t="shared" si="2"/>
        <v>0</v>
      </c>
      <c r="Q73" s="35">
        <f>VLOOKUP(E73,'[35]BAT (2)'!$C$11:$H$580,6,FALSE)</f>
        <v>0</v>
      </c>
      <c r="S73" s="36" t="b">
        <f t="shared" si="3"/>
        <v>1</v>
      </c>
      <c r="Y73" s="44">
        <f t="shared" si="4"/>
        <v>0</v>
      </c>
      <c r="Z73" s="45">
        <f t="shared" si="5"/>
        <v>0</v>
      </c>
      <c r="AA73" s="44">
        <f t="shared" si="6"/>
        <v>0</v>
      </c>
    </row>
    <row r="74" spans="1:27" s="57" customFormat="1" ht="15" customHeight="1" x14ac:dyDescent="0.25">
      <c r="A74" s="71"/>
      <c r="B74" s="71" t="s">
        <v>145</v>
      </c>
      <c r="C74" s="39" t="s">
        <v>145</v>
      </c>
      <c r="D74" s="39" t="s">
        <v>14</v>
      </c>
      <c r="E74" s="58" t="s">
        <v>155</v>
      </c>
      <c r="F74" s="59" t="s">
        <v>156</v>
      </c>
      <c r="G74" s="60"/>
      <c r="H74" s="242">
        <v>225000</v>
      </c>
      <c r="I74" s="238"/>
      <c r="J74" s="243"/>
      <c r="K74" s="225"/>
      <c r="L74" s="244">
        <f t="shared" si="7"/>
        <v>225000</v>
      </c>
      <c r="M74" s="245"/>
      <c r="N74" s="356">
        <v>0</v>
      </c>
      <c r="O74" s="246">
        <v>0</v>
      </c>
      <c r="P74" s="244">
        <f t="shared" si="2"/>
        <v>225000</v>
      </c>
      <c r="Q74" s="35">
        <f>VLOOKUP(E74,'[35]BAT (2)'!$C$11:$H$580,6,FALSE)</f>
        <v>249000</v>
      </c>
      <c r="S74" s="36" t="b">
        <f t="shared" si="3"/>
        <v>0</v>
      </c>
      <c r="Y74" s="44">
        <f t="shared" si="4"/>
        <v>225000</v>
      </c>
      <c r="Z74" s="45">
        <f t="shared" si="5"/>
        <v>0</v>
      </c>
      <c r="AA74" s="44">
        <f t="shared" si="6"/>
        <v>225000</v>
      </c>
    </row>
    <row r="75" spans="1:27" s="22" customFormat="1" ht="15" customHeight="1" x14ac:dyDescent="0.25">
      <c r="A75" s="71"/>
      <c r="B75" s="71" t="s">
        <v>145</v>
      </c>
      <c r="C75" s="39" t="s">
        <v>145</v>
      </c>
      <c r="D75" s="39" t="s">
        <v>14</v>
      </c>
      <c r="E75" s="58" t="s">
        <v>157</v>
      </c>
      <c r="F75" s="59" t="s">
        <v>158</v>
      </c>
      <c r="G75" s="60"/>
      <c r="H75" s="242">
        <v>89000</v>
      </c>
      <c r="I75" s="238"/>
      <c r="J75" s="243"/>
      <c r="K75" s="225"/>
      <c r="L75" s="244">
        <f t="shared" si="7"/>
        <v>89000</v>
      </c>
      <c r="M75" s="245"/>
      <c r="N75" s="356">
        <v>0</v>
      </c>
      <c r="O75" s="246">
        <v>0</v>
      </c>
      <c r="P75" s="244">
        <f t="shared" ref="P75:P138" si="8">H75-N75-O75</f>
        <v>89000</v>
      </c>
      <c r="Q75" s="35">
        <f>VLOOKUP(E75,'[35]BAT (2)'!$C$11:$H$580,6,FALSE)</f>
        <v>99000</v>
      </c>
      <c r="S75" s="36" t="b">
        <f t="shared" ref="S75:S138" si="9">EXACT(L75,Q75)</f>
        <v>0</v>
      </c>
      <c r="Y75" s="44">
        <f t="shared" ref="Y75:Y138" si="10">ROUND(H75,2)</f>
        <v>89000</v>
      </c>
      <c r="Z75" s="45">
        <f t="shared" ref="Z75:Z138" si="11">ROUND(J75,2)</f>
        <v>0</v>
      </c>
      <c r="AA75" s="44">
        <f t="shared" ref="AA75:AA138" si="12">ROUND(L75,2)</f>
        <v>89000</v>
      </c>
    </row>
    <row r="76" spans="1:27" s="22" customFormat="1" ht="15" customHeight="1" x14ac:dyDescent="0.25">
      <c r="A76" s="71"/>
      <c r="B76" s="71" t="s">
        <v>145</v>
      </c>
      <c r="C76" s="39" t="s">
        <v>145</v>
      </c>
      <c r="D76" s="39" t="s">
        <v>14</v>
      </c>
      <c r="E76" s="58" t="s">
        <v>159</v>
      </c>
      <c r="F76" s="59" t="s">
        <v>160</v>
      </c>
      <c r="G76" s="60"/>
      <c r="H76" s="242">
        <v>108000</v>
      </c>
      <c r="I76" s="238"/>
      <c r="J76" s="243"/>
      <c r="K76" s="225"/>
      <c r="L76" s="244">
        <f t="shared" si="7"/>
        <v>108000</v>
      </c>
      <c r="M76" s="245"/>
      <c r="N76" s="356">
        <v>0</v>
      </c>
      <c r="O76" s="246">
        <v>0</v>
      </c>
      <c r="P76" s="244">
        <f t="shared" si="8"/>
        <v>108000</v>
      </c>
      <c r="Q76" s="35">
        <f>VLOOKUP(E76,'[35]BAT (2)'!$C$11:$H$580,6,FALSE)</f>
        <v>120000</v>
      </c>
      <c r="S76" s="36" t="b">
        <f t="shared" si="9"/>
        <v>0</v>
      </c>
      <c r="Y76" s="44">
        <f t="shared" si="10"/>
        <v>108000</v>
      </c>
      <c r="Z76" s="45">
        <f t="shared" si="11"/>
        <v>0</v>
      </c>
      <c r="AA76" s="44">
        <f t="shared" si="12"/>
        <v>108000</v>
      </c>
    </row>
    <row r="77" spans="1:27" s="22" customFormat="1" ht="15" customHeight="1" x14ac:dyDescent="0.25">
      <c r="A77" s="71"/>
      <c r="B77" s="71" t="s">
        <v>145</v>
      </c>
      <c r="C77" s="39" t="s">
        <v>145</v>
      </c>
      <c r="D77" s="39" t="s">
        <v>14</v>
      </c>
      <c r="E77" s="58" t="s">
        <v>161</v>
      </c>
      <c r="F77" s="59" t="s">
        <v>162</v>
      </c>
      <c r="G77" s="60"/>
      <c r="H77" s="242">
        <v>361000</v>
      </c>
      <c r="I77" s="238"/>
      <c r="J77" s="243"/>
      <c r="K77" s="225"/>
      <c r="L77" s="244">
        <f t="shared" si="7"/>
        <v>361000</v>
      </c>
      <c r="M77" s="245"/>
      <c r="N77" s="356">
        <v>0</v>
      </c>
      <c r="O77" s="246">
        <v>0</v>
      </c>
      <c r="P77" s="244">
        <f t="shared" si="8"/>
        <v>361000</v>
      </c>
      <c r="Q77" s="35">
        <f>VLOOKUP(E77,'[35]BAT (2)'!$C$11:$H$580,6,FALSE)</f>
        <v>401000</v>
      </c>
      <c r="S77" s="36" t="b">
        <f t="shared" si="9"/>
        <v>0</v>
      </c>
      <c r="Y77" s="44">
        <f t="shared" si="10"/>
        <v>361000</v>
      </c>
      <c r="Z77" s="45">
        <f t="shared" si="11"/>
        <v>0</v>
      </c>
      <c r="AA77" s="44">
        <f t="shared" si="12"/>
        <v>361000</v>
      </c>
    </row>
    <row r="78" spans="1:27" s="22" customFormat="1" ht="15" customHeight="1" x14ac:dyDescent="0.25">
      <c r="A78" s="71"/>
      <c r="B78" s="71" t="s">
        <v>145</v>
      </c>
      <c r="C78" s="39" t="s">
        <v>145</v>
      </c>
      <c r="D78" s="39" t="s">
        <v>14</v>
      </c>
      <c r="E78" s="58" t="s">
        <v>163</v>
      </c>
      <c r="F78" s="59" t="s">
        <v>164</v>
      </c>
      <c r="G78" s="60"/>
      <c r="H78" s="242">
        <v>52000</v>
      </c>
      <c r="I78" s="238"/>
      <c r="J78" s="243"/>
      <c r="K78" s="225"/>
      <c r="L78" s="244">
        <f t="shared" si="7"/>
        <v>52000</v>
      </c>
      <c r="M78" s="245"/>
      <c r="N78" s="356">
        <v>0</v>
      </c>
      <c r="O78" s="246">
        <v>0</v>
      </c>
      <c r="P78" s="244">
        <f t="shared" si="8"/>
        <v>52000</v>
      </c>
      <c r="Q78" s="35">
        <f>VLOOKUP(E78,'[35]BAT (2)'!$C$11:$H$580,6,FALSE)</f>
        <v>58000</v>
      </c>
      <c r="S78" s="36" t="b">
        <f t="shared" si="9"/>
        <v>0</v>
      </c>
      <c r="Y78" s="44">
        <f t="shared" si="10"/>
        <v>52000</v>
      </c>
      <c r="Z78" s="45">
        <f t="shared" si="11"/>
        <v>0</v>
      </c>
      <c r="AA78" s="44">
        <f t="shared" si="12"/>
        <v>52000</v>
      </c>
    </row>
    <row r="79" spans="1:27" s="22" customFormat="1" ht="15" customHeight="1" x14ac:dyDescent="0.25">
      <c r="A79" s="71"/>
      <c r="B79" s="72" t="s">
        <v>152</v>
      </c>
      <c r="C79" s="39" t="s">
        <v>152</v>
      </c>
      <c r="D79" s="39" t="s">
        <v>14</v>
      </c>
      <c r="E79" s="58" t="s">
        <v>165</v>
      </c>
      <c r="F79" s="59" t="s">
        <v>166</v>
      </c>
      <c r="G79" s="60"/>
      <c r="H79" s="242">
        <v>0</v>
      </c>
      <c r="I79" s="238"/>
      <c r="J79" s="243"/>
      <c r="K79" s="225"/>
      <c r="L79" s="244">
        <f t="shared" si="7"/>
        <v>0</v>
      </c>
      <c r="M79" s="245"/>
      <c r="N79" s="356">
        <v>0</v>
      </c>
      <c r="O79" s="246">
        <v>0</v>
      </c>
      <c r="P79" s="244">
        <f t="shared" si="8"/>
        <v>0</v>
      </c>
      <c r="Q79" s="35">
        <f>VLOOKUP(E79,'[35]BAT (2)'!$C$11:$H$580,6,FALSE)</f>
        <v>0</v>
      </c>
      <c r="S79" s="36" t="b">
        <f t="shared" si="9"/>
        <v>1</v>
      </c>
      <c r="Y79" s="44">
        <f t="shared" si="10"/>
        <v>0</v>
      </c>
      <c r="Z79" s="45">
        <f t="shared" si="11"/>
        <v>0</v>
      </c>
      <c r="AA79" s="44">
        <f t="shared" si="12"/>
        <v>0</v>
      </c>
    </row>
    <row r="80" spans="1:27" s="22" customFormat="1" ht="15" customHeight="1" x14ac:dyDescent="0.25">
      <c r="A80" s="71"/>
      <c r="B80" s="72" t="s">
        <v>152</v>
      </c>
      <c r="C80" s="39" t="s">
        <v>152</v>
      </c>
      <c r="D80" s="39" t="s">
        <v>14</v>
      </c>
      <c r="E80" s="58" t="s">
        <v>167</v>
      </c>
      <c r="F80" s="59" t="s">
        <v>168</v>
      </c>
      <c r="G80" s="60"/>
      <c r="H80" s="242">
        <v>0</v>
      </c>
      <c r="I80" s="238"/>
      <c r="J80" s="243"/>
      <c r="K80" s="225"/>
      <c r="L80" s="244">
        <f t="shared" si="7"/>
        <v>0</v>
      </c>
      <c r="M80" s="245"/>
      <c r="N80" s="356">
        <v>0</v>
      </c>
      <c r="O80" s="246">
        <v>0</v>
      </c>
      <c r="P80" s="244">
        <f t="shared" si="8"/>
        <v>0</v>
      </c>
      <c r="Q80" s="35">
        <f>VLOOKUP(E80,'[35]BAT (2)'!$C$11:$H$580,6,FALSE)</f>
        <v>0</v>
      </c>
      <c r="S80" s="36" t="b">
        <f t="shared" si="9"/>
        <v>1</v>
      </c>
      <c r="Y80" s="44">
        <f t="shared" si="10"/>
        <v>0</v>
      </c>
      <c r="Z80" s="45">
        <f t="shared" si="11"/>
        <v>0</v>
      </c>
      <c r="AA80" s="44">
        <f t="shared" si="12"/>
        <v>0</v>
      </c>
    </row>
    <row r="81" spans="1:27" s="22" customFormat="1" ht="15" customHeight="1" x14ac:dyDescent="0.25">
      <c r="A81" s="71"/>
      <c r="B81" s="71" t="s">
        <v>145</v>
      </c>
      <c r="C81" s="39" t="s">
        <v>145</v>
      </c>
      <c r="D81" s="39" t="s">
        <v>14</v>
      </c>
      <c r="E81" s="58" t="s">
        <v>169</v>
      </c>
      <c r="F81" s="59" t="s">
        <v>170</v>
      </c>
      <c r="G81" s="60"/>
      <c r="H81" s="242">
        <v>0</v>
      </c>
      <c r="I81" s="238"/>
      <c r="J81" s="243"/>
      <c r="K81" s="225"/>
      <c r="L81" s="244">
        <f t="shared" si="7"/>
        <v>0</v>
      </c>
      <c r="M81" s="245"/>
      <c r="N81" s="356">
        <v>0</v>
      </c>
      <c r="O81" s="246">
        <v>0</v>
      </c>
      <c r="P81" s="244">
        <f t="shared" si="8"/>
        <v>0</v>
      </c>
      <c r="Q81" s="35">
        <f>VLOOKUP(E81,'[35]BAT (2)'!$C$11:$H$580,6,FALSE)</f>
        <v>0</v>
      </c>
      <c r="S81" s="36" t="b">
        <f t="shared" si="9"/>
        <v>1</v>
      </c>
      <c r="Y81" s="44">
        <f t="shared" si="10"/>
        <v>0</v>
      </c>
      <c r="Z81" s="45">
        <f t="shared" si="11"/>
        <v>0</v>
      </c>
      <c r="AA81" s="44">
        <f t="shared" si="12"/>
        <v>0</v>
      </c>
    </row>
    <row r="82" spans="1:27" s="22" customFormat="1" ht="15" customHeight="1" x14ac:dyDescent="0.25">
      <c r="A82" s="71"/>
      <c r="B82" s="72" t="s">
        <v>145</v>
      </c>
      <c r="C82" s="39" t="s">
        <v>145</v>
      </c>
      <c r="D82" s="39" t="s">
        <v>14</v>
      </c>
      <c r="E82" s="58" t="s">
        <v>171</v>
      </c>
      <c r="F82" s="59" t="s">
        <v>172</v>
      </c>
      <c r="G82" s="60"/>
      <c r="H82" s="242">
        <v>0</v>
      </c>
      <c r="I82" s="238"/>
      <c r="J82" s="243"/>
      <c r="K82" s="225"/>
      <c r="L82" s="244">
        <f t="shared" si="7"/>
        <v>0</v>
      </c>
      <c r="M82" s="245"/>
      <c r="N82" s="356">
        <v>0</v>
      </c>
      <c r="O82" s="246">
        <v>0</v>
      </c>
      <c r="P82" s="244">
        <f t="shared" si="8"/>
        <v>0</v>
      </c>
      <c r="Q82" s="35">
        <f>VLOOKUP(E82,'[35]BAT (2)'!$C$11:$H$580,6,FALSE)</f>
        <v>0</v>
      </c>
      <c r="S82" s="36" t="b">
        <f t="shared" si="9"/>
        <v>1</v>
      </c>
      <c r="Y82" s="44">
        <f t="shared" si="10"/>
        <v>0</v>
      </c>
      <c r="Z82" s="45">
        <f t="shared" si="11"/>
        <v>0</v>
      </c>
      <c r="AA82" s="44">
        <f t="shared" si="12"/>
        <v>0</v>
      </c>
    </row>
    <row r="83" spans="1:27" s="22" customFormat="1" ht="15" customHeight="1" x14ac:dyDescent="0.25">
      <c r="A83" s="71"/>
      <c r="B83" s="72" t="s">
        <v>145</v>
      </c>
      <c r="C83" s="39" t="s">
        <v>145</v>
      </c>
      <c r="D83" s="39" t="s">
        <v>14</v>
      </c>
      <c r="E83" s="58" t="s">
        <v>173</v>
      </c>
      <c r="F83" s="59" t="s">
        <v>174</v>
      </c>
      <c r="G83" s="60"/>
      <c r="H83" s="242">
        <v>0</v>
      </c>
      <c r="I83" s="238"/>
      <c r="J83" s="243"/>
      <c r="K83" s="225"/>
      <c r="L83" s="244">
        <f t="shared" si="7"/>
        <v>0</v>
      </c>
      <c r="M83" s="245"/>
      <c r="N83" s="356">
        <v>0</v>
      </c>
      <c r="O83" s="246">
        <v>0</v>
      </c>
      <c r="P83" s="244">
        <f t="shared" si="8"/>
        <v>0</v>
      </c>
      <c r="Q83" s="35">
        <f>VLOOKUP(E83,'[35]BAT (2)'!$C$11:$H$580,6,FALSE)</f>
        <v>0</v>
      </c>
      <c r="S83" s="36" t="b">
        <f t="shared" si="9"/>
        <v>1</v>
      </c>
      <c r="Y83" s="44">
        <f t="shared" si="10"/>
        <v>0</v>
      </c>
      <c r="Z83" s="45">
        <f t="shared" si="11"/>
        <v>0</v>
      </c>
      <c r="AA83" s="44">
        <f t="shared" si="12"/>
        <v>0</v>
      </c>
    </row>
    <row r="84" spans="1:27" s="87" customFormat="1" ht="15" customHeight="1" x14ac:dyDescent="0.25">
      <c r="A84" s="71" t="s">
        <v>17</v>
      </c>
      <c r="B84" s="71" t="s">
        <v>152</v>
      </c>
      <c r="C84" s="39" t="s">
        <v>152</v>
      </c>
      <c r="D84" s="39" t="s">
        <v>24</v>
      </c>
      <c r="E84" s="58" t="s">
        <v>175</v>
      </c>
      <c r="F84" s="59" t="s">
        <v>176</v>
      </c>
      <c r="G84" s="86">
        <f>+G85+G86</f>
        <v>0</v>
      </c>
      <c r="H84" s="242">
        <v>0</v>
      </c>
      <c r="I84" s="279"/>
      <c r="J84" s="234">
        <v>0</v>
      </c>
      <c r="K84" s="225"/>
      <c r="L84" s="244">
        <f t="shared" si="7"/>
        <v>0</v>
      </c>
      <c r="M84" s="245"/>
      <c r="N84" s="356">
        <v>0</v>
      </c>
      <c r="O84" s="246">
        <v>0</v>
      </c>
      <c r="P84" s="244">
        <f t="shared" si="8"/>
        <v>0</v>
      </c>
      <c r="Q84" s="35">
        <f>VLOOKUP(E84,'[35]BAT (2)'!$C$11:$H$580,6,FALSE)</f>
        <v>0</v>
      </c>
      <c r="S84" s="36" t="b">
        <f t="shared" si="9"/>
        <v>1</v>
      </c>
      <c r="Y84" s="44">
        <f t="shared" si="10"/>
        <v>0</v>
      </c>
      <c r="Z84" s="45">
        <f t="shared" si="11"/>
        <v>0</v>
      </c>
      <c r="AA84" s="44">
        <f t="shared" si="12"/>
        <v>0</v>
      </c>
    </row>
    <row r="85" spans="1:27" s="87" customFormat="1" ht="15" customHeight="1" x14ac:dyDescent="0.25">
      <c r="A85" s="71"/>
      <c r="B85" s="71" t="s">
        <v>152</v>
      </c>
      <c r="C85" s="39" t="s">
        <v>152</v>
      </c>
      <c r="D85" s="39" t="s">
        <v>14</v>
      </c>
      <c r="E85" s="53" t="s">
        <v>177</v>
      </c>
      <c r="F85" s="88" t="s">
        <v>178</v>
      </c>
      <c r="G85" s="89"/>
      <c r="H85" s="242">
        <v>0</v>
      </c>
      <c r="I85" s="279"/>
      <c r="J85" s="280"/>
      <c r="K85" s="225"/>
      <c r="L85" s="244">
        <f t="shared" si="7"/>
        <v>0</v>
      </c>
      <c r="M85" s="245"/>
      <c r="N85" s="356">
        <v>0</v>
      </c>
      <c r="O85" s="246">
        <v>0</v>
      </c>
      <c r="P85" s="244">
        <f t="shared" si="8"/>
        <v>0</v>
      </c>
      <c r="Q85" s="35">
        <f>VLOOKUP(E85,'[35]BAT (2)'!$C$11:$H$580,6,FALSE)</f>
        <v>0</v>
      </c>
      <c r="S85" s="36" t="b">
        <f t="shared" si="9"/>
        <v>1</v>
      </c>
      <c r="Y85" s="44">
        <f t="shared" si="10"/>
        <v>0</v>
      </c>
      <c r="Z85" s="45">
        <f t="shared" si="11"/>
        <v>0</v>
      </c>
      <c r="AA85" s="44">
        <f t="shared" si="12"/>
        <v>0</v>
      </c>
    </row>
    <row r="86" spans="1:27" s="22" customFormat="1" ht="15" customHeight="1" x14ac:dyDescent="0.25">
      <c r="A86" s="71"/>
      <c r="B86" s="71" t="s">
        <v>152</v>
      </c>
      <c r="C86" s="39" t="s">
        <v>152</v>
      </c>
      <c r="D86" s="39" t="s">
        <v>14</v>
      </c>
      <c r="E86" s="53" t="s">
        <v>179</v>
      </c>
      <c r="F86" s="59" t="s">
        <v>180</v>
      </c>
      <c r="G86" s="60"/>
      <c r="H86" s="242">
        <v>0</v>
      </c>
      <c r="I86" s="238"/>
      <c r="J86" s="243"/>
      <c r="K86" s="225"/>
      <c r="L86" s="244">
        <f t="shared" si="7"/>
        <v>0</v>
      </c>
      <c r="M86" s="245"/>
      <c r="N86" s="356">
        <v>0</v>
      </c>
      <c r="O86" s="246">
        <v>0</v>
      </c>
      <c r="P86" s="244">
        <f t="shared" si="8"/>
        <v>0</v>
      </c>
      <c r="Q86" s="35">
        <f>VLOOKUP(E86,'[35]BAT (2)'!$C$11:$H$580,6,FALSE)</f>
        <v>0</v>
      </c>
      <c r="S86" s="36" t="b">
        <f t="shared" si="9"/>
        <v>1</v>
      </c>
      <c r="Y86" s="44">
        <f t="shared" si="10"/>
        <v>0</v>
      </c>
      <c r="Z86" s="45">
        <f t="shared" si="11"/>
        <v>0</v>
      </c>
      <c r="AA86" s="44">
        <f t="shared" si="12"/>
        <v>0</v>
      </c>
    </row>
    <row r="87" spans="1:27" s="21" customFormat="1" ht="15" customHeight="1" x14ac:dyDescent="0.25">
      <c r="A87" s="71"/>
      <c r="B87" s="71"/>
      <c r="C87" s="39" t="s">
        <v>24</v>
      </c>
      <c r="D87" s="39" t="s">
        <v>14</v>
      </c>
      <c r="E87" s="58" t="s">
        <v>181</v>
      </c>
      <c r="F87" s="59" t="s">
        <v>182</v>
      </c>
      <c r="G87" s="60"/>
      <c r="H87" s="242">
        <v>0</v>
      </c>
      <c r="I87" s="238"/>
      <c r="J87" s="270"/>
      <c r="K87" s="225"/>
      <c r="L87" s="244">
        <f t="shared" si="7"/>
        <v>0</v>
      </c>
      <c r="M87" s="245"/>
      <c r="N87" s="356">
        <v>0</v>
      </c>
      <c r="O87" s="246">
        <v>0</v>
      </c>
      <c r="P87" s="244">
        <f t="shared" si="8"/>
        <v>0</v>
      </c>
      <c r="Q87" s="35">
        <f>VLOOKUP(E87,'[35]BAT (2)'!$C$11:$H$580,6,FALSE)</f>
        <v>0</v>
      </c>
      <c r="S87" s="36" t="b">
        <f t="shared" si="9"/>
        <v>1</v>
      </c>
      <c r="Y87" s="44">
        <f t="shared" si="10"/>
        <v>0</v>
      </c>
      <c r="Z87" s="45">
        <f t="shared" si="11"/>
        <v>0</v>
      </c>
      <c r="AA87" s="44">
        <f t="shared" si="12"/>
        <v>0</v>
      </c>
    </row>
    <row r="88" spans="1:27" s="21" customFormat="1" ht="15" customHeight="1" x14ac:dyDescent="0.25">
      <c r="A88" s="46"/>
      <c r="B88" s="52" t="s">
        <v>13</v>
      </c>
      <c r="C88" s="39" t="s">
        <v>13</v>
      </c>
      <c r="D88" s="39" t="s">
        <v>14</v>
      </c>
      <c r="E88" s="58" t="s">
        <v>183</v>
      </c>
      <c r="F88" s="59" t="s">
        <v>184</v>
      </c>
      <c r="G88" s="60"/>
      <c r="H88" s="242">
        <v>0</v>
      </c>
      <c r="I88" s="238"/>
      <c r="J88" s="270"/>
      <c r="K88" s="225"/>
      <c r="L88" s="244">
        <f t="shared" si="7"/>
        <v>0</v>
      </c>
      <c r="M88" s="245"/>
      <c r="N88" s="356">
        <v>0</v>
      </c>
      <c r="O88" s="246">
        <v>0</v>
      </c>
      <c r="P88" s="244">
        <f t="shared" si="8"/>
        <v>0</v>
      </c>
      <c r="Q88" s="35">
        <f>VLOOKUP(E88,'[35]BAT (2)'!$C$11:$H$580,6,FALSE)</f>
        <v>0</v>
      </c>
      <c r="S88" s="36" t="b">
        <f t="shared" si="9"/>
        <v>1</v>
      </c>
      <c r="Y88" s="44">
        <f t="shared" si="10"/>
        <v>0</v>
      </c>
      <c r="Z88" s="45">
        <f t="shared" si="11"/>
        <v>0</v>
      </c>
      <c r="AA88" s="44">
        <f t="shared" si="12"/>
        <v>0</v>
      </c>
    </row>
    <row r="89" spans="1:27" s="21" customFormat="1" ht="15" customHeight="1" x14ac:dyDescent="0.25">
      <c r="A89" s="46"/>
      <c r="B89" s="52" t="s">
        <v>152</v>
      </c>
      <c r="C89" s="39" t="s">
        <v>152</v>
      </c>
      <c r="D89" s="39" t="s">
        <v>14</v>
      </c>
      <c r="E89" s="58" t="s">
        <v>185</v>
      </c>
      <c r="F89" s="59" t="s">
        <v>186</v>
      </c>
      <c r="G89" s="60"/>
      <c r="H89" s="242">
        <v>0</v>
      </c>
      <c r="I89" s="238"/>
      <c r="J89" s="270"/>
      <c r="K89" s="225"/>
      <c r="L89" s="244">
        <f t="shared" si="7"/>
        <v>0</v>
      </c>
      <c r="M89" s="245"/>
      <c r="N89" s="356">
        <v>0</v>
      </c>
      <c r="O89" s="246">
        <v>0</v>
      </c>
      <c r="P89" s="244">
        <f t="shared" si="8"/>
        <v>0</v>
      </c>
      <c r="Q89" s="35">
        <f>VLOOKUP(E89,'[35]BAT (2)'!$C$11:$H$580,6,FALSE)</f>
        <v>0</v>
      </c>
      <c r="S89" s="36" t="b">
        <f t="shared" si="9"/>
        <v>1</v>
      </c>
      <c r="Y89" s="44">
        <f t="shared" si="10"/>
        <v>0</v>
      </c>
      <c r="Z89" s="45">
        <f t="shared" si="11"/>
        <v>0</v>
      </c>
      <c r="AA89" s="44">
        <f t="shared" si="12"/>
        <v>0</v>
      </c>
    </row>
    <row r="90" spans="1:27" s="57" customFormat="1" ht="15" customHeight="1" x14ac:dyDescent="0.25">
      <c r="A90" s="90" t="s">
        <v>17</v>
      </c>
      <c r="B90" s="91" t="s">
        <v>145</v>
      </c>
      <c r="C90" s="39" t="s">
        <v>145</v>
      </c>
      <c r="D90" s="39" t="s">
        <v>24</v>
      </c>
      <c r="E90" s="48" t="s">
        <v>187</v>
      </c>
      <c r="F90" s="49" t="s">
        <v>188</v>
      </c>
      <c r="G90" s="81">
        <f>SUM(G91:G95)</f>
        <v>0</v>
      </c>
      <c r="H90" s="263">
        <v>0</v>
      </c>
      <c r="I90" s="238"/>
      <c r="J90" s="234">
        <v>0</v>
      </c>
      <c r="K90" s="225"/>
      <c r="L90" s="264">
        <f t="shared" si="7"/>
        <v>0</v>
      </c>
      <c r="M90" s="245"/>
      <c r="N90" s="361">
        <v>0</v>
      </c>
      <c r="O90" s="265">
        <v>0</v>
      </c>
      <c r="P90" s="264">
        <f t="shared" si="8"/>
        <v>0</v>
      </c>
      <c r="Q90" s="35">
        <f>VLOOKUP(E90,'[35]BAT (2)'!$C$11:$H$580,6,FALSE)</f>
        <v>0</v>
      </c>
      <c r="S90" s="36" t="b">
        <f t="shared" si="9"/>
        <v>1</v>
      </c>
      <c r="Y90" s="44">
        <f t="shared" si="10"/>
        <v>0</v>
      </c>
      <c r="Z90" s="45">
        <f t="shared" si="11"/>
        <v>0</v>
      </c>
      <c r="AA90" s="44">
        <f t="shared" si="12"/>
        <v>0</v>
      </c>
    </row>
    <row r="91" spans="1:27" s="22" customFormat="1" ht="15" customHeight="1" x14ac:dyDescent="0.25">
      <c r="A91" s="71"/>
      <c r="B91" s="72" t="s">
        <v>145</v>
      </c>
      <c r="C91" s="39" t="s">
        <v>145</v>
      </c>
      <c r="D91" s="39" t="s">
        <v>14</v>
      </c>
      <c r="E91" s="58" t="s">
        <v>189</v>
      </c>
      <c r="F91" s="92" t="s">
        <v>190</v>
      </c>
      <c r="G91" s="93"/>
      <c r="H91" s="249">
        <v>0</v>
      </c>
      <c r="I91" s="238"/>
      <c r="J91" s="243"/>
      <c r="K91" s="225"/>
      <c r="L91" s="250">
        <f t="shared" si="7"/>
        <v>0</v>
      </c>
      <c r="M91" s="245"/>
      <c r="N91" s="357">
        <v>0</v>
      </c>
      <c r="O91" s="251">
        <v>0</v>
      </c>
      <c r="P91" s="250">
        <f t="shared" si="8"/>
        <v>0</v>
      </c>
      <c r="Q91" s="35">
        <f>VLOOKUP(E91,'[35]BAT (2)'!$C$11:$H$580,6,FALSE)</f>
        <v>0</v>
      </c>
      <c r="S91" s="36" t="b">
        <f t="shared" si="9"/>
        <v>1</v>
      </c>
      <c r="Y91" s="44">
        <f t="shared" si="10"/>
        <v>0</v>
      </c>
      <c r="Z91" s="45">
        <f t="shared" si="11"/>
        <v>0</v>
      </c>
      <c r="AA91" s="44">
        <f t="shared" si="12"/>
        <v>0</v>
      </c>
    </row>
    <row r="92" spans="1:27" s="22" customFormat="1" ht="15" customHeight="1" x14ac:dyDescent="0.25">
      <c r="A92" s="71"/>
      <c r="B92" s="72" t="s">
        <v>145</v>
      </c>
      <c r="C92" s="39" t="s">
        <v>145</v>
      </c>
      <c r="D92" s="39" t="s">
        <v>14</v>
      </c>
      <c r="E92" s="53" t="s">
        <v>191</v>
      </c>
      <c r="F92" s="54" t="s">
        <v>192</v>
      </c>
      <c r="G92" s="66"/>
      <c r="H92" s="249">
        <v>0</v>
      </c>
      <c r="I92" s="238"/>
      <c r="J92" s="243"/>
      <c r="K92" s="225"/>
      <c r="L92" s="250">
        <f t="shared" si="7"/>
        <v>0</v>
      </c>
      <c r="M92" s="245"/>
      <c r="N92" s="357">
        <v>0</v>
      </c>
      <c r="O92" s="251">
        <v>0</v>
      </c>
      <c r="P92" s="250">
        <f t="shared" si="8"/>
        <v>0</v>
      </c>
      <c r="Q92" s="35">
        <f>VLOOKUP(E92,'[35]BAT (2)'!$C$11:$H$580,6,FALSE)</f>
        <v>0</v>
      </c>
      <c r="S92" s="36" t="b">
        <f t="shared" si="9"/>
        <v>1</v>
      </c>
      <c r="Y92" s="44">
        <f t="shared" si="10"/>
        <v>0</v>
      </c>
      <c r="Z92" s="45">
        <f t="shared" si="11"/>
        <v>0</v>
      </c>
      <c r="AA92" s="44">
        <f t="shared" si="12"/>
        <v>0</v>
      </c>
    </row>
    <row r="93" spans="1:27" s="22" customFormat="1" ht="15" customHeight="1" x14ac:dyDescent="0.25">
      <c r="A93" s="71"/>
      <c r="B93" s="72" t="s">
        <v>145</v>
      </c>
      <c r="C93" s="39" t="s">
        <v>145</v>
      </c>
      <c r="D93" s="39" t="s">
        <v>14</v>
      </c>
      <c r="E93" s="53" t="s">
        <v>193</v>
      </c>
      <c r="F93" s="54" t="s">
        <v>194</v>
      </c>
      <c r="G93" s="66"/>
      <c r="H93" s="249">
        <v>0</v>
      </c>
      <c r="I93" s="238"/>
      <c r="J93" s="243"/>
      <c r="K93" s="225"/>
      <c r="L93" s="250">
        <f t="shared" si="7"/>
        <v>0</v>
      </c>
      <c r="M93" s="245"/>
      <c r="N93" s="357">
        <v>0</v>
      </c>
      <c r="O93" s="251">
        <v>0</v>
      </c>
      <c r="P93" s="250">
        <f t="shared" si="8"/>
        <v>0</v>
      </c>
      <c r="Q93" s="35">
        <f>VLOOKUP(E93,'[35]BAT (2)'!$C$11:$H$580,6,FALSE)</f>
        <v>0</v>
      </c>
      <c r="S93" s="36" t="b">
        <f t="shared" si="9"/>
        <v>1</v>
      </c>
      <c r="Y93" s="44">
        <f t="shared" si="10"/>
        <v>0</v>
      </c>
      <c r="Z93" s="45">
        <f t="shared" si="11"/>
        <v>0</v>
      </c>
      <c r="AA93" s="44">
        <f t="shared" si="12"/>
        <v>0</v>
      </c>
    </row>
    <row r="94" spans="1:27" s="22" customFormat="1" ht="15" customHeight="1" x14ac:dyDescent="0.25">
      <c r="A94" s="46"/>
      <c r="B94" s="46" t="s">
        <v>145</v>
      </c>
      <c r="C94" s="39" t="s">
        <v>145</v>
      </c>
      <c r="D94" s="39" t="s">
        <v>14</v>
      </c>
      <c r="E94" s="53" t="s">
        <v>195</v>
      </c>
      <c r="F94" s="54" t="s">
        <v>196</v>
      </c>
      <c r="G94" s="66"/>
      <c r="H94" s="249">
        <v>0</v>
      </c>
      <c r="I94" s="238"/>
      <c r="J94" s="243"/>
      <c r="K94" s="225"/>
      <c r="L94" s="250">
        <f t="shared" si="7"/>
        <v>0</v>
      </c>
      <c r="M94" s="245"/>
      <c r="N94" s="357">
        <v>0</v>
      </c>
      <c r="O94" s="251">
        <v>0</v>
      </c>
      <c r="P94" s="250">
        <f t="shared" si="8"/>
        <v>0</v>
      </c>
      <c r="Q94" s="35">
        <f>VLOOKUP(E94,'[35]BAT (2)'!$C$11:$H$580,6,FALSE)</f>
        <v>0</v>
      </c>
      <c r="S94" s="36" t="b">
        <f t="shared" si="9"/>
        <v>1</v>
      </c>
      <c r="Y94" s="44">
        <f t="shared" si="10"/>
        <v>0</v>
      </c>
      <c r="Z94" s="45">
        <f t="shared" si="11"/>
        <v>0</v>
      </c>
      <c r="AA94" s="44">
        <f t="shared" si="12"/>
        <v>0</v>
      </c>
    </row>
    <row r="95" spans="1:27" s="22" customFormat="1" ht="15" customHeight="1" x14ac:dyDescent="0.25">
      <c r="A95" s="46"/>
      <c r="B95" s="46" t="s">
        <v>145</v>
      </c>
      <c r="C95" s="39" t="s">
        <v>145</v>
      </c>
      <c r="D95" s="39" t="s">
        <v>14</v>
      </c>
      <c r="E95" s="53" t="s">
        <v>197</v>
      </c>
      <c r="F95" s="54" t="s">
        <v>198</v>
      </c>
      <c r="G95" s="66"/>
      <c r="H95" s="249">
        <v>0</v>
      </c>
      <c r="I95" s="238"/>
      <c r="J95" s="243"/>
      <c r="K95" s="225"/>
      <c r="L95" s="250">
        <f t="shared" si="7"/>
        <v>0</v>
      </c>
      <c r="M95" s="245"/>
      <c r="N95" s="357">
        <v>0</v>
      </c>
      <c r="O95" s="251">
        <v>0</v>
      </c>
      <c r="P95" s="250">
        <f t="shared" si="8"/>
        <v>0</v>
      </c>
      <c r="Q95" s="35">
        <f>VLOOKUP(E95,'[35]BAT (2)'!$C$11:$H$580,6,FALSE)</f>
        <v>0</v>
      </c>
      <c r="S95" s="36" t="b">
        <f t="shared" si="9"/>
        <v>1</v>
      </c>
      <c r="Y95" s="44">
        <f t="shared" si="10"/>
        <v>0</v>
      </c>
      <c r="Z95" s="45">
        <f t="shared" si="11"/>
        <v>0</v>
      </c>
      <c r="AA95" s="44">
        <f t="shared" si="12"/>
        <v>0</v>
      </c>
    </row>
    <row r="96" spans="1:27" s="57" customFormat="1" ht="15" customHeight="1" x14ac:dyDescent="0.25">
      <c r="A96" s="46"/>
      <c r="B96" s="52"/>
      <c r="C96" s="39" t="s">
        <v>24</v>
      </c>
      <c r="D96" s="39" t="s">
        <v>14</v>
      </c>
      <c r="E96" s="48" t="s">
        <v>199</v>
      </c>
      <c r="F96" s="49" t="s">
        <v>200</v>
      </c>
      <c r="G96" s="74"/>
      <c r="H96" s="263">
        <v>1055350.6200000001</v>
      </c>
      <c r="I96" s="238"/>
      <c r="J96" s="243"/>
      <c r="K96" s="225"/>
      <c r="L96" s="264">
        <f t="shared" si="7"/>
        <v>1055350.6200000001</v>
      </c>
      <c r="M96" s="245"/>
      <c r="N96" s="361">
        <v>0</v>
      </c>
      <c r="O96" s="265">
        <v>0</v>
      </c>
      <c r="P96" s="264">
        <f t="shared" si="8"/>
        <v>1055350.6200000001</v>
      </c>
      <c r="Q96" s="35">
        <f>VLOOKUP(E96,'[35]BAT (2)'!$C$11:$H$580,6,FALSE)</f>
        <v>947572.99</v>
      </c>
      <c r="S96" s="36" t="b">
        <f t="shared" si="9"/>
        <v>0</v>
      </c>
      <c r="Y96" s="44">
        <f t="shared" si="10"/>
        <v>1055350.6200000001</v>
      </c>
      <c r="Z96" s="45">
        <f t="shared" si="11"/>
        <v>0</v>
      </c>
      <c r="AA96" s="44">
        <f t="shared" si="12"/>
        <v>1055350.6200000001</v>
      </c>
    </row>
    <row r="97" spans="1:27" s="57" customFormat="1" ht="15" customHeight="1" x14ac:dyDescent="0.25">
      <c r="A97" s="46" t="s">
        <v>17</v>
      </c>
      <c r="B97" s="52"/>
      <c r="C97" s="39" t="s">
        <v>24</v>
      </c>
      <c r="D97" s="39" t="s">
        <v>24</v>
      </c>
      <c r="E97" s="48" t="s">
        <v>201</v>
      </c>
      <c r="F97" s="49" t="s">
        <v>202</v>
      </c>
      <c r="G97" s="94">
        <f>SUM(G98:G104)</f>
        <v>0</v>
      </c>
      <c r="H97" s="257">
        <v>3032496.54</v>
      </c>
      <c r="I97" s="238"/>
      <c r="J97" s="234">
        <v>0</v>
      </c>
      <c r="K97" s="225"/>
      <c r="L97" s="258">
        <f t="shared" si="7"/>
        <v>3032496.54</v>
      </c>
      <c r="M97" s="259"/>
      <c r="N97" s="359">
        <v>0</v>
      </c>
      <c r="O97" s="260">
        <v>0</v>
      </c>
      <c r="P97" s="258">
        <f t="shared" si="8"/>
        <v>3032496.54</v>
      </c>
      <c r="Q97" s="35">
        <f>VLOOKUP(E97,'[35]BAT (2)'!$C$11:$H$580,6,FALSE)</f>
        <v>3525281.6100000003</v>
      </c>
      <c r="S97" s="36" t="b">
        <f t="shared" si="9"/>
        <v>0</v>
      </c>
      <c r="Y97" s="44">
        <f t="shared" si="10"/>
        <v>3032496.54</v>
      </c>
      <c r="Z97" s="45">
        <f t="shared" si="11"/>
        <v>0</v>
      </c>
      <c r="AA97" s="44">
        <f t="shared" si="12"/>
        <v>3032496.54</v>
      </c>
    </row>
    <row r="98" spans="1:27" s="57" customFormat="1" ht="15" customHeight="1" x14ac:dyDescent="0.25">
      <c r="A98" s="46"/>
      <c r="B98" s="52"/>
      <c r="C98" s="39" t="s">
        <v>24</v>
      </c>
      <c r="D98" s="39" t="s">
        <v>14</v>
      </c>
      <c r="E98" s="53" t="s">
        <v>203</v>
      </c>
      <c r="F98" s="54" t="s">
        <v>204</v>
      </c>
      <c r="G98" s="66"/>
      <c r="H98" s="249">
        <v>0</v>
      </c>
      <c r="I98" s="238"/>
      <c r="J98" s="243"/>
      <c r="K98" s="225"/>
      <c r="L98" s="250">
        <f t="shared" si="7"/>
        <v>0</v>
      </c>
      <c r="M98" s="245"/>
      <c r="N98" s="357">
        <v>0</v>
      </c>
      <c r="O98" s="251">
        <v>0</v>
      </c>
      <c r="P98" s="250">
        <f t="shared" si="8"/>
        <v>0</v>
      </c>
      <c r="Q98" s="35">
        <f>VLOOKUP(E98,'[35]BAT (2)'!$C$11:$H$580,6,FALSE)</f>
        <v>0</v>
      </c>
      <c r="S98" s="36" t="b">
        <f t="shared" si="9"/>
        <v>1</v>
      </c>
      <c r="Y98" s="44">
        <f t="shared" si="10"/>
        <v>0</v>
      </c>
      <c r="Z98" s="45">
        <f t="shared" si="11"/>
        <v>0</v>
      </c>
      <c r="AA98" s="44">
        <f t="shared" si="12"/>
        <v>0</v>
      </c>
    </row>
    <row r="99" spans="1:27" s="57" customFormat="1" ht="15" customHeight="1" x14ac:dyDescent="0.25">
      <c r="A99" s="46"/>
      <c r="B99" s="52"/>
      <c r="C99" s="39" t="s">
        <v>24</v>
      </c>
      <c r="D99" s="39" t="s">
        <v>14</v>
      </c>
      <c r="E99" s="53" t="s">
        <v>205</v>
      </c>
      <c r="F99" s="54" t="s">
        <v>206</v>
      </c>
      <c r="G99" s="66"/>
      <c r="H99" s="249">
        <v>2577304.89</v>
      </c>
      <c r="I99" s="238"/>
      <c r="J99" s="243"/>
      <c r="K99" s="225"/>
      <c r="L99" s="250">
        <f t="shared" si="7"/>
        <v>2577304.89</v>
      </c>
      <c r="M99" s="245"/>
      <c r="N99" s="357">
        <v>0</v>
      </c>
      <c r="O99" s="251">
        <v>0</v>
      </c>
      <c r="P99" s="250">
        <f t="shared" si="8"/>
        <v>2577304.89</v>
      </c>
      <c r="Q99" s="35">
        <f>VLOOKUP(E99,'[35]BAT (2)'!$C$11:$H$580,6,FALSE)</f>
        <v>2904194.47</v>
      </c>
      <c r="S99" s="36" t="b">
        <f t="shared" si="9"/>
        <v>0</v>
      </c>
      <c r="Y99" s="44">
        <f t="shared" si="10"/>
        <v>2577304.89</v>
      </c>
      <c r="Z99" s="45">
        <f t="shared" si="11"/>
        <v>0</v>
      </c>
      <c r="AA99" s="44">
        <f t="shared" si="12"/>
        <v>2577304.89</v>
      </c>
    </row>
    <row r="100" spans="1:27" s="57" customFormat="1" ht="15" customHeight="1" x14ac:dyDescent="0.25">
      <c r="A100" s="46"/>
      <c r="B100" s="52"/>
      <c r="C100" s="39" t="s">
        <v>24</v>
      </c>
      <c r="D100" s="39" t="s">
        <v>14</v>
      </c>
      <c r="E100" s="53" t="s">
        <v>207</v>
      </c>
      <c r="F100" s="54" t="s">
        <v>208</v>
      </c>
      <c r="G100" s="66"/>
      <c r="H100" s="249">
        <v>1978.8</v>
      </c>
      <c r="I100" s="238"/>
      <c r="J100" s="243"/>
      <c r="K100" s="225"/>
      <c r="L100" s="250">
        <f t="shared" si="7"/>
        <v>1978.8</v>
      </c>
      <c r="M100" s="245"/>
      <c r="N100" s="357">
        <v>0</v>
      </c>
      <c r="O100" s="251">
        <v>0</v>
      </c>
      <c r="P100" s="250">
        <f t="shared" si="8"/>
        <v>1978.8</v>
      </c>
      <c r="Q100" s="35">
        <f>VLOOKUP(E100,'[35]BAT (2)'!$C$11:$H$580,6,FALSE)</f>
        <v>2091.91</v>
      </c>
      <c r="S100" s="36" t="b">
        <f t="shared" si="9"/>
        <v>0</v>
      </c>
      <c r="Y100" s="44">
        <f t="shared" si="10"/>
        <v>1978.8</v>
      </c>
      <c r="Z100" s="45">
        <f t="shared" si="11"/>
        <v>0</v>
      </c>
      <c r="AA100" s="44">
        <f t="shared" si="12"/>
        <v>1978.8</v>
      </c>
    </row>
    <row r="101" spans="1:27" s="57" customFormat="1" ht="15" customHeight="1" x14ac:dyDescent="0.25">
      <c r="A101" s="46"/>
      <c r="B101" s="52"/>
      <c r="C101" s="39" t="s">
        <v>24</v>
      </c>
      <c r="D101" s="39" t="s">
        <v>14</v>
      </c>
      <c r="E101" s="53" t="s">
        <v>209</v>
      </c>
      <c r="F101" s="54" t="s">
        <v>210</v>
      </c>
      <c r="G101" s="66"/>
      <c r="H101" s="249">
        <v>416875.35</v>
      </c>
      <c r="I101" s="238"/>
      <c r="J101" s="243"/>
      <c r="K101" s="225"/>
      <c r="L101" s="250">
        <f t="shared" si="7"/>
        <v>416875.35</v>
      </c>
      <c r="M101" s="245"/>
      <c r="N101" s="357">
        <v>0</v>
      </c>
      <c r="O101" s="251">
        <v>0</v>
      </c>
      <c r="P101" s="250">
        <f t="shared" si="8"/>
        <v>416875.35</v>
      </c>
      <c r="Q101" s="35">
        <f>VLOOKUP(E101,'[35]BAT (2)'!$C$11:$H$580,6,FALSE)</f>
        <v>578731.23</v>
      </c>
      <c r="S101" s="36" t="b">
        <f t="shared" si="9"/>
        <v>0</v>
      </c>
      <c r="Y101" s="44">
        <f t="shared" si="10"/>
        <v>416875.35</v>
      </c>
      <c r="Z101" s="45">
        <f t="shared" si="11"/>
        <v>0</v>
      </c>
      <c r="AA101" s="44">
        <f t="shared" si="12"/>
        <v>416875.35</v>
      </c>
    </row>
    <row r="102" spans="1:27" s="57" customFormat="1" ht="15" customHeight="1" x14ac:dyDescent="0.25">
      <c r="A102" s="46"/>
      <c r="B102" s="52" t="s">
        <v>13</v>
      </c>
      <c r="C102" s="39" t="s">
        <v>13</v>
      </c>
      <c r="D102" s="39" t="s">
        <v>14</v>
      </c>
      <c r="E102" s="53" t="s">
        <v>211</v>
      </c>
      <c r="F102" s="54" t="s">
        <v>212</v>
      </c>
      <c r="G102" s="66"/>
      <c r="H102" s="249">
        <v>36337.5</v>
      </c>
      <c r="I102" s="238"/>
      <c r="J102" s="243"/>
      <c r="K102" s="225"/>
      <c r="L102" s="250">
        <f t="shared" si="7"/>
        <v>36337.5</v>
      </c>
      <c r="M102" s="245"/>
      <c r="N102" s="357">
        <v>0</v>
      </c>
      <c r="O102" s="251">
        <v>0</v>
      </c>
      <c r="P102" s="250">
        <f t="shared" si="8"/>
        <v>36337.5</v>
      </c>
      <c r="Q102" s="35">
        <f>VLOOKUP(E102,'[35]BAT (2)'!$C$11:$H$580,6,FALSE)</f>
        <v>40264</v>
      </c>
      <c r="S102" s="36" t="b">
        <f t="shared" si="9"/>
        <v>0</v>
      </c>
      <c r="Y102" s="44">
        <f t="shared" si="10"/>
        <v>36337.5</v>
      </c>
      <c r="Z102" s="45">
        <f t="shared" si="11"/>
        <v>0</v>
      </c>
      <c r="AA102" s="44">
        <f t="shared" si="12"/>
        <v>36337.5</v>
      </c>
    </row>
    <row r="103" spans="1:27" s="57" customFormat="1" ht="15" customHeight="1" x14ac:dyDescent="0.25">
      <c r="A103" s="46"/>
      <c r="B103" s="52"/>
      <c r="C103" s="39" t="s">
        <v>24</v>
      </c>
      <c r="D103" s="39" t="s">
        <v>14</v>
      </c>
      <c r="E103" s="53" t="s">
        <v>213</v>
      </c>
      <c r="F103" s="54" t="s">
        <v>214</v>
      </c>
      <c r="G103" s="66"/>
      <c r="H103" s="249">
        <v>0</v>
      </c>
      <c r="I103" s="238"/>
      <c r="J103" s="243"/>
      <c r="K103" s="225"/>
      <c r="L103" s="250">
        <f t="shared" si="7"/>
        <v>0</v>
      </c>
      <c r="M103" s="245"/>
      <c r="N103" s="357">
        <v>0</v>
      </c>
      <c r="O103" s="251">
        <v>0</v>
      </c>
      <c r="P103" s="250">
        <f t="shared" si="8"/>
        <v>0</v>
      </c>
      <c r="Q103" s="35">
        <f>VLOOKUP(E103,'[35]BAT (2)'!$C$11:$H$580,6,FALSE)</f>
        <v>0</v>
      </c>
      <c r="S103" s="36" t="b">
        <f t="shared" si="9"/>
        <v>1</v>
      </c>
      <c r="Y103" s="44">
        <f t="shared" si="10"/>
        <v>0</v>
      </c>
      <c r="Z103" s="45">
        <f t="shared" si="11"/>
        <v>0</v>
      </c>
      <c r="AA103" s="44">
        <f t="shared" si="12"/>
        <v>0</v>
      </c>
    </row>
    <row r="104" spans="1:27" s="57" customFormat="1" ht="15" customHeight="1" x14ac:dyDescent="0.25">
      <c r="A104" s="46"/>
      <c r="B104" s="52" t="s">
        <v>13</v>
      </c>
      <c r="C104" s="39" t="s">
        <v>13</v>
      </c>
      <c r="D104" s="39" t="s">
        <v>14</v>
      </c>
      <c r="E104" s="53" t="s">
        <v>215</v>
      </c>
      <c r="F104" s="54" t="s">
        <v>216</v>
      </c>
      <c r="G104" s="66"/>
      <c r="H104" s="249">
        <v>0</v>
      </c>
      <c r="I104" s="238"/>
      <c r="J104" s="243"/>
      <c r="K104" s="225"/>
      <c r="L104" s="250">
        <f t="shared" si="7"/>
        <v>0</v>
      </c>
      <c r="M104" s="245"/>
      <c r="N104" s="357">
        <v>0</v>
      </c>
      <c r="O104" s="251">
        <v>0</v>
      </c>
      <c r="P104" s="250">
        <f t="shared" si="8"/>
        <v>0</v>
      </c>
      <c r="Q104" s="35">
        <f>VLOOKUP(E104,'[35]BAT (2)'!$C$11:$H$580,6,FALSE)</f>
        <v>0</v>
      </c>
      <c r="S104" s="36" t="b">
        <f t="shared" si="9"/>
        <v>1</v>
      </c>
      <c r="Y104" s="44">
        <f t="shared" si="10"/>
        <v>0</v>
      </c>
      <c r="Z104" s="45">
        <f t="shared" si="11"/>
        <v>0</v>
      </c>
      <c r="AA104" s="44">
        <f t="shared" si="12"/>
        <v>0</v>
      </c>
    </row>
    <row r="105" spans="1:27" s="57" customFormat="1" ht="15" customHeight="1" x14ac:dyDescent="0.25">
      <c r="A105" s="46" t="s">
        <v>17</v>
      </c>
      <c r="B105" s="52"/>
      <c r="C105" s="39" t="s">
        <v>24</v>
      </c>
      <c r="D105" s="39" t="s">
        <v>24</v>
      </c>
      <c r="E105" s="76" t="s">
        <v>217</v>
      </c>
      <c r="F105" s="77" t="s">
        <v>218</v>
      </c>
      <c r="G105" s="78">
        <f>+G106+G107+G110+G115+G119</f>
        <v>0</v>
      </c>
      <c r="H105" s="261">
        <v>11683256.66</v>
      </c>
      <c r="I105" s="238"/>
      <c r="J105" s="228">
        <v>0</v>
      </c>
      <c r="K105" s="225"/>
      <c r="L105" s="229">
        <f t="shared" si="7"/>
        <v>11683256.66</v>
      </c>
      <c r="M105" s="230"/>
      <c r="N105" s="360">
        <v>0</v>
      </c>
      <c r="O105" s="231">
        <v>0</v>
      </c>
      <c r="P105" s="229">
        <f t="shared" si="8"/>
        <v>11683256.66</v>
      </c>
      <c r="Q105" s="35">
        <f>VLOOKUP(E105,'[35]BAT (2)'!$C$11:$H$580,6,FALSE)</f>
        <v>15731006.41</v>
      </c>
      <c r="S105" s="36" t="b">
        <f t="shared" si="9"/>
        <v>0</v>
      </c>
      <c r="Y105" s="44">
        <f t="shared" si="10"/>
        <v>11683256.66</v>
      </c>
      <c r="Z105" s="45">
        <f t="shared" si="11"/>
        <v>0</v>
      </c>
      <c r="AA105" s="44">
        <f t="shared" si="12"/>
        <v>11683256.66</v>
      </c>
    </row>
    <row r="106" spans="1:27" s="57" customFormat="1" ht="15" customHeight="1" x14ac:dyDescent="0.25">
      <c r="A106" s="46"/>
      <c r="B106" s="52"/>
      <c r="C106" s="39" t="s">
        <v>24</v>
      </c>
      <c r="D106" s="39" t="s">
        <v>14</v>
      </c>
      <c r="E106" s="48" t="s">
        <v>219</v>
      </c>
      <c r="F106" s="49" t="s">
        <v>220</v>
      </c>
      <c r="G106" s="74"/>
      <c r="H106" s="263">
        <v>0</v>
      </c>
      <c r="I106" s="238"/>
      <c r="J106" s="243"/>
      <c r="K106" s="225"/>
      <c r="L106" s="264">
        <f t="shared" si="7"/>
        <v>0</v>
      </c>
      <c r="M106" s="245"/>
      <c r="N106" s="361">
        <v>0</v>
      </c>
      <c r="O106" s="265">
        <v>0</v>
      </c>
      <c r="P106" s="264">
        <f t="shared" si="8"/>
        <v>0</v>
      </c>
      <c r="Q106" s="35">
        <f>VLOOKUP(E106,'[35]BAT (2)'!$C$11:$H$580,6,FALSE)</f>
        <v>5433</v>
      </c>
      <c r="S106" s="36" t="b">
        <f t="shared" si="9"/>
        <v>0</v>
      </c>
      <c r="Y106" s="44">
        <f t="shared" si="10"/>
        <v>0</v>
      </c>
      <c r="Z106" s="45">
        <f t="shared" si="11"/>
        <v>0</v>
      </c>
      <c r="AA106" s="44">
        <f t="shared" si="12"/>
        <v>0</v>
      </c>
    </row>
    <row r="107" spans="1:27" s="57" customFormat="1" ht="15" customHeight="1" x14ac:dyDescent="0.25">
      <c r="A107" s="95" t="s">
        <v>17</v>
      </c>
      <c r="B107" s="96"/>
      <c r="C107" s="39" t="s">
        <v>24</v>
      </c>
      <c r="D107" s="39" t="s">
        <v>24</v>
      </c>
      <c r="E107" s="48" t="s">
        <v>221</v>
      </c>
      <c r="F107" s="49" t="s">
        <v>222</v>
      </c>
      <c r="G107" s="94">
        <f>SUM(G108:G109)</f>
        <v>0</v>
      </c>
      <c r="H107" s="257">
        <v>0</v>
      </c>
      <c r="I107" s="238"/>
      <c r="J107" s="234">
        <v>0</v>
      </c>
      <c r="K107" s="225"/>
      <c r="L107" s="258">
        <f t="shared" si="7"/>
        <v>0</v>
      </c>
      <c r="M107" s="259"/>
      <c r="N107" s="359">
        <v>0</v>
      </c>
      <c r="O107" s="260">
        <v>0</v>
      </c>
      <c r="P107" s="258">
        <f t="shared" si="8"/>
        <v>0</v>
      </c>
      <c r="Q107" s="35">
        <f>VLOOKUP(E107,'[35]BAT (2)'!$C$11:$H$580,6,FALSE)</f>
        <v>0</v>
      </c>
      <c r="S107" s="36" t="b">
        <f t="shared" si="9"/>
        <v>1</v>
      </c>
      <c r="Y107" s="44">
        <f t="shared" si="10"/>
        <v>0</v>
      </c>
      <c r="Z107" s="45">
        <f t="shared" si="11"/>
        <v>0</v>
      </c>
      <c r="AA107" s="44">
        <f t="shared" si="12"/>
        <v>0</v>
      </c>
    </row>
    <row r="108" spans="1:27" s="57" customFormat="1" ht="15" customHeight="1" x14ac:dyDescent="0.25">
      <c r="A108" s="95"/>
      <c r="B108" s="96"/>
      <c r="C108" s="39" t="s">
        <v>24</v>
      </c>
      <c r="D108" s="39" t="s">
        <v>14</v>
      </c>
      <c r="E108" s="53" t="s">
        <v>223</v>
      </c>
      <c r="F108" s="54" t="s">
        <v>224</v>
      </c>
      <c r="G108" s="66"/>
      <c r="H108" s="249">
        <v>0</v>
      </c>
      <c r="I108" s="238"/>
      <c r="J108" s="243"/>
      <c r="K108" s="225"/>
      <c r="L108" s="250">
        <f t="shared" si="7"/>
        <v>0</v>
      </c>
      <c r="M108" s="245"/>
      <c r="N108" s="357">
        <v>0</v>
      </c>
      <c r="O108" s="251">
        <v>0</v>
      </c>
      <c r="P108" s="250">
        <f t="shared" si="8"/>
        <v>0</v>
      </c>
      <c r="Q108" s="35">
        <f>VLOOKUP(E108,'[35]BAT (2)'!$C$11:$H$580,6,FALSE)</f>
        <v>0</v>
      </c>
      <c r="S108" s="36" t="b">
        <f t="shared" si="9"/>
        <v>1</v>
      </c>
      <c r="Y108" s="44">
        <f t="shared" si="10"/>
        <v>0</v>
      </c>
      <c r="Z108" s="45">
        <f t="shared" si="11"/>
        <v>0</v>
      </c>
      <c r="AA108" s="44">
        <f t="shared" si="12"/>
        <v>0</v>
      </c>
    </row>
    <row r="109" spans="1:27" s="57" customFormat="1" ht="15" customHeight="1" x14ac:dyDescent="0.25">
      <c r="A109" s="95"/>
      <c r="B109" s="96"/>
      <c r="C109" s="39" t="s">
        <v>24</v>
      </c>
      <c r="D109" s="39" t="s">
        <v>14</v>
      </c>
      <c r="E109" s="53" t="s">
        <v>225</v>
      </c>
      <c r="F109" s="54" t="s">
        <v>226</v>
      </c>
      <c r="G109" s="66"/>
      <c r="H109" s="249">
        <v>0</v>
      </c>
      <c r="I109" s="238"/>
      <c r="J109" s="243"/>
      <c r="K109" s="225"/>
      <c r="L109" s="250">
        <f t="shared" si="7"/>
        <v>0</v>
      </c>
      <c r="M109" s="245"/>
      <c r="N109" s="357">
        <v>0</v>
      </c>
      <c r="O109" s="251">
        <v>0</v>
      </c>
      <c r="P109" s="250">
        <f t="shared" si="8"/>
        <v>0</v>
      </c>
      <c r="Q109" s="35">
        <f>VLOOKUP(E109,'[35]BAT (2)'!$C$11:$H$580,6,FALSE)</f>
        <v>0</v>
      </c>
      <c r="S109" s="36" t="b">
        <f t="shared" si="9"/>
        <v>1</v>
      </c>
      <c r="Y109" s="44">
        <f t="shared" si="10"/>
        <v>0</v>
      </c>
      <c r="Z109" s="45">
        <f t="shared" si="11"/>
        <v>0</v>
      </c>
      <c r="AA109" s="44">
        <f t="shared" si="12"/>
        <v>0</v>
      </c>
    </row>
    <row r="110" spans="1:27" s="57" customFormat="1" ht="15" customHeight="1" x14ac:dyDescent="0.25">
      <c r="A110" s="90" t="s">
        <v>17</v>
      </c>
      <c r="B110" s="91" t="s">
        <v>13</v>
      </c>
      <c r="C110" s="39" t="s">
        <v>13</v>
      </c>
      <c r="D110" s="39" t="s">
        <v>24</v>
      </c>
      <c r="E110" s="48" t="s">
        <v>227</v>
      </c>
      <c r="F110" s="49" t="s">
        <v>228</v>
      </c>
      <c r="G110" s="50">
        <f>SUM(G111:G114)</f>
        <v>0</v>
      </c>
      <c r="H110" s="232">
        <v>1241428.6000000001</v>
      </c>
      <c r="I110" s="238"/>
      <c r="J110" s="234">
        <v>0</v>
      </c>
      <c r="K110" s="225"/>
      <c r="L110" s="235">
        <f t="shared" si="7"/>
        <v>1241428.6000000001</v>
      </c>
      <c r="M110" s="230"/>
      <c r="N110" s="354">
        <v>0</v>
      </c>
      <c r="O110" s="236">
        <v>0</v>
      </c>
      <c r="P110" s="235">
        <f t="shared" si="8"/>
        <v>1241428.6000000001</v>
      </c>
      <c r="Q110" s="35">
        <f>VLOOKUP(E110,'[35]BAT (2)'!$C$11:$H$580,6,FALSE)</f>
        <v>3567249.46</v>
      </c>
      <c r="S110" s="36" t="b">
        <f t="shared" si="9"/>
        <v>0</v>
      </c>
      <c r="Y110" s="44">
        <f t="shared" si="10"/>
        <v>1241428.6000000001</v>
      </c>
      <c r="Z110" s="45">
        <f t="shared" si="11"/>
        <v>0</v>
      </c>
      <c r="AA110" s="44">
        <f t="shared" si="12"/>
        <v>1241428.6000000001</v>
      </c>
    </row>
    <row r="111" spans="1:27" s="57" customFormat="1" ht="15" customHeight="1" x14ac:dyDescent="0.25">
      <c r="A111" s="46"/>
      <c r="B111" s="52" t="s">
        <v>13</v>
      </c>
      <c r="C111" s="39" t="s">
        <v>13</v>
      </c>
      <c r="D111" s="39" t="s">
        <v>14</v>
      </c>
      <c r="E111" s="53" t="s">
        <v>229</v>
      </c>
      <c r="F111" s="54" t="s">
        <v>230</v>
      </c>
      <c r="G111" s="66"/>
      <c r="H111" s="249">
        <v>101872.73</v>
      </c>
      <c r="I111" s="238"/>
      <c r="J111" s="243"/>
      <c r="K111" s="225"/>
      <c r="L111" s="250">
        <f t="shared" si="7"/>
        <v>101872.73</v>
      </c>
      <c r="M111" s="245"/>
      <c r="N111" s="357">
        <v>0</v>
      </c>
      <c r="O111" s="251">
        <v>0</v>
      </c>
      <c r="P111" s="250">
        <f t="shared" si="8"/>
        <v>101872.73</v>
      </c>
      <c r="Q111" s="35">
        <f>VLOOKUP(E111,'[35]BAT (2)'!$C$11:$H$580,6,FALSE)</f>
        <v>0</v>
      </c>
      <c r="S111" s="36" t="b">
        <f t="shared" si="9"/>
        <v>0</v>
      </c>
      <c r="Y111" s="44">
        <f t="shared" si="10"/>
        <v>101872.73</v>
      </c>
      <c r="Z111" s="45">
        <f t="shared" si="11"/>
        <v>0</v>
      </c>
      <c r="AA111" s="44">
        <f t="shared" si="12"/>
        <v>101872.73</v>
      </c>
    </row>
    <row r="112" spans="1:27" s="57" customFormat="1" ht="15" customHeight="1" x14ac:dyDescent="0.25">
      <c r="A112" s="46"/>
      <c r="B112" s="52" t="s">
        <v>13</v>
      </c>
      <c r="C112" s="39" t="s">
        <v>13</v>
      </c>
      <c r="D112" s="39" t="s">
        <v>14</v>
      </c>
      <c r="E112" s="53" t="s">
        <v>231</v>
      </c>
      <c r="F112" s="54" t="s">
        <v>232</v>
      </c>
      <c r="G112" s="66"/>
      <c r="H112" s="249">
        <v>1104000</v>
      </c>
      <c r="I112" s="238"/>
      <c r="J112" s="243"/>
      <c r="K112" s="225"/>
      <c r="L112" s="250">
        <f t="shared" si="7"/>
        <v>1104000</v>
      </c>
      <c r="M112" s="245"/>
      <c r="N112" s="357">
        <v>0</v>
      </c>
      <c r="O112" s="251">
        <v>0</v>
      </c>
      <c r="P112" s="250">
        <f t="shared" si="8"/>
        <v>1104000</v>
      </c>
      <c r="Q112" s="35">
        <f>VLOOKUP(E112,'[35]BAT (2)'!$C$11:$H$580,6,FALSE)</f>
        <v>1072775</v>
      </c>
      <c r="S112" s="36" t="b">
        <f t="shared" si="9"/>
        <v>0</v>
      </c>
      <c r="Y112" s="44">
        <f t="shared" si="10"/>
        <v>1104000</v>
      </c>
      <c r="Z112" s="45">
        <f t="shared" si="11"/>
        <v>0</v>
      </c>
      <c r="AA112" s="44">
        <f t="shared" si="12"/>
        <v>1104000</v>
      </c>
    </row>
    <row r="113" spans="1:27" s="57" customFormat="1" ht="15" customHeight="1" x14ac:dyDescent="0.25">
      <c r="A113" s="46"/>
      <c r="B113" s="52" t="s">
        <v>13</v>
      </c>
      <c r="C113" s="39" t="s">
        <v>13</v>
      </c>
      <c r="D113" s="39" t="s">
        <v>14</v>
      </c>
      <c r="E113" s="53" t="s">
        <v>233</v>
      </c>
      <c r="F113" s="54" t="s">
        <v>234</v>
      </c>
      <c r="G113" s="66"/>
      <c r="H113" s="249">
        <v>35555.870000000003</v>
      </c>
      <c r="I113" s="238"/>
      <c r="J113" s="243"/>
      <c r="K113" s="225"/>
      <c r="L113" s="250">
        <f t="shared" si="7"/>
        <v>35555.870000000003</v>
      </c>
      <c r="M113" s="245"/>
      <c r="N113" s="357">
        <v>0</v>
      </c>
      <c r="O113" s="251">
        <v>0</v>
      </c>
      <c r="P113" s="250">
        <f t="shared" si="8"/>
        <v>35555.870000000003</v>
      </c>
      <c r="Q113" s="35">
        <f>VLOOKUP(E113,'[35]BAT (2)'!$C$11:$H$580,6,FALSE)</f>
        <v>66523.460000000006</v>
      </c>
      <c r="S113" s="36" t="b">
        <f t="shared" si="9"/>
        <v>0</v>
      </c>
      <c r="Y113" s="44">
        <f t="shared" si="10"/>
        <v>35555.870000000003</v>
      </c>
      <c r="Z113" s="45">
        <f t="shared" si="11"/>
        <v>0</v>
      </c>
      <c r="AA113" s="44">
        <f t="shared" si="12"/>
        <v>35555.870000000003</v>
      </c>
    </row>
    <row r="114" spans="1:27" s="97" customFormat="1" ht="15" customHeight="1" x14ac:dyDescent="0.25">
      <c r="A114" s="46"/>
      <c r="B114" s="52" t="s">
        <v>13</v>
      </c>
      <c r="C114" s="39" t="s">
        <v>13</v>
      </c>
      <c r="D114" s="39" t="s">
        <v>14</v>
      </c>
      <c r="E114" s="53" t="s">
        <v>235</v>
      </c>
      <c r="F114" s="54" t="s">
        <v>236</v>
      </c>
      <c r="G114" s="66"/>
      <c r="H114" s="249">
        <v>0</v>
      </c>
      <c r="I114" s="238"/>
      <c r="J114" s="270"/>
      <c r="K114" s="225"/>
      <c r="L114" s="250">
        <f t="shared" si="7"/>
        <v>0</v>
      </c>
      <c r="M114" s="245"/>
      <c r="N114" s="357">
        <v>0</v>
      </c>
      <c r="O114" s="251">
        <v>0</v>
      </c>
      <c r="P114" s="250">
        <f t="shared" si="8"/>
        <v>0</v>
      </c>
      <c r="Q114" s="35">
        <f>VLOOKUP(E114,'[35]BAT (2)'!$C$11:$H$580,6,FALSE)</f>
        <v>2427951</v>
      </c>
      <c r="S114" s="36" t="b">
        <f t="shared" si="9"/>
        <v>0</v>
      </c>
      <c r="Y114" s="44">
        <f t="shared" si="10"/>
        <v>0</v>
      </c>
      <c r="Z114" s="45">
        <f t="shared" si="11"/>
        <v>0</v>
      </c>
      <c r="AA114" s="44">
        <f t="shared" si="12"/>
        <v>0</v>
      </c>
    </row>
    <row r="115" spans="1:27" s="57" customFormat="1" ht="15" customHeight="1" x14ac:dyDescent="0.25">
      <c r="A115" s="46" t="s">
        <v>17</v>
      </c>
      <c r="B115" s="52"/>
      <c r="C115" s="39" t="s">
        <v>24</v>
      </c>
      <c r="D115" s="39" t="s">
        <v>24</v>
      </c>
      <c r="E115" s="48" t="s">
        <v>237</v>
      </c>
      <c r="F115" s="49" t="s">
        <v>238</v>
      </c>
      <c r="G115" s="50">
        <f>SUM(G116:G118)</f>
        <v>0</v>
      </c>
      <c r="H115" s="232">
        <v>436053.95</v>
      </c>
      <c r="I115" s="238"/>
      <c r="J115" s="234">
        <v>0</v>
      </c>
      <c r="K115" s="225"/>
      <c r="L115" s="235">
        <f t="shared" si="7"/>
        <v>436053.95</v>
      </c>
      <c r="M115" s="230"/>
      <c r="N115" s="354">
        <v>0</v>
      </c>
      <c r="O115" s="236">
        <v>0</v>
      </c>
      <c r="P115" s="235">
        <f t="shared" si="8"/>
        <v>436053.95</v>
      </c>
      <c r="Q115" s="35">
        <f>VLOOKUP(E115,'[35]BAT (2)'!$C$11:$H$580,6,FALSE)</f>
        <v>619545.69000000006</v>
      </c>
      <c r="S115" s="36" t="b">
        <f t="shared" si="9"/>
        <v>0</v>
      </c>
      <c r="Y115" s="44">
        <f t="shared" si="10"/>
        <v>436053.95</v>
      </c>
      <c r="Z115" s="45">
        <f t="shared" si="11"/>
        <v>0</v>
      </c>
      <c r="AA115" s="44">
        <f t="shared" si="12"/>
        <v>436053.95</v>
      </c>
    </row>
    <row r="116" spans="1:27" s="57" customFormat="1" ht="15" customHeight="1" x14ac:dyDescent="0.25">
      <c r="A116" s="46"/>
      <c r="B116" s="52"/>
      <c r="C116" s="39" t="s">
        <v>24</v>
      </c>
      <c r="D116" s="39" t="s">
        <v>14</v>
      </c>
      <c r="E116" s="53" t="s">
        <v>239</v>
      </c>
      <c r="F116" s="54" t="s">
        <v>240</v>
      </c>
      <c r="G116" s="66"/>
      <c r="H116" s="249">
        <v>0</v>
      </c>
      <c r="I116" s="238"/>
      <c r="J116" s="243"/>
      <c r="K116" s="225"/>
      <c r="L116" s="250">
        <f t="shared" si="7"/>
        <v>0</v>
      </c>
      <c r="M116" s="245"/>
      <c r="N116" s="357">
        <v>0</v>
      </c>
      <c r="O116" s="251">
        <v>0</v>
      </c>
      <c r="P116" s="250">
        <f t="shared" si="8"/>
        <v>0</v>
      </c>
      <c r="Q116" s="35">
        <f>VLOOKUP(E116,'[35]BAT (2)'!$C$11:$H$580,6,FALSE)</f>
        <v>66073.67</v>
      </c>
      <c r="S116" s="36" t="b">
        <f t="shared" si="9"/>
        <v>0</v>
      </c>
      <c r="Y116" s="44">
        <f t="shared" si="10"/>
        <v>0</v>
      </c>
      <c r="Z116" s="45">
        <f t="shared" si="11"/>
        <v>0</v>
      </c>
      <c r="AA116" s="44">
        <f t="shared" si="12"/>
        <v>0</v>
      </c>
    </row>
    <row r="117" spans="1:27" s="57" customFormat="1" ht="15" customHeight="1" x14ac:dyDescent="0.25">
      <c r="A117" s="46"/>
      <c r="B117" s="52"/>
      <c r="C117" s="39" t="s">
        <v>24</v>
      </c>
      <c r="D117" s="39" t="s">
        <v>14</v>
      </c>
      <c r="E117" s="53" t="s">
        <v>241</v>
      </c>
      <c r="F117" s="54" t="s">
        <v>242</v>
      </c>
      <c r="G117" s="66"/>
      <c r="H117" s="249">
        <v>0</v>
      </c>
      <c r="I117" s="238"/>
      <c r="J117" s="243"/>
      <c r="K117" s="225"/>
      <c r="L117" s="250">
        <f t="shared" si="7"/>
        <v>0</v>
      </c>
      <c r="M117" s="245"/>
      <c r="N117" s="357">
        <v>0</v>
      </c>
      <c r="O117" s="251">
        <v>0</v>
      </c>
      <c r="P117" s="250">
        <f t="shared" si="8"/>
        <v>0</v>
      </c>
      <c r="Q117" s="35">
        <f>VLOOKUP(E117,'[35]BAT (2)'!$C$11:$H$580,6,FALSE)</f>
        <v>0</v>
      </c>
      <c r="S117" s="36" t="b">
        <f t="shared" si="9"/>
        <v>1</v>
      </c>
      <c r="Y117" s="44">
        <f t="shared" si="10"/>
        <v>0</v>
      </c>
      <c r="Z117" s="45">
        <f t="shared" si="11"/>
        <v>0</v>
      </c>
      <c r="AA117" s="44">
        <f t="shared" si="12"/>
        <v>0</v>
      </c>
    </row>
    <row r="118" spans="1:27" s="57" customFormat="1" ht="15" customHeight="1" x14ac:dyDescent="0.25">
      <c r="A118" s="46"/>
      <c r="B118" s="52"/>
      <c r="C118" s="39" t="s">
        <v>24</v>
      </c>
      <c r="D118" s="39" t="s">
        <v>14</v>
      </c>
      <c r="E118" s="53" t="s">
        <v>243</v>
      </c>
      <c r="F118" s="54" t="s">
        <v>244</v>
      </c>
      <c r="G118" s="66"/>
      <c r="H118" s="249">
        <v>436053.95</v>
      </c>
      <c r="I118" s="238"/>
      <c r="J118" s="243"/>
      <c r="K118" s="225"/>
      <c r="L118" s="250">
        <f t="shared" si="7"/>
        <v>436053.95</v>
      </c>
      <c r="M118" s="245"/>
      <c r="N118" s="357">
        <v>0</v>
      </c>
      <c r="O118" s="251">
        <v>0</v>
      </c>
      <c r="P118" s="250">
        <f t="shared" si="8"/>
        <v>436053.95</v>
      </c>
      <c r="Q118" s="35">
        <f>VLOOKUP(E118,'[35]BAT (2)'!$C$11:$H$580,6,FALSE)</f>
        <v>553472.02</v>
      </c>
      <c r="S118" s="36" t="b">
        <f t="shared" si="9"/>
        <v>0</v>
      </c>
      <c r="Y118" s="44">
        <f t="shared" si="10"/>
        <v>436053.95</v>
      </c>
      <c r="Z118" s="45">
        <f t="shared" si="11"/>
        <v>0</v>
      </c>
      <c r="AA118" s="44">
        <f t="shared" si="12"/>
        <v>436053.95</v>
      </c>
    </row>
    <row r="119" spans="1:27" s="57" customFormat="1" ht="15" customHeight="1" x14ac:dyDescent="0.25">
      <c r="A119" s="46" t="s">
        <v>17</v>
      </c>
      <c r="B119" s="52"/>
      <c r="C119" s="39" t="s">
        <v>24</v>
      </c>
      <c r="D119" s="39" t="s">
        <v>24</v>
      </c>
      <c r="E119" s="48" t="s">
        <v>245</v>
      </c>
      <c r="F119" s="49" t="s">
        <v>246</v>
      </c>
      <c r="G119" s="50">
        <f>+G120+G124+G125</f>
        <v>0</v>
      </c>
      <c r="H119" s="232">
        <v>10005774.109999999</v>
      </c>
      <c r="I119" s="238"/>
      <c r="J119" s="234">
        <v>0</v>
      </c>
      <c r="K119" s="225"/>
      <c r="L119" s="235">
        <f t="shared" si="7"/>
        <v>10005774.109999999</v>
      </c>
      <c r="M119" s="230"/>
      <c r="N119" s="354">
        <v>0</v>
      </c>
      <c r="O119" s="236">
        <v>0</v>
      </c>
      <c r="P119" s="235">
        <f t="shared" si="8"/>
        <v>10005774.109999999</v>
      </c>
      <c r="Q119" s="35">
        <f>VLOOKUP(E119,'[35]BAT (2)'!$C$11:$H$580,6,FALSE)</f>
        <v>11538778.26</v>
      </c>
      <c r="S119" s="36" t="b">
        <f t="shared" si="9"/>
        <v>0</v>
      </c>
      <c r="Y119" s="44">
        <f t="shared" si="10"/>
        <v>10005774.109999999</v>
      </c>
      <c r="Z119" s="45">
        <f t="shared" si="11"/>
        <v>0</v>
      </c>
      <c r="AA119" s="44">
        <f t="shared" si="12"/>
        <v>10005774.109999999</v>
      </c>
    </row>
    <row r="120" spans="1:27" s="57" customFormat="1" ht="15" customHeight="1" x14ac:dyDescent="0.25">
      <c r="A120" s="46" t="s">
        <v>17</v>
      </c>
      <c r="B120" s="52"/>
      <c r="C120" s="39" t="s">
        <v>24</v>
      </c>
      <c r="D120" s="39" t="s">
        <v>24</v>
      </c>
      <c r="E120" s="53" t="s">
        <v>247</v>
      </c>
      <c r="F120" s="54" t="s">
        <v>248</v>
      </c>
      <c r="G120" s="68">
        <f>SUM(G121:G123)</f>
        <v>0</v>
      </c>
      <c r="H120" s="249">
        <v>9779000</v>
      </c>
      <c r="I120" s="238"/>
      <c r="J120" s="234">
        <v>0</v>
      </c>
      <c r="K120" s="225"/>
      <c r="L120" s="250">
        <f t="shared" si="7"/>
        <v>9779000</v>
      </c>
      <c r="M120" s="245"/>
      <c r="N120" s="357">
        <v>0</v>
      </c>
      <c r="O120" s="251">
        <v>0</v>
      </c>
      <c r="P120" s="250">
        <f t="shared" si="8"/>
        <v>9779000</v>
      </c>
      <c r="Q120" s="35">
        <f>VLOOKUP(E120,'[35]BAT (2)'!$C$11:$H$580,6,FALSE)</f>
        <v>11405000</v>
      </c>
      <c r="S120" s="36" t="b">
        <f t="shared" si="9"/>
        <v>0</v>
      </c>
      <c r="Y120" s="44">
        <f t="shared" si="10"/>
        <v>9779000</v>
      </c>
      <c r="Z120" s="45">
        <f t="shared" si="11"/>
        <v>0</v>
      </c>
      <c r="AA120" s="44">
        <f t="shared" si="12"/>
        <v>9779000</v>
      </c>
    </row>
    <row r="121" spans="1:27" s="57" customFormat="1" ht="15" customHeight="1" x14ac:dyDescent="0.25">
      <c r="A121" s="46"/>
      <c r="B121" s="52"/>
      <c r="C121" s="39" t="s">
        <v>24</v>
      </c>
      <c r="D121" s="39" t="s">
        <v>14</v>
      </c>
      <c r="E121" s="58" t="s">
        <v>249</v>
      </c>
      <c r="F121" s="59" t="s">
        <v>250</v>
      </c>
      <c r="G121" s="60"/>
      <c r="H121" s="242">
        <v>0</v>
      </c>
      <c r="I121" s="238"/>
      <c r="J121" s="243"/>
      <c r="K121" s="225"/>
      <c r="L121" s="244">
        <f t="shared" si="7"/>
        <v>0</v>
      </c>
      <c r="M121" s="245"/>
      <c r="N121" s="356">
        <v>0</v>
      </c>
      <c r="O121" s="246">
        <v>0</v>
      </c>
      <c r="P121" s="244">
        <f t="shared" si="8"/>
        <v>0</v>
      </c>
      <c r="Q121" s="35">
        <f>VLOOKUP(E121,'[35]BAT (2)'!$C$11:$H$580,6,FALSE)</f>
        <v>0</v>
      </c>
      <c r="S121" s="36" t="b">
        <f t="shared" si="9"/>
        <v>1</v>
      </c>
      <c r="Y121" s="44">
        <f t="shared" si="10"/>
        <v>0</v>
      </c>
      <c r="Z121" s="45">
        <f t="shared" si="11"/>
        <v>0</v>
      </c>
      <c r="AA121" s="44">
        <f t="shared" si="12"/>
        <v>0</v>
      </c>
    </row>
    <row r="122" spans="1:27" s="57" customFormat="1" ht="15" customHeight="1" x14ac:dyDescent="0.25">
      <c r="A122" s="46"/>
      <c r="B122" s="52"/>
      <c r="C122" s="39" t="s">
        <v>24</v>
      </c>
      <c r="D122" s="39" t="s">
        <v>14</v>
      </c>
      <c r="E122" s="58" t="s">
        <v>251</v>
      </c>
      <c r="F122" s="59" t="s">
        <v>252</v>
      </c>
      <c r="G122" s="60"/>
      <c r="H122" s="242">
        <v>7148000</v>
      </c>
      <c r="I122" s="238"/>
      <c r="J122" s="243"/>
      <c r="K122" s="225"/>
      <c r="L122" s="244">
        <f t="shared" si="7"/>
        <v>7148000</v>
      </c>
      <c r="M122" s="245"/>
      <c r="N122" s="356">
        <v>0</v>
      </c>
      <c r="O122" s="246">
        <v>0</v>
      </c>
      <c r="P122" s="244">
        <f t="shared" si="8"/>
        <v>7148000</v>
      </c>
      <c r="Q122" s="35">
        <f>VLOOKUP(E122,'[35]BAT (2)'!$C$11:$H$580,6,FALSE)</f>
        <v>8529000</v>
      </c>
      <c r="S122" s="36" t="b">
        <f t="shared" si="9"/>
        <v>0</v>
      </c>
      <c r="Y122" s="44">
        <f t="shared" si="10"/>
        <v>7148000</v>
      </c>
      <c r="Z122" s="45">
        <f t="shared" si="11"/>
        <v>0</v>
      </c>
      <c r="AA122" s="44">
        <f t="shared" si="12"/>
        <v>7148000</v>
      </c>
    </row>
    <row r="123" spans="1:27" s="57" customFormat="1" ht="15" customHeight="1" x14ac:dyDescent="0.25">
      <c r="A123" s="46"/>
      <c r="B123" s="52"/>
      <c r="C123" s="39" t="s">
        <v>24</v>
      </c>
      <c r="D123" s="39" t="s">
        <v>14</v>
      </c>
      <c r="E123" s="58" t="s">
        <v>253</v>
      </c>
      <c r="F123" s="59" t="s">
        <v>254</v>
      </c>
      <c r="G123" s="60"/>
      <c r="H123" s="242">
        <v>2631000</v>
      </c>
      <c r="I123" s="238"/>
      <c r="J123" s="243"/>
      <c r="K123" s="225"/>
      <c r="L123" s="244">
        <f t="shared" si="7"/>
        <v>2631000</v>
      </c>
      <c r="M123" s="245"/>
      <c r="N123" s="356">
        <v>0</v>
      </c>
      <c r="O123" s="246">
        <v>0</v>
      </c>
      <c r="P123" s="244">
        <f t="shared" si="8"/>
        <v>2631000</v>
      </c>
      <c r="Q123" s="35">
        <f>VLOOKUP(E123,'[35]BAT (2)'!$C$11:$H$580,6,FALSE)</f>
        <v>2876000</v>
      </c>
      <c r="S123" s="36" t="b">
        <f t="shared" si="9"/>
        <v>0</v>
      </c>
      <c r="Y123" s="44">
        <f t="shared" si="10"/>
        <v>2631000</v>
      </c>
      <c r="Z123" s="45">
        <f t="shared" si="11"/>
        <v>0</v>
      </c>
      <c r="AA123" s="44">
        <f t="shared" si="12"/>
        <v>2631000</v>
      </c>
    </row>
    <row r="124" spans="1:27" s="22" customFormat="1" ht="15" customHeight="1" x14ac:dyDescent="0.25">
      <c r="A124" s="71"/>
      <c r="B124" s="72"/>
      <c r="C124" s="39" t="s">
        <v>24</v>
      </c>
      <c r="D124" s="39" t="s">
        <v>14</v>
      </c>
      <c r="E124" s="53" t="s">
        <v>255</v>
      </c>
      <c r="F124" s="54" t="s">
        <v>256</v>
      </c>
      <c r="G124" s="66"/>
      <c r="H124" s="237">
        <v>0</v>
      </c>
      <c r="I124" s="238"/>
      <c r="J124" s="243"/>
      <c r="K124" s="225"/>
      <c r="L124" s="239">
        <f t="shared" si="7"/>
        <v>0</v>
      </c>
      <c r="M124" s="240"/>
      <c r="N124" s="355">
        <v>0</v>
      </c>
      <c r="O124" s="241">
        <v>0</v>
      </c>
      <c r="P124" s="239">
        <f t="shared" si="8"/>
        <v>0</v>
      </c>
      <c r="Q124" s="35">
        <f>VLOOKUP(E124,'[35]BAT (2)'!$C$11:$H$580,6,FALSE)</f>
        <v>0</v>
      </c>
      <c r="S124" s="36" t="b">
        <f t="shared" si="9"/>
        <v>1</v>
      </c>
      <c r="Y124" s="44">
        <f t="shared" si="10"/>
        <v>0</v>
      </c>
      <c r="Z124" s="45">
        <f t="shared" si="11"/>
        <v>0</v>
      </c>
      <c r="AA124" s="44">
        <f t="shared" si="12"/>
        <v>0</v>
      </c>
    </row>
    <row r="125" spans="1:27" s="22" customFormat="1" ht="15" customHeight="1" x14ac:dyDescent="0.25">
      <c r="A125" s="71"/>
      <c r="B125" s="72"/>
      <c r="C125" s="39" t="s">
        <v>24</v>
      </c>
      <c r="D125" s="39" t="s">
        <v>14</v>
      </c>
      <c r="E125" s="53" t="s">
        <v>257</v>
      </c>
      <c r="F125" s="54" t="s">
        <v>258</v>
      </c>
      <c r="G125" s="66"/>
      <c r="H125" s="237">
        <v>226774.11</v>
      </c>
      <c r="I125" s="238"/>
      <c r="J125" s="243"/>
      <c r="K125" s="225"/>
      <c r="L125" s="239">
        <f t="shared" si="7"/>
        <v>226774.11</v>
      </c>
      <c r="M125" s="240"/>
      <c r="N125" s="355">
        <v>0</v>
      </c>
      <c r="O125" s="241">
        <v>0</v>
      </c>
      <c r="P125" s="239">
        <f t="shared" si="8"/>
        <v>226774.11</v>
      </c>
      <c r="Q125" s="35">
        <f>VLOOKUP(E125,'[35]BAT (2)'!$C$11:$H$580,6,FALSE)</f>
        <v>133778.25999999998</v>
      </c>
      <c r="S125" s="36" t="b">
        <f t="shared" si="9"/>
        <v>0</v>
      </c>
      <c r="Y125" s="44">
        <f t="shared" si="10"/>
        <v>226774.11</v>
      </c>
      <c r="Z125" s="45">
        <f t="shared" si="11"/>
        <v>0</v>
      </c>
      <c r="AA125" s="44">
        <f t="shared" si="12"/>
        <v>226774.11</v>
      </c>
    </row>
    <row r="126" spans="1:27" s="22" customFormat="1" ht="15" customHeight="1" x14ac:dyDescent="0.25">
      <c r="A126" s="71" t="s">
        <v>17</v>
      </c>
      <c r="B126" s="72"/>
      <c r="C126" s="39" t="s">
        <v>24</v>
      </c>
      <c r="D126" s="39" t="s">
        <v>24</v>
      </c>
      <c r="E126" s="76" t="s">
        <v>259</v>
      </c>
      <c r="F126" s="77" t="s">
        <v>260</v>
      </c>
      <c r="G126" s="78">
        <f>SUM(G127:G129)</f>
        <v>0</v>
      </c>
      <c r="H126" s="261">
        <v>2118020.85</v>
      </c>
      <c r="I126" s="238"/>
      <c r="J126" s="228">
        <v>0</v>
      </c>
      <c r="K126" s="225"/>
      <c r="L126" s="229">
        <f t="shared" si="7"/>
        <v>2118020.85</v>
      </c>
      <c r="M126" s="230"/>
      <c r="N126" s="360">
        <v>0</v>
      </c>
      <c r="O126" s="231">
        <v>0</v>
      </c>
      <c r="P126" s="229">
        <f t="shared" si="8"/>
        <v>2118020.85</v>
      </c>
      <c r="Q126" s="35">
        <f>VLOOKUP(E126,'[35]BAT (2)'!$C$11:$H$580,6,FALSE)</f>
        <v>4421990.1400000006</v>
      </c>
      <c r="S126" s="36" t="b">
        <f t="shared" si="9"/>
        <v>0</v>
      </c>
      <c r="Y126" s="44">
        <f t="shared" si="10"/>
        <v>2118020.85</v>
      </c>
      <c r="Z126" s="45">
        <f t="shared" si="11"/>
        <v>0</v>
      </c>
      <c r="AA126" s="44">
        <f t="shared" si="12"/>
        <v>2118020.85</v>
      </c>
    </row>
    <row r="127" spans="1:27" s="22" customFormat="1" ht="15" customHeight="1" x14ac:dyDescent="0.25">
      <c r="A127" s="71"/>
      <c r="B127" s="72"/>
      <c r="C127" s="39" t="s">
        <v>24</v>
      </c>
      <c r="D127" s="39" t="s">
        <v>14</v>
      </c>
      <c r="E127" s="48" t="s">
        <v>261</v>
      </c>
      <c r="F127" s="98" t="s">
        <v>262</v>
      </c>
      <c r="G127" s="99"/>
      <c r="H127" s="281">
        <v>2115558.56</v>
      </c>
      <c r="I127" s="238"/>
      <c r="J127" s="243"/>
      <c r="K127" s="225"/>
      <c r="L127" s="282">
        <f t="shared" si="7"/>
        <v>2115558.56</v>
      </c>
      <c r="M127" s="245"/>
      <c r="N127" s="365">
        <v>0</v>
      </c>
      <c r="O127" s="245">
        <v>0</v>
      </c>
      <c r="P127" s="282">
        <f t="shared" si="8"/>
        <v>2115558.56</v>
      </c>
      <c r="Q127" s="35">
        <f>VLOOKUP(E127,'[35]BAT (2)'!$C$11:$H$580,6,FALSE)</f>
        <v>4403518.1500000004</v>
      </c>
      <c r="S127" s="36" t="b">
        <f t="shared" si="9"/>
        <v>0</v>
      </c>
      <c r="Y127" s="44">
        <f t="shared" si="10"/>
        <v>2115558.56</v>
      </c>
      <c r="Z127" s="45">
        <f t="shared" si="11"/>
        <v>0</v>
      </c>
      <c r="AA127" s="44">
        <f t="shared" si="12"/>
        <v>2115558.56</v>
      </c>
    </row>
    <row r="128" spans="1:27" s="57" customFormat="1" ht="15" customHeight="1" x14ac:dyDescent="0.25">
      <c r="A128" s="46"/>
      <c r="B128" s="52"/>
      <c r="C128" s="39" t="s">
        <v>24</v>
      </c>
      <c r="D128" s="39" t="s">
        <v>14</v>
      </c>
      <c r="E128" s="48" t="s">
        <v>263</v>
      </c>
      <c r="F128" s="98" t="s">
        <v>264</v>
      </c>
      <c r="G128" s="99"/>
      <c r="H128" s="281">
        <v>2462.29</v>
      </c>
      <c r="I128" s="238"/>
      <c r="J128" s="243"/>
      <c r="K128" s="225"/>
      <c r="L128" s="282">
        <f t="shared" si="7"/>
        <v>2462.29</v>
      </c>
      <c r="M128" s="245"/>
      <c r="N128" s="365">
        <v>0</v>
      </c>
      <c r="O128" s="245">
        <v>0</v>
      </c>
      <c r="P128" s="282">
        <f t="shared" si="8"/>
        <v>2462.29</v>
      </c>
      <c r="Q128" s="35">
        <f>VLOOKUP(E128,'[35]BAT (2)'!$C$11:$H$580,6,FALSE)</f>
        <v>18471.990000000002</v>
      </c>
      <c r="S128" s="36" t="b">
        <f t="shared" si="9"/>
        <v>0</v>
      </c>
      <c r="Y128" s="44">
        <f t="shared" si="10"/>
        <v>2462.29</v>
      </c>
      <c r="Z128" s="45">
        <f t="shared" si="11"/>
        <v>0</v>
      </c>
      <c r="AA128" s="44">
        <f t="shared" si="12"/>
        <v>2462.29</v>
      </c>
    </row>
    <row r="129" spans="1:27" s="57" customFormat="1" ht="15" customHeight="1" x14ac:dyDescent="0.25">
      <c r="A129" s="46"/>
      <c r="B129" s="52"/>
      <c r="C129" s="39" t="s">
        <v>24</v>
      </c>
      <c r="D129" s="39" t="s">
        <v>14</v>
      </c>
      <c r="E129" s="48" t="s">
        <v>265</v>
      </c>
      <c r="F129" s="98" t="s">
        <v>266</v>
      </c>
      <c r="G129" s="99"/>
      <c r="H129" s="281">
        <v>0</v>
      </c>
      <c r="I129" s="238"/>
      <c r="J129" s="243"/>
      <c r="K129" s="225"/>
      <c r="L129" s="282">
        <f t="shared" si="7"/>
        <v>0</v>
      </c>
      <c r="M129" s="245"/>
      <c r="N129" s="365">
        <v>0</v>
      </c>
      <c r="O129" s="245">
        <v>0</v>
      </c>
      <c r="P129" s="282">
        <f t="shared" si="8"/>
        <v>0</v>
      </c>
      <c r="Q129" s="35">
        <f>VLOOKUP(E129,'[35]BAT (2)'!$C$11:$H$580,6,FALSE)</f>
        <v>0</v>
      </c>
      <c r="S129" s="36" t="b">
        <f t="shared" si="9"/>
        <v>1</v>
      </c>
      <c r="Y129" s="44">
        <f t="shared" si="10"/>
        <v>0</v>
      </c>
      <c r="Z129" s="45">
        <f t="shared" si="11"/>
        <v>0</v>
      </c>
      <c r="AA129" s="44">
        <f t="shared" si="12"/>
        <v>0</v>
      </c>
    </row>
    <row r="130" spans="1:27" s="57" customFormat="1" ht="15" customHeight="1" x14ac:dyDescent="0.25">
      <c r="A130" s="46" t="s">
        <v>17</v>
      </c>
      <c r="B130" s="52"/>
      <c r="C130" s="39" t="s">
        <v>24</v>
      </c>
      <c r="D130" s="39" t="s">
        <v>24</v>
      </c>
      <c r="E130" s="76" t="s">
        <v>267</v>
      </c>
      <c r="F130" s="77" t="s">
        <v>268</v>
      </c>
      <c r="G130" s="80">
        <f>SUM(G131:G136)</f>
        <v>0</v>
      </c>
      <c r="H130" s="261">
        <v>8912733.3900000006</v>
      </c>
      <c r="I130" s="238"/>
      <c r="J130" s="228">
        <v>0</v>
      </c>
      <c r="K130" s="225"/>
      <c r="L130" s="229">
        <f t="shared" si="7"/>
        <v>8912733.3900000006</v>
      </c>
      <c r="M130" s="230"/>
      <c r="N130" s="360">
        <v>0</v>
      </c>
      <c r="O130" s="231">
        <v>0</v>
      </c>
      <c r="P130" s="229">
        <f t="shared" si="8"/>
        <v>8912733.3900000006</v>
      </c>
      <c r="Q130" s="35">
        <f>VLOOKUP(E130,'[35]BAT (2)'!$C$11:$H$580,6,FALSE)</f>
        <v>7245684.2674749997</v>
      </c>
      <c r="S130" s="36" t="b">
        <f t="shared" si="9"/>
        <v>0</v>
      </c>
      <c r="Y130" s="44">
        <f t="shared" si="10"/>
        <v>8912733.3900000006</v>
      </c>
      <c r="Z130" s="45">
        <f t="shared" si="11"/>
        <v>0</v>
      </c>
      <c r="AA130" s="44">
        <f t="shared" si="12"/>
        <v>8912733.3900000006</v>
      </c>
    </row>
    <row r="131" spans="1:27" s="57" customFormat="1" ht="15" customHeight="1" x14ac:dyDescent="0.25">
      <c r="A131" s="46"/>
      <c r="B131" s="52"/>
      <c r="C131" s="39" t="s">
        <v>24</v>
      </c>
      <c r="D131" s="39" t="s">
        <v>14</v>
      </c>
      <c r="E131" s="48" t="s">
        <v>269</v>
      </c>
      <c r="F131" s="98" t="s">
        <v>270</v>
      </c>
      <c r="G131" s="99"/>
      <c r="H131" s="281">
        <v>487234.08</v>
      </c>
      <c r="I131" s="238"/>
      <c r="J131" s="243"/>
      <c r="K131" s="225"/>
      <c r="L131" s="282">
        <f t="shared" si="7"/>
        <v>487234.08</v>
      </c>
      <c r="M131" s="245"/>
      <c r="N131" s="365">
        <v>0</v>
      </c>
      <c r="O131" s="245">
        <v>0</v>
      </c>
      <c r="P131" s="282">
        <f t="shared" si="8"/>
        <v>487234.08</v>
      </c>
      <c r="Q131" s="35">
        <f>VLOOKUP(E131,'[35]BAT (2)'!$C$11:$H$580,6,FALSE)</f>
        <v>0</v>
      </c>
      <c r="S131" s="36" t="b">
        <f t="shared" si="9"/>
        <v>0</v>
      </c>
      <c r="Y131" s="44">
        <f t="shared" si="10"/>
        <v>487234.08</v>
      </c>
      <c r="Z131" s="45">
        <f t="shared" si="11"/>
        <v>0</v>
      </c>
      <c r="AA131" s="44">
        <f t="shared" si="12"/>
        <v>487234.08</v>
      </c>
    </row>
    <row r="132" spans="1:27" s="57" customFormat="1" ht="15" customHeight="1" x14ac:dyDescent="0.25">
      <c r="A132" s="46"/>
      <c r="B132" s="52"/>
      <c r="C132" s="39" t="s">
        <v>24</v>
      </c>
      <c r="D132" s="39" t="s">
        <v>14</v>
      </c>
      <c r="E132" s="48" t="s">
        <v>271</v>
      </c>
      <c r="F132" s="98" t="s">
        <v>272</v>
      </c>
      <c r="G132" s="99"/>
      <c r="H132" s="281">
        <v>5647306.4400000004</v>
      </c>
      <c r="I132" s="238"/>
      <c r="J132" s="243"/>
      <c r="K132" s="225"/>
      <c r="L132" s="282">
        <f t="shared" ref="L132:L195" si="13">H132-J132</f>
        <v>5647306.4400000004</v>
      </c>
      <c r="M132" s="245"/>
      <c r="N132" s="365">
        <v>0</v>
      </c>
      <c r="O132" s="245">
        <v>0</v>
      </c>
      <c r="P132" s="282">
        <f t="shared" si="8"/>
        <v>5647306.4400000004</v>
      </c>
      <c r="Q132" s="35">
        <f>VLOOKUP(E132,'[35]BAT (2)'!$C$11:$H$580,6,FALSE)</f>
        <v>5280297.0474749999</v>
      </c>
      <c r="S132" s="36" t="b">
        <f t="shared" si="9"/>
        <v>0</v>
      </c>
      <c r="Y132" s="44">
        <f t="shared" si="10"/>
        <v>5647306.4400000004</v>
      </c>
      <c r="Z132" s="45">
        <f t="shared" si="11"/>
        <v>0</v>
      </c>
      <c r="AA132" s="44">
        <f t="shared" si="12"/>
        <v>5647306.4400000004</v>
      </c>
    </row>
    <row r="133" spans="1:27" s="57" customFormat="1" ht="15" customHeight="1" x14ac:dyDescent="0.25">
      <c r="A133" s="46"/>
      <c r="B133" s="52"/>
      <c r="C133" s="39" t="s">
        <v>24</v>
      </c>
      <c r="D133" s="39" t="s">
        <v>14</v>
      </c>
      <c r="E133" s="48" t="s">
        <v>273</v>
      </c>
      <c r="F133" s="98" t="s">
        <v>274</v>
      </c>
      <c r="G133" s="99"/>
      <c r="H133" s="281">
        <v>0</v>
      </c>
      <c r="I133" s="238"/>
      <c r="J133" s="243"/>
      <c r="K133" s="225"/>
      <c r="L133" s="282">
        <f t="shared" si="13"/>
        <v>0</v>
      </c>
      <c r="M133" s="245"/>
      <c r="N133" s="365">
        <v>0</v>
      </c>
      <c r="O133" s="245">
        <v>0</v>
      </c>
      <c r="P133" s="282">
        <f t="shared" si="8"/>
        <v>0</v>
      </c>
      <c r="Q133" s="35">
        <f>VLOOKUP(E133,'[35]BAT (2)'!$C$11:$H$580,6,FALSE)</f>
        <v>0</v>
      </c>
      <c r="S133" s="36" t="b">
        <f t="shared" si="9"/>
        <v>1</v>
      </c>
      <c r="Y133" s="44">
        <f t="shared" si="10"/>
        <v>0</v>
      </c>
      <c r="Z133" s="45">
        <f t="shared" si="11"/>
        <v>0</v>
      </c>
      <c r="AA133" s="44">
        <f t="shared" si="12"/>
        <v>0</v>
      </c>
    </row>
    <row r="134" spans="1:27" s="57" customFormat="1" ht="15" customHeight="1" x14ac:dyDescent="0.25">
      <c r="A134" s="46"/>
      <c r="B134" s="52"/>
      <c r="C134" s="39" t="s">
        <v>24</v>
      </c>
      <c r="D134" s="39" t="s">
        <v>14</v>
      </c>
      <c r="E134" s="48" t="s">
        <v>275</v>
      </c>
      <c r="F134" s="98" t="s">
        <v>276</v>
      </c>
      <c r="G134" s="99"/>
      <c r="H134" s="281">
        <v>2778192.87</v>
      </c>
      <c r="I134" s="238"/>
      <c r="J134" s="243"/>
      <c r="K134" s="225"/>
      <c r="L134" s="282">
        <f t="shared" si="13"/>
        <v>2778192.87</v>
      </c>
      <c r="M134" s="245"/>
      <c r="N134" s="365">
        <v>0</v>
      </c>
      <c r="O134" s="245">
        <v>0</v>
      </c>
      <c r="P134" s="282">
        <f t="shared" si="8"/>
        <v>2778192.87</v>
      </c>
      <c r="Q134" s="35">
        <f>VLOOKUP(E134,'[35]BAT (2)'!$C$11:$H$580,6,FALSE)</f>
        <v>1965387.22</v>
      </c>
      <c r="S134" s="36" t="b">
        <f t="shared" si="9"/>
        <v>0</v>
      </c>
      <c r="Y134" s="44">
        <f t="shared" si="10"/>
        <v>2778192.87</v>
      </c>
      <c r="Z134" s="45">
        <f t="shared" si="11"/>
        <v>0</v>
      </c>
      <c r="AA134" s="44">
        <f t="shared" si="12"/>
        <v>2778192.87</v>
      </c>
    </row>
    <row r="135" spans="1:27" s="57" customFormat="1" ht="15" customHeight="1" x14ac:dyDescent="0.25">
      <c r="A135" s="46"/>
      <c r="B135" s="52"/>
      <c r="C135" s="39" t="s">
        <v>24</v>
      </c>
      <c r="D135" s="39" t="s">
        <v>14</v>
      </c>
      <c r="E135" s="48" t="s">
        <v>277</v>
      </c>
      <c r="F135" s="98" t="s">
        <v>278</v>
      </c>
      <c r="G135" s="99"/>
      <c r="H135" s="281">
        <v>0</v>
      </c>
      <c r="I135" s="238"/>
      <c r="J135" s="243"/>
      <c r="K135" s="225"/>
      <c r="L135" s="282">
        <f t="shared" si="13"/>
        <v>0</v>
      </c>
      <c r="M135" s="245"/>
      <c r="N135" s="365">
        <v>0</v>
      </c>
      <c r="O135" s="245">
        <v>0</v>
      </c>
      <c r="P135" s="282">
        <f t="shared" si="8"/>
        <v>0</v>
      </c>
      <c r="Q135" s="35">
        <f>VLOOKUP(E135,'[35]BAT (2)'!$C$11:$H$580,6,FALSE)</f>
        <v>0</v>
      </c>
      <c r="S135" s="36" t="b">
        <f t="shared" si="9"/>
        <v>1</v>
      </c>
      <c r="Y135" s="44">
        <f t="shared" si="10"/>
        <v>0</v>
      </c>
      <c r="Z135" s="45">
        <f t="shared" si="11"/>
        <v>0</v>
      </c>
      <c r="AA135" s="44">
        <f t="shared" si="12"/>
        <v>0</v>
      </c>
    </row>
    <row r="136" spans="1:27" s="57" customFormat="1" ht="15" customHeight="1" x14ac:dyDescent="0.25">
      <c r="A136" s="46"/>
      <c r="B136" s="52"/>
      <c r="C136" s="39" t="s">
        <v>24</v>
      </c>
      <c r="D136" s="39" t="s">
        <v>14</v>
      </c>
      <c r="E136" s="48" t="s">
        <v>279</v>
      </c>
      <c r="F136" s="98" t="s">
        <v>280</v>
      </c>
      <c r="G136" s="99"/>
      <c r="H136" s="281">
        <v>0</v>
      </c>
      <c r="I136" s="238"/>
      <c r="J136" s="243"/>
      <c r="K136" s="225"/>
      <c r="L136" s="282">
        <f t="shared" si="13"/>
        <v>0</v>
      </c>
      <c r="M136" s="245"/>
      <c r="N136" s="365">
        <v>0</v>
      </c>
      <c r="O136" s="245">
        <v>0</v>
      </c>
      <c r="P136" s="282">
        <f t="shared" si="8"/>
        <v>0</v>
      </c>
      <c r="Q136" s="35">
        <f>VLOOKUP(E136,'[35]BAT (2)'!$C$11:$H$580,6,FALSE)</f>
        <v>0</v>
      </c>
      <c r="S136" s="36" t="b">
        <f t="shared" si="9"/>
        <v>1</v>
      </c>
      <c r="Y136" s="44">
        <f t="shared" si="10"/>
        <v>0</v>
      </c>
      <c r="Z136" s="45">
        <f t="shared" si="11"/>
        <v>0</v>
      </c>
      <c r="AA136" s="44">
        <f t="shared" si="12"/>
        <v>0</v>
      </c>
    </row>
    <row r="137" spans="1:27" s="57" customFormat="1" ht="15" customHeight="1" x14ac:dyDescent="0.25">
      <c r="A137" s="46"/>
      <c r="B137" s="52"/>
      <c r="C137" s="39" t="s">
        <v>24</v>
      </c>
      <c r="D137" s="39" t="s">
        <v>14</v>
      </c>
      <c r="E137" s="76" t="s">
        <v>281</v>
      </c>
      <c r="F137" s="77" t="s">
        <v>282</v>
      </c>
      <c r="G137" s="100"/>
      <c r="H137" s="266">
        <v>0</v>
      </c>
      <c r="I137" s="238"/>
      <c r="J137" s="228"/>
      <c r="K137" s="225"/>
      <c r="L137" s="267">
        <f t="shared" si="13"/>
        <v>0</v>
      </c>
      <c r="M137" s="245"/>
      <c r="N137" s="362">
        <v>0</v>
      </c>
      <c r="O137" s="269">
        <v>0</v>
      </c>
      <c r="P137" s="267">
        <f t="shared" si="8"/>
        <v>0</v>
      </c>
      <c r="Q137" s="35">
        <f>VLOOKUP(E137,'[35]BAT (2)'!$C$11:$H$580,6,FALSE)</f>
        <v>0</v>
      </c>
      <c r="S137" s="36" t="b">
        <f t="shared" si="9"/>
        <v>1</v>
      </c>
      <c r="Y137" s="44">
        <f t="shared" si="10"/>
        <v>0</v>
      </c>
      <c r="Z137" s="45">
        <f t="shared" si="11"/>
        <v>0</v>
      </c>
      <c r="AA137" s="44">
        <f t="shared" si="12"/>
        <v>0</v>
      </c>
    </row>
    <row r="138" spans="1:27" s="57" customFormat="1" ht="15" customHeight="1" x14ac:dyDescent="0.25">
      <c r="A138" s="46" t="s">
        <v>17</v>
      </c>
      <c r="B138" s="52"/>
      <c r="C138" s="39" t="s">
        <v>24</v>
      </c>
      <c r="D138" s="39" t="s">
        <v>24</v>
      </c>
      <c r="E138" s="76" t="s">
        <v>283</v>
      </c>
      <c r="F138" s="77" t="s">
        <v>284</v>
      </c>
      <c r="G138" s="78">
        <f>SUM(G139:G141)</f>
        <v>0</v>
      </c>
      <c r="H138" s="261">
        <v>541904.74</v>
      </c>
      <c r="I138" s="238"/>
      <c r="J138" s="228">
        <v>0</v>
      </c>
      <c r="K138" s="225"/>
      <c r="L138" s="229">
        <f t="shared" si="13"/>
        <v>541904.74</v>
      </c>
      <c r="M138" s="230"/>
      <c r="N138" s="360">
        <v>0</v>
      </c>
      <c r="O138" s="231">
        <v>0</v>
      </c>
      <c r="P138" s="229">
        <f t="shared" si="8"/>
        <v>541904.74</v>
      </c>
      <c r="Q138" s="35">
        <f>VLOOKUP(E138,'[35]BAT (2)'!$C$11:$H$580,6,FALSE)</f>
        <v>5107316.87</v>
      </c>
      <c r="S138" s="36" t="b">
        <f t="shared" si="9"/>
        <v>0</v>
      </c>
      <c r="Y138" s="44">
        <f t="shared" si="10"/>
        <v>541904.74</v>
      </c>
      <c r="Z138" s="45">
        <f t="shared" si="11"/>
        <v>0</v>
      </c>
      <c r="AA138" s="44">
        <f t="shared" si="12"/>
        <v>541904.74</v>
      </c>
    </row>
    <row r="139" spans="1:27" s="57" customFormat="1" ht="15" customHeight="1" x14ac:dyDescent="0.25">
      <c r="A139" s="46"/>
      <c r="B139" s="52"/>
      <c r="C139" s="39" t="s">
        <v>24</v>
      </c>
      <c r="D139" s="39" t="s">
        <v>14</v>
      </c>
      <c r="E139" s="48" t="s">
        <v>285</v>
      </c>
      <c r="F139" s="98" t="s">
        <v>286</v>
      </c>
      <c r="G139" s="99"/>
      <c r="H139" s="281">
        <v>352339.76999999996</v>
      </c>
      <c r="I139" s="238"/>
      <c r="J139" s="243"/>
      <c r="K139" s="225"/>
      <c r="L139" s="282">
        <f t="shared" si="13"/>
        <v>352339.76999999996</v>
      </c>
      <c r="M139" s="245"/>
      <c r="N139" s="365">
        <v>0</v>
      </c>
      <c r="O139" s="245">
        <v>0</v>
      </c>
      <c r="P139" s="282">
        <f t="shared" ref="P139:P202" si="14">H139-N139-O139</f>
        <v>352339.76999999996</v>
      </c>
      <c r="Q139" s="35">
        <f>VLOOKUP(E139,'[35]BAT (2)'!$C$11:$H$580,6,FALSE)</f>
        <v>379402.57000000007</v>
      </c>
      <c r="S139" s="36" t="b">
        <f t="shared" ref="S139:S202" si="15">EXACT(L139,Q139)</f>
        <v>0</v>
      </c>
      <c r="Y139" s="44">
        <f t="shared" ref="Y139:Y202" si="16">ROUND(H139,2)</f>
        <v>352339.77</v>
      </c>
      <c r="Z139" s="45">
        <f t="shared" ref="Z139:Z202" si="17">ROUND(J139,2)</f>
        <v>0</v>
      </c>
      <c r="AA139" s="44">
        <f t="shared" ref="AA139:AA202" si="18">ROUND(L139,2)</f>
        <v>352339.77</v>
      </c>
    </row>
    <row r="140" spans="1:27" s="57" customFormat="1" ht="15" customHeight="1" x14ac:dyDescent="0.25">
      <c r="A140" s="46"/>
      <c r="B140" s="52"/>
      <c r="C140" s="39" t="s">
        <v>24</v>
      </c>
      <c r="D140" s="39" t="s">
        <v>14</v>
      </c>
      <c r="E140" s="48" t="s">
        <v>287</v>
      </c>
      <c r="F140" s="98" t="s">
        <v>288</v>
      </c>
      <c r="G140" s="99"/>
      <c r="H140" s="281">
        <v>148567.69</v>
      </c>
      <c r="I140" s="238"/>
      <c r="J140" s="243"/>
      <c r="K140" s="225"/>
      <c r="L140" s="282">
        <f t="shared" si="13"/>
        <v>148567.69</v>
      </c>
      <c r="M140" s="245"/>
      <c r="N140" s="365">
        <v>0</v>
      </c>
      <c r="O140" s="245">
        <v>0</v>
      </c>
      <c r="P140" s="282">
        <f t="shared" si="14"/>
        <v>148567.69</v>
      </c>
      <c r="Q140" s="35">
        <f>VLOOKUP(E140,'[35]BAT (2)'!$C$11:$H$580,6,FALSE)</f>
        <v>151161.82999999999</v>
      </c>
      <c r="S140" s="36" t="b">
        <f t="shared" si="15"/>
        <v>0</v>
      </c>
      <c r="Y140" s="44">
        <f t="shared" si="16"/>
        <v>148567.69</v>
      </c>
      <c r="Z140" s="45">
        <f t="shared" si="17"/>
        <v>0</v>
      </c>
      <c r="AA140" s="44">
        <f t="shared" si="18"/>
        <v>148567.69</v>
      </c>
    </row>
    <row r="141" spans="1:27" s="57" customFormat="1" ht="15" customHeight="1" x14ac:dyDescent="0.25">
      <c r="A141" s="46"/>
      <c r="B141" s="52"/>
      <c r="C141" s="39" t="s">
        <v>24</v>
      </c>
      <c r="D141" s="39" t="s">
        <v>14</v>
      </c>
      <c r="E141" s="48" t="s">
        <v>289</v>
      </c>
      <c r="F141" s="98" t="s">
        <v>290</v>
      </c>
      <c r="G141" s="99"/>
      <c r="H141" s="281">
        <v>40997.279999999999</v>
      </c>
      <c r="I141" s="238"/>
      <c r="J141" s="243"/>
      <c r="K141" s="225"/>
      <c r="L141" s="282">
        <f t="shared" si="13"/>
        <v>40997.279999999999</v>
      </c>
      <c r="M141" s="245"/>
      <c r="N141" s="365">
        <v>0</v>
      </c>
      <c r="O141" s="245">
        <v>0</v>
      </c>
      <c r="P141" s="282">
        <f t="shared" si="14"/>
        <v>40997.279999999999</v>
      </c>
      <c r="Q141" s="35">
        <f>VLOOKUP(E141,'[35]BAT (2)'!$C$11:$H$580,6,FALSE)</f>
        <v>4576752.47</v>
      </c>
      <c r="S141" s="36" t="b">
        <f t="shared" si="15"/>
        <v>0</v>
      </c>
      <c r="Y141" s="44">
        <f t="shared" si="16"/>
        <v>40997.279999999999</v>
      </c>
      <c r="Z141" s="45">
        <f t="shared" si="17"/>
        <v>0</v>
      </c>
      <c r="AA141" s="44">
        <f t="shared" si="18"/>
        <v>40997.279999999999</v>
      </c>
    </row>
    <row r="142" spans="1:27" s="57" customFormat="1" ht="20.100000000000001" customHeight="1" thickBot="1" x14ac:dyDescent="0.3">
      <c r="A142" s="46" t="s">
        <v>17</v>
      </c>
      <c r="B142" s="52"/>
      <c r="C142" s="39" t="s">
        <v>24</v>
      </c>
      <c r="D142" s="39" t="s">
        <v>24</v>
      </c>
      <c r="E142" s="101" t="s">
        <v>291</v>
      </c>
      <c r="F142" s="102" t="s">
        <v>292</v>
      </c>
      <c r="G142" s="103">
        <v>0</v>
      </c>
      <c r="H142" s="284">
        <v>724536708.55999994</v>
      </c>
      <c r="I142" s="238"/>
      <c r="J142" s="284">
        <v>3656119.0666666669</v>
      </c>
      <c r="K142" s="225"/>
      <c r="L142" s="285">
        <f t="shared" si="13"/>
        <v>720880589.49333322</v>
      </c>
      <c r="M142" s="286"/>
      <c r="N142" s="366">
        <v>0</v>
      </c>
      <c r="O142" s="287">
        <v>0</v>
      </c>
      <c r="P142" s="285">
        <f t="shared" si="14"/>
        <v>724536708.55999994</v>
      </c>
      <c r="Q142" s="35">
        <f>VLOOKUP(E142,'[35]BAT (2)'!$C$11:$H$580,6,FALSE)</f>
        <v>715352960.147475</v>
      </c>
      <c r="S142" s="36" t="b">
        <f t="shared" si="15"/>
        <v>0</v>
      </c>
      <c r="Y142" s="44">
        <f t="shared" si="16"/>
        <v>724536708.55999994</v>
      </c>
      <c r="Z142" s="45">
        <f t="shared" si="17"/>
        <v>3656119.07</v>
      </c>
      <c r="AA142" s="44">
        <f t="shared" si="18"/>
        <v>720880589.49000001</v>
      </c>
    </row>
    <row r="143" spans="1:27" s="109" customFormat="1" ht="20.100000000000001" customHeight="1" thickBot="1" x14ac:dyDescent="0.3">
      <c r="A143" s="104"/>
      <c r="B143" s="104"/>
      <c r="C143" s="39" t="s">
        <v>24</v>
      </c>
      <c r="D143" s="39" t="s">
        <v>24</v>
      </c>
      <c r="E143" s="105"/>
      <c r="F143" s="106"/>
      <c r="G143" s="107"/>
      <c r="H143" s="288"/>
      <c r="I143" s="289"/>
      <c r="J143" s="290"/>
      <c r="K143" s="291"/>
      <c r="L143" s="292">
        <f t="shared" si="13"/>
        <v>0</v>
      </c>
      <c r="M143" s="288"/>
      <c r="N143" s="367"/>
      <c r="O143" s="288"/>
      <c r="P143" s="292">
        <f t="shared" si="14"/>
        <v>0</v>
      </c>
      <c r="Q143" s="108" t="e">
        <f>VLOOKUP(E143,'[35]BAT (2)'!$C$11:$H$580,6,FALSE)</f>
        <v>#N/A</v>
      </c>
      <c r="S143" s="110" t="e">
        <f t="shared" si="15"/>
        <v>#N/A</v>
      </c>
      <c r="Y143" s="44">
        <f t="shared" si="16"/>
        <v>0</v>
      </c>
      <c r="Z143" s="45">
        <f t="shared" si="17"/>
        <v>0</v>
      </c>
      <c r="AA143" s="44">
        <f t="shared" si="18"/>
        <v>0</v>
      </c>
    </row>
    <row r="144" spans="1:27" s="57" customFormat="1" ht="20.100000000000001" customHeight="1" x14ac:dyDescent="0.25">
      <c r="A144" s="46"/>
      <c r="B144" s="52"/>
      <c r="C144" s="39" t="s">
        <v>24</v>
      </c>
      <c r="D144" s="39" t="s">
        <v>24</v>
      </c>
      <c r="E144" s="111"/>
      <c r="F144" s="112" t="s">
        <v>293</v>
      </c>
      <c r="G144" s="113"/>
      <c r="H144" s="293"/>
      <c r="I144" s="238"/>
      <c r="J144" s="243"/>
      <c r="K144" s="225"/>
      <c r="L144" s="244">
        <f t="shared" si="13"/>
        <v>0</v>
      </c>
      <c r="M144" s="245"/>
      <c r="N144" s="368"/>
      <c r="O144" s="246"/>
      <c r="P144" s="244">
        <f t="shared" si="14"/>
        <v>0</v>
      </c>
      <c r="Q144" s="35" t="e">
        <f>VLOOKUP(E144,'[35]BAT (2)'!$C$11:$H$580,6,FALSE)</f>
        <v>#N/A</v>
      </c>
      <c r="S144" s="36" t="e">
        <f t="shared" si="15"/>
        <v>#N/A</v>
      </c>
      <c r="Y144" s="44">
        <f t="shared" si="16"/>
        <v>0</v>
      </c>
      <c r="Z144" s="45">
        <f t="shared" si="17"/>
        <v>0</v>
      </c>
      <c r="AA144" s="44">
        <f t="shared" si="18"/>
        <v>0</v>
      </c>
    </row>
    <row r="145" spans="1:27" s="57" customFormat="1" ht="15" customHeight="1" x14ac:dyDescent="0.25">
      <c r="A145" s="46" t="s">
        <v>17</v>
      </c>
      <c r="B145" s="52"/>
      <c r="C145" s="39" t="s">
        <v>24</v>
      </c>
      <c r="D145" s="39" t="s">
        <v>24</v>
      </c>
      <c r="E145" s="114" t="s">
        <v>294</v>
      </c>
      <c r="F145" s="115" t="s">
        <v>295</v>
      </c>
      <c r="G145" s="79">
        <f>+G146+G177</f>
        <v>0</v>
      </c>
      <c r="H145" s="261">
        <v>105134059.73999999</v>
      </c>
      <c r="I145" s="238"/>
      <c r="J145" s="234">
        <v>0</v>
      </c>
      <c r="K145" s="225"/>
      <c r="L145" s="229">
        <f t="shared" si="13"/>
        <v>105134059.73999999</v>
      </c>
      <c r="M145" s="230"/>
      <c r="N145" s="360">
        <v>3572095.0999999996</v>
      </c>
      <c r="O145" s="231">
        <v>578345.81999999995</v>
      </c>
      <c r="P145" s="229">
        <f t="shared" si="14"/>
        <v>100983618.82000001</v>
      </c>
      <c r="Q145" s="35">
        <f>VLOOKUP(E145,'[35]BAT (2)'!$C$11:$H$580,6,FALSE)</f>
        <v>111019640.56</v>
      </c>
      <c r="S145" s="36" t="b">
        <f t="shared" si="15"/>
        <v>0</v>
      </c>
      <c r="Y145" s="44">
        <f t="shared" si="16"/>
        <v>105134059.73999999</v>
      </c>
      <c r="Z145" s="45">
        <f t="shared" si="17"/>
        <v>0</v>
      </c>
      <c r="AA145" s="44">
        <f t="shared" si="18"/>
        <v>105134059.73999999</v>
      </c>
    </row>
    <row r="146" spans="1:27" s="57" customFormat="1" ht="15" customHeight="1" x14ac:dyDescent="0.25">
      <c r="A146" s="46" t="s">
        <v>17</v>
      </c>
      <c r="B146" s="52"/>
      <c r="C146" s="39" t="s">
        <v>24</v>
      </c>
      <c r="D146" s="39" t="s">
        <v>24</v>
      </c>
      <c r="E146" s="116" t="s">
        <v>296</v>
      </c>
      <c r="F146" s="117" t="s">
        <v>297</v>
      </c>
      <c r="G146" s="75">
        <f>+G147+G155+G159+SUM(G163:G168)</f>
        <v>0</v>
      </c>
      <c r="H146" s="257">
        <v>103347369.78999999</v>
      </c>
      <c r="I146" s="238"/>
      <c r="J146" s="228">
        <v>0</v>
      </c>
      <c r="K146" s="225"/>
      <c r="L146" s="258">
        <f t="shared" si="13"/>
        <v>103347369.78999999</v>
      </c>
      <c r="M146" s="259"/>
      <c r="N146" s="359">
        <v>3369409.03</v>
      </c>
      <c r="O146" s="260">
        <v>528908.84</v>
      </c>
      <c r="P146" s="258">
        <f t="shared" si="14"/>
        <v>99449051.919999987</v>
      </c>
      <c r="Q146" s="35">
        <f>VLOOKUP(E146,'[35]BAT (2)'!$C$11:$H$580,6,FALSE)</f>
        <v>109461741.85000001</v>
      </c>
      <c r="S146" s="36" t="b">
        <f t="shared" si="15"/>
        <v>0</v>
      </c>
      <c r="Y146" s="44">
        <f t="shared" si="16"/>
        <v>103347369.79000001</v>
      </c>
      <c r="Z146" s="45">
        <f t="shared" si="17"/>
        <v>0</v>
      </c>
      <c r="AA146" s="44">
        <f t="shared" si="18"/>
        <v>103347369.79000001</v>
      </c>
    </row>
    <row r="147" spans="1:27" s="57" customFormat="1" ht="15" customHeight="1" x14ac:dyDescent="0.25">
      <c r="A147" s="46" t="s">
        <v>17</v>
      </c>
      <c r="B147" s="52"/>
      <c r="C147" s="39" t="s">
        <v>24</v>
      </c>
      <c r="D147" s="39" t="s">
        <v>24</v>
      </c>
      <c r="E147" s="118" t="s">
        <v>298</v>
      </c>
      <c r="F147" s="84" t="s">
        <v>299</v>
      </c>
      <c r="G147" s="56">
        <f>SUM(G148:G154)</f>
        <v>0</v>
      </c>
      <c r="H147" s="237">
        <v>65088232.019999996</v>
      </c>
      <c r="I147" s="238"/>
      <c r="J147" s="234">
        <v>0</v>
      </c>
      <c r="K147" s="225"/>
      <c r="L147" s="239">
        <f t="shared" si="13"/>
        <v>65088232.019999996</v>
      </c>
      <c r="M147" s="240"/>
      <c r="N147" s="355">
        <v>1239394.0099999998</v>
      </c>
      <c r="O147" s="241">
        <v>1342.65</v>
      </c>
      <c r="P147" s="239">
        <f t="shared" si="14"/>
        <v>63847495.359999999</v>
      </c>
      <c r="Q147" s="35">
        <f>VLOOKUP(E147,'[35]BAT (2)'!$C$11:$H$580,6,FALSE)</f>
        <v>69428129.790000007</v>
      </c>
      <c r="S147" s="36" t="b">
        <f t="shared" si="15"/>
        <v>0</v>
      </c>
      <c r="Y147" s="44">
        <f t="shared" si="16"/>
        <v>65088232.020000003</v>
      </c>
      <c r="Z147" s="45">
        <f t="shared" si="17"/>
        <v>0</v>
      </c>
      <c r="AA147" s="44">
        <f t="shared" si="18"/>
        <v>65088232.020000003</v>
      </c>
    </row>
    <row r="148" spans="1:27" s="22" customFormat="1" ht="15" customHeight="1" x14ac:dyDescent="0.25">
      <c r="A148" s="71"/>
      <c r="B148" s="72"/>
      <c r="C148" s="39" t="s">
        <v>24</v>
      </c>
      <c r="D148" s="39" t="s">
        <v>14</v>
      </c>
      <c r="E148" s="119" t="s">
        <v>300</v>
      </c>
      <c r="F148" s="120" t="s">
        <v>301</v>
      </c>
      <c r="G148" s="60"/>
      <c r="H148" s="281">
        <v>63464846.699999996</v>
      </c>
      <c r="I148" s="238"/>
      <c r="J148" s="243"/>
      <c r="K148" s="225"/>
      <c r="L148" s="282">
        <f t="shared" si="13"/>
        <v>63464846.699999996</v>
      </c>
      <c r="M148" s="245"/>
      <c r="N148" s="365">
        <v>786586.92999999993</v>
      </c>
      <c r="O148" s="245">
        <v>1342.65</v>
      </c>
      <c r="P148" s="282">
        <f t="shared" si="14"/>
        <v>62676917.119999997</v>
      </c>
      <c r="Q148" s="35">
        <f>VLOOKUP(E148,'[35]BAT (2)'!$C$11:$H$580,6,FALSE)</f>
        <v>67033155.900000006</v>
      </c>
      <c r="S148" s="36" t="b">
        <f t="shared" si="15"/>
        <v>0</v>
      </c>
      <c r="Y148" s="44">
        <f t="shared" si="16"/>
        <v>63464846.700000003</v>
      </c>
      <c r="Z148" s="45">
        <f t="shared" si="17"/>
        <v>0</v>
      </c>
      <c r="AA148" s="44">
        <f t="shared" si="18"/>
        <v>63464846.700000003</v>
      </c>
    </row>
    <row r="149" spans="1:27" s="22" customFormat="1" ht="15" customHeight="1" x14ac:dyDescent="0.25">
      <c r="A149" s="71"/>
      <c r="B149" s="72"/>
      <c r="C149" s="39" t="s">
        <v>24</v>
      </c>
      <c r="D149" s="39" t="s">
        <v>14</v>
      </c>
      <c r="E149" s="119" t="s">
        <v>302</v>
      </c>
      <c r="F149" s="120" t="s">
        <v>303</v>
      </c>
      <c r="G149" s="60"/>
      <c r="H149" s="281">
        <v>174450.05</v>
      </c>
      <c r="I149" s="238"/>
      <c r="J149" s="243"/>
      <c r="K149" s="225"/>
      <c r="L149" s="282">
        <f t="shared" si="13"/>
        <v>174450.05</v>
      </c>
      <c r="M149" s="245"/>
      <c r="N149" s="365">
        <v>99123.199999999997</v>
      </c>
      <c r="O149" s="245">
        <v>0</v>
      </c>
      <c r="P149" s="282">
        <f t="shared" si="14"/>
        <v>75326.849999999991</v>
      </c>
      <c r="Q149" s="35">
        <f>VLOOKUP(E149,'[35]BAT (2)'!$C$11:$H$580,6,FALSE)</f>
        <v>169775.29</v>
      </c>
      <c r="S149" s="36" t="b">
        <f t="shared" si="15"/>
        <v>0</v>
      </c>
      <c r="Y149" s="44">
        <f t="shared" si="16"/>
        <v>174450.05</v>
      </c>
      <c r="Z149" s="45">
        <f t="shared" si="17"/>
        <v>0</v>
      </c>
      <c r="AA149" s="44">
        <f t="shared" si="18"/>
        <v>174450.05</v>
      </c>
    </row>
    <row r="150" spans="1:27" s="22" customFormat="1" ht="15" customHeight="1" x14ac:dyDescent="0.25">
      <c r="A150" s="71"/>
      <c r="B150" s="72"/>
      <c r="C150" s="39" t="s">
        <v>24</v>
      </c>
      <c r="D150" s="39" t="s">
        <v>14</v>
      </c>
      <c r="E150" s="119" t="s">
        <v>304</v>
      </c>
      <c r="F150" s="120" t="s">
        <v>305</v>
      </c>
      <c r="G150" s="60"/>
      <c r="H150" s="281">
        <v>1448935.27</v>
      </c>
      <c r="I150" s="238"/>
      <c r="J150" s="243"/>
      <c r="K150" s="225"/>
      <c r="L150" s="282">
        <f t="shared" si="13"/>
        <v>1448935.27</v>
      </c>
      <c r="M150" s="245"/>
      <c r="N150" s="365">
        <v>353683.88</v>
      </c>
      <c r="O150" s="245">
        <v>0</v>
      </c>
      <c r="P150" s="282">
        <f t="shared" si="14"/>
        <v>1095251.3900000001</v>
      </c>
      <c r="Q150" s="35">
        <f>VLOOKUP(E150,'[35]BAT (2)'!$C$11:$H$580,6,FALSE)</f>
        <v>2225198.6</v>
      </c>
      <c r="S150" s="36" t="b">
        <f t="shared" si="15"/>
        <v>0</v>
      </c>
      <c r="Y150" s="44">
        <f t="shared" si="16"/>
        <v>1448935.27</v>
      </c>
      <c r="Z150" s="45">
        <f t="shared" si="17"/>
        <v>0</v>
      </c>
      <c r="AA150" s="44">
        <f t="shared" si="18"/>
        <v>1448935.27</v>
      </c>
    </row>
    <row r="151" spans="1:27" s="22" customFormat="1" ht="15" customHeight="1" x14ac:dyDescent="0.25">
      <c r="A151" s="46" t="s">
        <v>17</v>
      </c>
      <c r="B151" s="52"/>
      <c r="C151" s="39" t="s">
        <v>24</v>
      </c>
      <c r="D151" s="39" t="s">
        <v>24</v>
      </c>
      <c r="E151" s="119" t="s">
        <v>306</v>
      </c>
      <c r="F151" s="120" t="s">
        <v>307</v>
      </c>
      <c r="G151" s="60"/>
      <c r="H151" s="242">
        <v>0</v>
      </c>
      <c r="I151" s="238"/>
      <c r="J151" s="234">
        <v>0</v>
      </c>
      <c r="K151" s="225"/>
      <c r="L151" s="244">
        <f t="shared" si="13"/>
        <v>0</v>
      </c>
      <c r="M151" s="245"/>
      <c r="N151" s="356">
        <v>0</v>
      </c>
      <c r="O151" s="246">
        <v>0</v>
      </c>
      <c r="P151" s="244">
        <f t="shared" si="14"/>
        <v>0</v>
      </c>
      <c r="Q151" s="35">
        <f>VLOOKUP(E151,'[35]BAT (2)'!$C$11:$H$580,6,FALSE)</f>
        <v>0</v>
      </c>
      <c r="S151" s="36" t="b">
        <f t="shared" si="15"/>
        <v>1</v>
      </c>
      <c r="Y151" s="44">
        <f t="shared" si="16"/>
        <v>0</v>
      </c>
      <c r="Z151" s="45">
        <f t="shared" si="17"/>
        <v>0</v>
      </c>
      <c r="AA151" s="44">
        <f t="shared" si="18"/>
        <v>0</v>
      </c>
    </row>
    <row r="152" spans="1:27" s="21" customFormat="1" ht="15" customHeight="1" x14ac:dyDescent="0.25">
      <c r="A152" s="71"/>
      <c r="B152" s="72" t="s">
        <v>13</v>
      </c>
      <c r="C152" s="39" t="s">
        <v>13</v>
      </c>
      <c r="D152" s="39" t="s">
        <v>14</v>
      </c>
      <c r="E152" s="119" t="s">
        <v>308</v>
      </c>
      <c r="F152" s="120" t="s">
        <v>309</v>
      </c>
      <c r="G152" s="60"/>
      <c r="H152" s="281">
        <v>0</v>
      </c>
      <c r="I152" s="238"/>
      <c r="J152" s="270"/>
      <c r="K152" s="225"/>
      <c r="L152" s="282">
        <f t="shared" si="13"/>
        <v>0</v>
      </c>
      <c r="M152" s="245"/>
      <c r="N152" s="365">
        <v>0</v>
      </c>
      <c r="O152" s="245">
        <v>0</v>
      </c>
      <c r="P152" s="282">
        <f t="shared" si="14"/>
        <v>0</v>
      </c>
      <c r="Q152" s="35">
        <f>VLOOKUP(E152,'[35]BAT (2)'!$C$11:$H$580,6,FALSE)</f>
        <v>0</v>
      </c>
      <c r="S152" s="36" t="b">
        <f t="shared" si="15"/>
        <v>1</v>
      </c>
      <c r="Y152" s="44">
        <f t="shared" si="16"/>
        <v>0</v>
      </c>
      <c r="Z152" s="45">
        <f t="shared" si="17"/>
        <v>0</v>
      </c>
      <c r="AA152" s="44">
        <f t="shared" si="18"/>
        <v>0</v>
      </c>
    </row>
    <row r="153" spans="1:27" s="21" customFormat="1" ht="15" customHeight="1" x14ac:dyDescent="0.25">
      <c r="A153" s="71"/>
      <c r="B153" s="72" t="s">
        <v>145</v>
      </c>
      <c r="C153" s="39" t="s">
        <v>145</v>
      </c>
      <c r="D153" s="39" t="s">
        <v>14</v>
      </c>
      <c r="E153" s="119" t="s">
        <v>310</v>
      </c>
      <c r="F153" s="120" t="s">
        <v>311</v>
      </c>
      <c r="G153" s="60"/>
      <c r="H153" s="281">
        <v>0</v>
      </c>
      <c r="I153" s="238"/>
      <c r="J153" s="270"/>
      <c r="K153" s="225"/>
      <c r="L153" s="282">
        <f t="shared" si="13"/>
        <v>0</v>
      </c>
      <c r="M153" s="245"/>
      <c r="N153" s="365">
        <v>0</v>
      </c>
      <c r="O153" s="245">
        <v>0</v>
      </c>
      <c r="P153" s="282">
        <f t="shared" si="14"/>
        <v>0</v>
      </c>
      <c r="Q153" s="35">
        <f>VLOOKUP(E153,'[35]BAT (2)'!$C$11:$H$580,6,FALSE)</f>
        <v>0</v>
      </c>
      <c r="S153" s="36" t="b">
        <f t="shared" si="15"/>
        <v>1</v>
      </c>
      <c r="Y153" s="44">
        <f t="shared" si="16"/>
        <v>0</v>
      </c>
      <c r="Z153" s="45">
        <f t="shared" si="17"/>
        <v>0</v>
      </c>
      <c r="AA153" s="44">
        <f t="shared" si="18"/>
        <v>0</v>
      </c>
    </row>
    <row r="154" spans="1:27" s="21" customFormat="1" ht="15" customHeight="1" x14ac:dyDescent="0.25">
      <c r="A154" s="71"/>
      <c r="B154" s="72"/>
      <c r="C154" s="39" t="s">
        <v>24</v>
      </c>
      <c r="D154" s="39" t="s">
        <v>14</v>
      </c>
      <c r="E154" s="119" t="s">
        <v>312</v>
      </c>
      <c r="F154" s="120" t="s">
        <v>313</v>
      </c>
      <c r="G154" s="60"/>
      <c r="H154" s="281">
        <v>0</v>
      </c>
      <c r="I154" s="238"/>
      <c r="J154" s="270"/>
      <c r="K154" s="225"/>
      <c r="L154" s="282">
        <f t="shared" si="13"/>
        <v>0</v>
      </c>
      <c r="M154" s="245"/>
      <c r="N154" s="365">
        <v>0</v>
      </c>
      <c r="O154" s="245">
        <v>0</v>
      </c>
      <c r="P154" s="282">
        <f t="shared" si="14"/>
        <v>0</v>
      </c>
      <c r="Q154" s="35">
        <f>VLOOKUP(E154,'[35]BAT (2)'!$C$11:$H$580,6,FALSE)</f>
        <v>0</v>
      </c>
      <c r="S154" s="36" t="b">
        <f t="shared" si="15"/>
        <v>1</v>
      </c>
      <c r="Y154" s="44">
        <f t="shared" si="16"/>
        <v>0</v>
      </c>
      <c r="Z154" s="45">
        <f t="shared" si="17"/>
        <v>0</v>
      </c>
      <c r="AA154" s="44">
        <f t="shared" si="18"/>
        <v>0</v>
      </c>
    </row>
    <row r="155" spans="1:27" s="57" customFormat="1" ht="15" customHeight="1" x14ac:dyDescent="0.25">
      <c r="A155" s="46" t="s">
        <v>17</v>
      </c>
      <c r="B155" s="52"/>
      <c r="C155" s="39" t="s">
        <v>24</v>
      </c>
      <c r="D155" s="39" t="s">
        <v>24</v>
      </c>
      <c r="E155" s="118" t="s">
        <v>314</v>
      </c>
      <c r="F155" s="84" t="s">
        <v>315</v>
      </c>
      <c r="G155" s="56">
        <f>SUM(G156:G158)</f>
        <v>0</v>
      </c>
      <c r="H155" s="237">
        <v>59197.45</v>
      </c>
      <c r="I155" s="238"/>
      <c r="J155" s="234">
        <v>0</v>
      </c>
      <c r="K155" s="225"/>
      <c r="L155" s="239">
        <f t="shared" si="13"/>
        <v>59197.45</v>
      </c>
      <c r="M155" s="240"/>
      <c r="N155" s="355">
        <v>0</v>
      </c>
      <c r="O155" s="241">
        <v>0</v>
      </c>
      <c r="P155" s="239">
        <f t="shared" si="14"/>
        <v>59197.45</v>
      </c>
      <c r="Q155" s="35">
        <f>VLOOKUP(E155,'[35]BAT (2)'!$C$11:$H$580,6,FALSE)</f>
        <v>0</v>
      </c>
      <c r="S155" s="36" t="b">
        <f t="shared" si="15"/>
        <v>0</v>
      </c>
      <c r="Y155" s="44">
        <f t="shared" si="16"/>
        <v>59197.45</v>
      </c>
      <c r="Z155" s="45">
        <f t="shared" si="17"/>
        <v>0</v>
      </c>
      <c r="AA155" s="44">
        <f t="shared" si="18"/>
        <v>59197.45</v>
      </c>
    </row>
    <row r="156" spans="1:27" s="57" customFormat="1" ht="15" customHeight="1" x14ac:dyDescent="0.25">
      <c r="A156" s="46"/>
      <c r="B156" s="52" t="s">
        <v>13</v>
      </c>
      <c r="C156" s="39" t="s">
        <v>13</v>
      </c>
      <c r="D156" s="39" t="s">
        <v>14</v>
      </c>
      <c r="E156" s="119" t="s">
        <v>316</v>
      </c>
      <c r="F156" s="120" t="s">
        <v>317</v>
      </c>
      <c r="G156" s="60"/>
      <c r="H156" s="281">
        <v>59000</v>
      </c>
      <c r="I156" s="238"/>
      <c r="J156" s="243"/>
      <c r="K156" s="225"/>
      <c r="L156" s="282">
        <f t="shared" si="13"/>
        <v>59000</v>
      </c>
      <c r="M156" s="245"/>
      <c r="N156" s="365">
        <v>0</v>
      </c>
      <c r="O156" s="245">
        <v>0</v>
      </c>
      <c r="P156" s="282">
        <f t="shared" si="14"/>
        <v>59000</v>
      </c>
      <c r="Q156" s="35">
        <f>VLOOKUP(E156,'[35]BAT (2)'!$C$11:$H$580,6,FALSE)</f>
        <v>0</v>
      </c>
      <c r="S156" s="36" t="b">
        <f t="shared" si="15"/>
        <v>0</v>
      </c>
      <c r="Y156" s="44">
        <f t="shared" si="16"/>
        <v>59000</v>
      </c>
      <c r="Z156" s="45">
        <f t="shared" si="17"/>
        <v>0</v>
      </c>
      <c r="AA156" s="44">
        <f t="shared" si="18"/>
        <v>59000</v>
      </c>
    </row>
    <row r="157" spans="1:27" s="57" customFormat="1" ht="15" customHeight="1" x14ac:dyDescent="0.25">
      <c r="A157" s="46"/>
      <c r="B157" s="52" t="s">
        <v>145</v>
      </c>
      <c r="C157" s="39" t="s">
        <v>145</v>
      </c>
      <c r="D157" s="39" t="s">
        <v>14</v>
      </c>
      <c r="E157" s="119" t="s">
        <v>318</v>
      </c>
      <c r="F157" s="120" t="s">
        <v>319</v>
      </c>
      <c r="G157" s="60"/>
      <c r="H157" s="281">
        <v>0</v>
      </c>
      <c r="I157" s="238"/>
      <c r="J157" s="243"/>
      <c r="K157" s="225"/>
      <c r="L157" s="282">
        <f t="shared" si="13"/>
        <v>0</v>
      </c>
      <c r="M157" s="245"/>
      <c r="N157" s="365">
        <v>0</v>
      </c>
      <c r="O157" s="245">
        <v>0</v>
      </c>
      <c r="P157" s="282">
        <f t="shared" si="14"/>
        <v>0</v>
      </c>
      <c r="Q157" s="35">
        <f>VLOOKUP(E157,'[35]BAT (2)'!$C$11:$H$580,6,FALSE)</f>
        <v>0</v>
      </c>
      <c r="S157" s="36" t="b">
        <f t="shared" si="15"/>
        <v>1</v>
      </c>
      <c r="Y157" s="44">
        <f t="shared" si="16"/>
        <v>0</v>
      </c>
      <c r="Z157" s="45">
        <f t="shared" si="17"/>
        <v>0</v>
      </c>
      <c r="AA157" s="44">
        <f t="shared" si="18"/>
        <v>0</v>
      </c>
    </row>
    <row r="158" spans="1:27" s="57" customFormat="1" ht="15" customHeight="1" x14ac:dyDescent="0.25">
      <c r="A158" s="46"/>
      <c r="B158" s="52"/>
      <c r="C158" s="39" t="s">
        <v>24</v>
      </c>
      <c r="D158" s="39" t="s">
        <v>14</v>
      </c>
      <c r="E158" s="119" t="s">
        <v>320</v>
      </c>
      <c r="F158" s="120" t="s">
        <v>321</v>
      </c>
      <c r="G158" s="60"/>
      <c r="H158" s="281">
        <v>197.45</v>
      </c>
      <c r="I158" s="238"/>
      <c r="J158" s="243"/>
      <c r="K158" s="225"/>
      <c r="L158" s="282">
        <f t="shared" si="13"/>
        <v>197.45</v>
      </c>
      <c r="M158" s="245"/>
      <c r="N158" s="365">
        <v>0</v>
      </c>
      <c r="O158" s="245">
        <v>0</v>
      </c>
      <c r="P158" s="282">
        <f t="shared" si="14"/>
        <v>197.45</v>
      </c>
      <c r="Q158" s="35">
        <f>VLOOKUP(E158,'[35]BAT (2)'!$C$11:$H$580,6,FALSE)</f>
        <v>0</v>
      </c>
      <c r="S158" s="36" t="b">
        <f t="shared" si="15"/>
        <v>0</v>
      </c>
      <c r="Y158" s="44">
        <f t="shared" si="16"/>
        <v>197.45</v>
      </c>
      <c r="Z158" s="45">
        <f t="shared" si="17"/>
        <v>0</v>
      </c>
      <c r="AA158" s="44">
        <f t="shared" si="18"/>
        <v>197.45</v>
      </c>
    </row>
    <row r="159" spans="1:27" s="57" customFormat="1" ht="15" customHeight="1" x14ac:dyDescent="0.25">
      <c r="A159" s="46" t="s">
        <v>17</v>
      </c>
      <c r="B159" s="52"/>
      <c r="C159" s="39" t="s">
        <v>24</v>
      </c>
      <c r="D159" s="39" t="s">
        <v>24</v>
      </c>
      <c r="E159" s="118" t="s">
        <v>322</v>
      </c>
      <c r="F159" s="84" t="s">
        <v>323</v>
      </c>
      <c r="G159" s="55">
        <f>SUM(G160:G162)</f>
        <v>0</v>
      </c>
      <c r="H159" s="237">
        <v>30915261.299999997</v>
      </c>
      <c r="I159" s="295"/>
      <c r="J159" s="296">
        <v>0</v>
      </c>
      <c r="K159" s="225"/>
      <c r="L159" s="239">
        <f t="shared" si="13"/>
        <v>30915261.299999997</v>
      </c>
      <c r="M159" s="240"/>
      <c r="N159" s="355">
        <v>2083945.8699999999</v>
      </c>
      <c r="O159" s="241">
        <v>518873.12</v>
      </c>
      <c r="P159" s="239">
        <f t="shared" si="14"/>
        <v>28312442.309999995</v>
      </c>
      <c r="Q159" s="35">
        <f>VLOOKUP(E159,'[35]BAT (2)'!$C$11:$H$580,6,FALSE)</f>
        <v>33805565.920000002</v>
      </c>
      <c r="S159" s="36" t="b">
        <f t="shared" si="15"/>
        <v>0</v>
      </c>
      <c r="Y159" s="44">
        <f t="shared" si="16"/>
        <v>30915261.300000001</v>
      </c>
      <c r="Z159" s="45">
        <f t="shared" si="17"/>
        <v>0</v>
      </c>
      <c r="AA159" s="44">
        <f t="shared" si="18"/>
        <v>30915261.300000001</v>
      </c>
    </row>
    <row r="160" spans="1:27" s="57" customFormat="1" ht="15" customHeight="1" x14ac:dyDescent="0.25">
      <c r="A160" s="46"/>
      <c r="B160" s="52"/>
      <c r="C160" s="39" t="s">
        <v>24</v>
      </c>
      <c r="D160" s="39" t="s">
        <v>14</v>
      </c>
      <c r="E160" s="119" t="s">
        <v>324</v>
      </c>
      <c r="F160" s="120" t="s">
        <v>325</v>
      </c>
      <c r="G160" s="60"/>
      <c r="H160" s="242">
        <v>17261244.489999998</v>
      </c>
      <c r="I160" s="238"/>
      <c r="J160" s="243"/>
      <c r="K160" s="225"/>
      <c r="L160" s="244">
        <f t="shared" si="13"/>
        <v>17261244.489999998</v>
      </c>
      <c r="M160" s="245"/>
      <c r="N160" s="369">
        <v>1256331.92</v>
      </c>
      <c r="O160" s="297">
        <v>311969.63</v>
      </c>
      <c r="P160" s="244">
        <f t="shared" si="14"/>
        <v>15692942.939999998</v>
      </c>
      <c r="Q160" s="35">
        <f>VLOOKUP(E160,'[35]BAT (2)'!$C$11:$H$580,6,FALSE)</f>
        <v>19499772.199999999</v>
      </c>
      <c r="S160" s="36" t="b">
        <f t="shared" si="15"/>
        <v>0</v>
      </c>
      <c r="Y160" s="44">
        <f t="shared" si="16"/>
        <v>17261244.489999998</v>
      </c>
      <c r="Z160" s="45">
        <f t="shared" si="17"/>
        <v>0</v>
      </c>
      <c r="AA160" s="44">
        <f t="shared" si="18"/>
        <v>17261244.489999998</v>
      </c>
    </row>
    <row r="161" spans="1:27" s="57" customFormat="1" ht="15" customHeight="1" x14ac:dyDescent="0.25">
      <c r="A161" s="46"/>
      <c r="B161" s="52"/>
      <c r="C161" s="39" t="s">
        <v>24</v>
      </c>
      <c r="D161" s="39" t="s">
        <v>14</v>
      </c>
      <c r="E161" s="119" t="s">
        <v>326</v>
      </c>
      <c r="F161" s="120" t="s">
        <v>327</v>
      </c>
      <c r="G161" s="60"/>
      <c r="H161" s="242">
        <v>4463004.71</v>
      </c>
      <c r="I161" s="238"/>
      <c r="J161" s="243"/>
      <c r="K161" s="225"/>
      <c r="L161" s="244">
        <f t="shared" si="13"/>
        <v>4463004.71</v>
      </c>
      <c r="M161" s="245"/>
      <c r="N161" s="356">
        <v>0</v>
      </c>
      <c r="O161" s="246">
        <v>0</v>
      </c>
      <c r="P161" s="244">
        <f t="shared" si="14"/>
        <v>4463004.71</v>
      </c>
      <c r="Q161" s="35">
        <f>VLOOKUP(E161,'[35]BAT (2)'!$C$11:$H$580,6,FALSE)</f>
        <v>5386766.1100000003</v>
      </c>
      <c r="S161" s="36" t="b">
        <f t="shared" si="15"/>
        <v>0</v>
      </c>
      <c r="Y161" s="44">
        <f t="shared" si="16"/>
        <v>4463004.71</v>
      </c>
      <c r="Z161" s="45">
        <f t="shared" si="17"/>
        <v>0</v>
      </c>
      <c r="AA161" s="44">
        <f t="shared" si="18"/>
        <v>4463004.71</v>
      </c>
    </row>
    <row r="162" spans="1:27" s="57" customFormat="1" ht="15" customHeight="1" x14ac:dyDescent="0.25">
      <c r="A162" s="46"/>
      <c r="B162" s="52"/>
      <c r="C162" s="39" t="s">
        <v>24</v>
      </c>
      <c r="D162" s="39" t="s">
        <v>14</v>
      </c>
      <c r="E162" s="119" t="s">
        <v>328</v>
      </c>
      <c r="F162" s="120" t="s">
        <v>329</v>
      </c>
      <c r="G162" s="60"/>
      <c r="H162" s="242">
        <v>9191012.0999999996</v>
      </c>
      <c r="I162" s="238"/>
      <c r="J162" s="243"/>
      <c r="K162" s="225"/>
      <c r="L162" s="244">
        <f t="shared" si="13"/>
        <v>9191012.0999999996</v>
      </c>
      <c r="M162" s="245"/>
      <c r="N162" s="356">
        <v>827613.95</v>
      </c>
      <c r="O162" s="246">
        <v>206903.49</v>
      </c>
      <c r="P162" s="244">
        <f t="shared" si="14"/>
        <v>8156494.6599999992</v>
      </c>
      <c r="Q162" s="35">
        <f>VLOOKUP(E162,'[35]BAT (2)'!$C$11:$H$580,6,FALSE)</f>
        <v>8919027.6099999994</v>
      </c>
      <c r="S162" s="36" t="b">
        <f t="shared" si="15"/>
        <v>0</v>
      </c>
      <c r="Y162" s="44">
        <f t="shared" si="16"/>
        <v>9191012.0999999996</v>
      </c>
      <c r="Z162" s="45">
        <f t="shared" si="17"/>
        <v>0</v>
      </c>
      <c r="AA162" s="44">
        <f t="shared" si="18"/>
        <v>9191012.0999999996</v>
      </c>
    </row>
    <row r="163" spans="1:27" s="57" customFormat="1" ht="15" customHeight="1" x14ac:dyDescent="0.25">
      <c r="A163" s="46"/>
      <c r="B163" s="52"/>
      <c r="C163" s="39" t="s">
        <v>24</v>
      </c>
      <c r="D163" s="39" t="s">
        <v>14</v>
      </c>
      <c r="E163" s="118" t="s">
        <v>330</v>
      </c>
      <c r="F163" s="84" t="s">
        <v>331</v>
      </c>
      <c r="G163" s="66"/>
      <c r="H163" s="249">
        <v>914630.4</v>
      </c>
      <c r="I163" s="295"/>
      <c r="J163" s="298"/>
      <c r="K163" s="225"/>
      <c r="L163" s="250">
        <f t="shared" si="13"/>
        <v>914630.4</v>
      </c>
      <c r="M163" s="245"/>
      <c r="N163" s="357">
        <v>11296.88</v>
      </c>
      <c r="O163" s="251">
        <v>0</v>
      </c>
      <c r="P163" s="250">
        <f t="shared" si="14"/>
        <v>903333.52</v>
      </c>
      <c r="Q163" s="35">
        <f>VLOOKUP(E163,'[35]BAT (2)'!$C$11:$H$580,6,FALSE)</f>
        <v>1083055.31</v>
      </c>
      <c r="S163" s="36" t="b">
        <f t="shared" si="15"/>
        <v>0</v>
      </c>
      <c r="Y163" s="44">
        <f t="shared" si="16"/>
        <v>914630.4</v>
      </c>
      <c r="Z163" s="45">
        <f t="shared" si="17"/>
        <v>0</v>
      </c>
      <c r="AA163" s="44">
        <f t="shared" si="18"/>
        <v>914630.4</v>
      </c>
    </row>
    <row r="164" spans="1:27" s="57" customFormat="1" ht="15" customHeight="1" x14ac:dyDescent="0.25">
      <c r="A164" s="46"/>
      <c r="B164" s="52"/>
      <c r="C164" s="39" t="s">
        <v>24</v>
      </c>
      <c r="D164" s="39" t="s">
        <v>14</v>
      </c>
      <c r="E164" s="118" t="s">
        <v>332</v>
      </c>
      <c r="F164" s="84" t="s">
        <v>333</v>
      </c>
      <c r="G164" s="66"/>
      <c r="H164" s="249">
        <v>5996414.8700000001</v>
      </c>
      <c r="I164" s="295"/>
      <c r="J164" s="298"/>
      <c r="K164" s="225"/>
      <c r="L164" s="250">
        <f t="shared" si="13"/>
        <v>5996414.8700000001</v>
      </c>
      <c r="M164" s="245"/>
      <c r="N164" s="357">
        <v>0</v>
      </c>
      <c r="O164" s="251">
        <v>0</v>
      </c>
      <c r="P164" s="250">
        <f t="shared" si="14"/>
        <v>5996414.8700000001</v>
      </c>
      <c r="Q164" s="35">
        <f>VLOOKUP(E164,'[35]BAT (2)'!$C$11:$H$580,6,FALSE)</f>
        <v>4838865.9800000004</v>
      </c>
      <c r="S164" s="36" t="b">
        <f t="shared" si="15"/>
        <v>0</v>
      </c>
      <c r="Y164" s="44">
        <f t="shared" si="16"/>
        <v>5996414.8700000001</v>
      </c>
      <c r="Z164" s="45">
        <f t="shared" si="17"/>
        <v>0</v>
      </c>
      <c r="AA164" s="44">
        <f t="shared" si="18"/>
        <v>5996414.8700000001</v>
      </c>
    </row>
    <row r="165" spans="1:27" s="57" customFormat="1" ht="15" customHeight="1" x14ac:dyDescent="0.25">
      <c r="A165" s="46"/>
      <c r="B165" s="52"/>
      <c r="C165" s="39" t="s">
        <v>24</v>
      </c>
      <c r="D165" s="39" t="s">
        <v>14</v>
      </c>
      <c r="E165" s="118" t="s">
        <v>334</v>
      </c>
      <c r="F165" s="84" t="s">
        <v>335</v>
      </c>
      <c r="G165" s="66"/>
      <c r="H165" s="249">
        <v>0</v>
      </c>
      <c r="I165" s="295"/>
      <c r="J165" s="298"/>
      <c r="K165" s="225"/>
      <c r="L165" s="250">
        <f t="shared" si="13"/>
        <v>0</v>
      </c>
      <c r="M165" s="245"/>
      <c r="N165" s="357">
        <v>0</v>
      </c>
      <c r="O165" s="251">
        <v>0</v>
      </c>
      <c r="P165" s="250">
        <f t="shared" si="14"/>
        <v>0</v>
      </c>
      <c r="Q165" s="35">
        <f>VLOOKUP(E165,'[35]BAT (2)'!$C$11:$H$580,6,FALSE)</f>
        <v>0</v>
      </c>
      <c r="S165" s="36" t="b">
        <f t="shared" si="15"/>
        <v>1</v>
      </c>
      <c r="Y165" s="44">
        <f t="shared" si="16"/>
        <v>0</v>
      </c>
      <c r="Z165" s="45">
        <f t="shared" si="17"/>
        <v>0</v>
      </c>
      <c r="AA165" s="44">
        <f t="shared" si="18"/>
        <v>0</v>
      </c>
    </row>
    <row r="166" spans="1:27" s="57" customFormat="1" ht="15" customHeight="1" x14ac:dyDescent="0.25">
      <c r="A166" s="46"/>
      <c r="B166" s="52"/>
      <c r="C166" s="39" t="s">
        <v>24</v>
      </c>
      <c r="D166" s="39" t="s">
        <v>14</v>
      </c>
      <c r="E166" s="118" t="s">
        <v>336</v>
      </c>
      <c r="F166" s="84" t="s">
        <v>337</v>
      </c>
      <c r="G166" s="66"/>
      <c r="H166" s="249">
        <v>7833</v>
      </c>
      <c r="I166" s="295"/>
      <c r="J166" s="298"/>
      <c r="K166" s="225"/>
      <c r="L166" s="250">
        <f t="shared" si="13"/>
        <v>7833</v>
      </c>
      <c r="M166" s="245"/>
      <c r="N166" s="357">
        <v>0</v>
      </c>
      <c r="O166" s="251">
        <v>0</v>
      </c>
      <c r="P166" s="250">
        <f t="shared" si="14"/>
        <v>7833</v>
      </c>
      <c r="Q166" s="35">
        <f>VLOOKUP(E166,'[35]BAT (2)'!$C$11:$H$580,6,FALSE)</f>
        <v>13128.85</v>
      </c>
      <c r="S166" s="36" t="b">
        <f t="shared" si="15"/>
        <v>0</v>
      </c>
      <c r="Y166" s="44">
        <f t="shared" si="16"/>
        <v>7833</v>
      </c>
      <c r="Z166" s="45">
        <f t="shared" si="17"/>
        <v>0</v>
      </c>
      <c r="AA166" s="44">
        <f t="shared" si="18"/>
        <v>7833</v>
      </c>
    </row>
    <row r="167" spans="1:27" s="57" customFormat="1" ht="15" customHeight="1" x14ac:dyDescent="0.25">
      <c r="A167" s="46"/>
      <c r="B167" s="52"/>
      <c r="C167" s="39" t="s">
        <v>24</v>
      </c>
      <c r="D167" s="39" t="s">
        <v>14</v>
      </c>
      <c r="E167" s="118" t="s">
        <v>338</v>
      </c>
      <c r="F167" s="121" t="s">
        <v>339</v>
      </c>
      <c r="G167" s="66"/>
      <c r="H167" s="249">
        <v>365800.75</v>
      </c>
      <c r="I167" s="295"/>
      <c r="J167" s="298"/>
      <c r="K167" s="225"/>
      <c r="L167" s="250">
        <f t="shared" si="13"/>
        <v>365800.75</v>
      </c>
      <c r="M167" s="245"/>
      <c r="N167" s="357">
        <v>34772.269999999997</v>
      </c>
      <c r="O167" s="251">
        <v>8693.07</v>
      </c>
      <c r="P167" s="250">
        <f t="shared" si="14"/>
        <v>322335.40999999997</v>
      </c>
      <c r="Q167" s="35">
        <f>VLOOKUP(E167,'[35]BAT (2)'!$C$11:$H$580,6,FALSE)</f>
        <v>292996</v>
      </c>
      <c r="S167" s="36" t="b">
        <f t="shared" si="15"/>
        <v>0</v>
      </c>
      <c r="Y167" s="44">
        <f t="shared" si="16"/>
        <v>365800.75</v>
      </c>
      <c r="Z167" s="45">
        <f t="shared" si="17"/>
        <v>0</v>
      </c>
      <c r="AA167" s="44">
        <f t="shared" si="18"/>
        <v>365800.75</v>
      </c>
    </row>
    <row r="168" spans="1:27" s="57" customFormat="1" ht="15" customHeight="1" x14ac:dyDescent="0.25">
      <c r="A168" s="46" t="s">
        <v>17</v>
      </c>
      <c r="B168" s="52" t="s">
        <v>13</v>
      </c>
      <c r="C168" s="39" t="s">
        <v>13</v>
      </c>
      <c r="D168" s="39" t="s">
        <v>24</v>
      </c>
      <c r="E168" s="118" t="s">
        <v>340</v>
      </c>
      <c r="F168" s="84" t="s">
        <v>341</v>
      </c>
      <c r="G168" s="55">
        <f>SUM(G169:G176)</f>
        <v>0</v>
      </c>
      <c r="H168" s="237">
        <v>0</v>
      </c>
      <c r="I168" s="295"/>
      <c r="J168" s="298">
        <v>0</v>
      </c>
      <c r="K168" s="299"/>
      <c r="L168" s="239">
        <f t="shared" si="13"/>
        <v>0</v>
      </c>
      <c r="M168" s="240"/>
      <c r="N168" s="355">
        <v>0</v>
      </c>
      <c r="O168" s="241">
        <v>0</v>
      </c>
      <c r="P168" s="239">
        <f t="shared" si="14"/>
        <v>0</v>
      </c>
      <c r="Q168" s="35">
        <f>VLOOKUP(E168,'[35]BAT (2)'!$C$11:$H$580,6,FALSE)</f>
        <v>0</v>
      </c>
      <c r="S168" s="36" t="b">
        <f t="shared" si="15"/>
        <v>1</v>
      </c>
      <c r="Y168" s="44">
        <f t="shared" si="16"/>
        <v>0</v>
      </c>
      <c r="Z168" s="45">
        <f t="shared" si="17"/>
        <v>0</v>
      </c>
      <c r="AA168" s="44">
        <f t="shared" si="18"/>
        <v>0</v>
      </c>
    </row>
    <row r="169" spans="1:27" s="97" customFormat="1" ht="15" customHeight="1" x14ac:dyDescent="0.25">
      <c r="A169" s="46"/>
      <c r="B169" s="52" t="s">
        <v>13</v>
      </c>
      <c r="C169" s="39" t="s">
        <v>13</v>
      </c>
      <c r="D169" s="39" t="s">
        <v>14</v>
      </c>
      <c r="E169" s="118" t="s">
        <v>342</v>
      </c>
      <c r="F169" s="122" t="s">
        <v>343</v>
      </c>
      <c r="G169" s="89"/>
      <c r="H169" s="242">
        <v>0</v>
      </c>
      <c r="I169" s="295"/>
      <c r="J169" s="300"/>
      <c r="K169" s="301"/>
      <c r="L169" s="244">
        <f t="shared" si="13"/>
        <v>0</v>
      </c>
      <c r="M169" s="245"/>
      <c r="N169" s="356">
        <v>0</v>
      </c>
      <c r="O169" s="246">
        <v>0</v>
      </c>
      <c r="P169" s="244">
        <f t="shared" si="14"/>
        <v>0</v>
      </c>
      <c r="Q169" s="123">
        <f>VLOOKUP(E169,'[35]BAT (2)'!$C$11:$H$580,6,FALSE)</f>
        <v>0</v>
      </c>
      <c r="S169" s="124" t="b">
        <f t="shared" si="15"/>
        <v>1</v>
      </c>
      <c r="Y169" s="44">
        <f t="shared" si="16"/>
        <v>0</v>
      </c>
      <c r="Z169" s="45">
        <f t="shared" si="17"/>
        <v>0</v>
      </c>
      <c r="AA169" s="44">
        <f t="shared" si="18"/>
        <v>0</v>
      </c>
    </row>
    <row r="170" spans="1:27" s="97" customFormat="1" ht="15" customHeight="1" x14ac:dyDescent="0.25">
      <c r="A170" s="46"/>
      <c r="B170" s="52" t="s">
        <v>13</v>
      </c>
      <c r="C170" s="39" t="s">
        <v>13</v>
      </c>
      <c r="D170" s="39" t="s">
        <v>14</v>
      </c>
      <c r="E170" s="118" t="s">
        <v>344</v>
      </c>
      <c r="F170" s="122" t="s">
        <v>345</v>
      </c>
      <c r="G170" s="89"/>
      <c r="H170" s="242">
        <v>0</v>
      </c>
      <c r="I170" s="295"/>
      <c r="J170" s="300"/>
      <c r="K170" s="301"/>
      <c r="L170" s="244">
        <f t="shared" si="13"/>
        <v>0</v>
      </c>
      <c r="M170" s="245"/>
      <c r="N170" s="356">
        <v>0</v>
      </c>
      <c r="O170" s="246">
        <v>0</v>
      </c>
      <c r="P170" s="244">
        <f t="shared" si="14"/>
        <v>0</v>
      </c>
      <c r="Q170" s="123">
        <f>VLOOKUP(E170,'[35]BAT (2)'!$C$11:$H$580,6,FALSE)</f>
        <v>0</v>
      </c>
      <c r="S170" s="124" t="b">
        <f t="shared" si="15"/>
        <v>1</v>
      </c>
      <c r="Y170" s="44">
        <f t="shared" si="16"/>
        <v>0</v>
      </c>
      <c r="Z170" s="45">
        <f t="shared" si="17"/>
        <v>0</v>
      </c>
      <c r="AA170" s="44">
        <f t="shared" si="18"/>
        <v>0</v>
      </c>
    </row>
    <row r="171" spans="1:27" s="97" customFormat="1" ht="15" customHeight="1" x14ac:dyDescent="0.25">
      <c r="A171" s="46"/>
      <c r="B171" s="52" t="s">
        <v>13</v>
      </c>
      <c r="C171" s="39" t="s">
        <v>13</v>
      </c>
      <c r="D171" s="39" t="s">
        <v>14</v>
      </c>
      <c r="E171" s="118" t="s">
        <v>346</v>
      </c>
      <c r="F171" s="122" t="s">
        <v>347</v>
      </c>
      <c r="G171" s="89"/>
      <c r="H171" s="242">
        <v>0</v>
      </c>
      <c r="I171" s="295"/>
      <c r="J171" s="300"/>
      <c r="K171" s="301"/>
      <c r="L171" s="244">
        <f t="shared" si="13"/>
        <v>0</v>
      </c>
      <c r="M171" s="245"/>
      <c r="N171" s="356">
        <v>0</v>
      </c>
      <c r="O171" s="246">
        <v>0</v>
      </c>
      <c r="P171" s="244">
        <f t="shared" si="14"/>
        <v>0</v>
      </c>
      <c r="Q171" s="123">
        <f>VLOOKUP(E171,'[35]BAT (2)'!$C$11:$H$580,6,FALSE)</f>
        <v>0</v>
      </c>
      <c r="S171" s="124" t="b">
        <f t="shared" si="15"/>
        <v>1</v>
      </c>
      <c r="Y171" s="44">
        <f t="shared" si="16"/>
        <v>0</v>
      </c>
      <c r="Z171" s="45">
        <f t="shared" si="17"/>
        <v>0</v>
      </c>
      <c r="AA171" s="44">
        <f t="shared" si="18"/>
        <v>0</v>
      </c>
    </row>
    <row r="172" spans="1:27" s="97" customFormat="1" ht="15" customHeight="1" x14ac:dyDescent="0.25">
      <c r="A172" s="46"/>
      <c r="B172" s="52" t="s">
        <v>13</v>
      </c>
      <c r="C172" s="39" t="s">
        <v>13</v>
      </c>
      <c r="D172" s="39" t="s">
        <v>14</v>
      </c>
      <c r="E172" s="118" t="s">
        <v>348</v>
      </c>
      <c r="F172" s="122" t="s">
        <v>349</v>
      </c>
      <c r="G172" s="89"/>
      <c r="H172" s="242">
        <v>0</v>
      </c>
      <c r="I172" s="295"/>
      <c r="J172" s="300"/>
      <c r="K172" s="301"/>
      <c r="L172" s="244">
        <f t="shared" si="13"/>
        <v>0</v>
      </c>
      <c r="M172" s="245"/>
      <c r="N172" s="356">
        <v>0</v>
      </c>
      <c r="O172" s="246">
        <v>0</v>
      </c>
      <c r="P172" s="244">
        <f t="shared" si="14"/>
        <v>0</v>
      </c>
      <c r="Q172" s="123">
        <f>VLOOKUP(E172,'[35]BAT (2)'!$C$11:$H$580,6,FALSE)</f>
        <v>0</v>
      </c>
      <c r="S172" s="124" t="b">
        <f t="shared" si="15"/>
        <v>1</v>
      </c>
      <c r="Y172" s="44">
        <f t="shared" si="16"/>
        <v>0</v>
      </c>
      <c r="Z172" s="45">
        <f t="shared" si="17"/>
        <v>0</v>
      </c>
      <c r="AA172" s="44">
        <f t="shared" si="18"/>
        <v>0</v>
      </c>
    </row>
    <row r="173" spans="1:27" s="97" customFormat="1" ht="15" customHeight="1" x14ac:dyDescent="0.25">
      <c r="A173" s="46"/>
      <c r="B173" s="52" t="s">
        <v>13</v>
      </c>
      <c r="C173" s="39" t="s">
        <v>13</v>
      </c>
      <c r="D173" s="39" t="s">
        <v>14</v>
      </c>
      <c r="E173" s="118" t="s">
        <v>350</v>
      </c>
      <c r="F173" s="122" t="s">
        <v>351</v>
      </c>
      <c r="G173" s="89"/>
      <c r="H173" s="242">
        <v>0</v>
      </c>
      <c r="I173" s="295"/>
      <c r="J173" s="300"/>
      <c r="K173" s="301"/>
      <c r="L173" s="244">
        <f t="shared" si="13"/>
        <v>0</v>
      </c>
      <c r="M173" s="245"/>
      <c r="N173" s="356">
        <v>0</v>
      </c>
      <c r="O173" s="246">
        <v>0</v>
      </c>
      <c r="P173" s="244">
        <f t="shared" si="14"/>
        <v>0</v>
      </c>
      <c r="Q173" s="123">
        <f>VLOOKUP(E173,'[35]BAT (2)'!$C$11:$H$580,6,FALSE)</f>
        <v>0</v>
      </c>
      <c r="S173" s="124" t="b">
        <f t="shared" si="15"/>
        <v>1</v>
      </c>
      <c r="Y173" s="44">
        <f t="shared" si="16"/>
        <v>0</v>
      </c>
      <c r="Z173" s="45">
        <f t="shared" si="17"/>
        <v>0</v>
      </c>
      <c r="AA173" s="44">
        <f t="shared" si="18"/>
        <v>0</v>
      </c>
    </row>
    <row r="174" spans="1:27" s="97" customFormat="1" ht="15" customHeight="1" x14ac:dyDescent="0.25">
      <c r="A174" s="46"/>
      <c r="B174" s="52" t="s">
        <v>13</v>
      </c>
      <c r="C174" s="39" t="s">
        <v>13</v>
      </c>
      <c r="D174" s="39" t="s">
        <v>14</v>
      </c>
      <c r="E174" s="118" t="s">
        <v>352</v>
      </c>
      <c r="F174" s="122" t="s">
        <v>353</v>
      </c>
      <c r="G174" s="89"/>
      <c r="H174" s="242">
        <v>0</v>
      </c>
      <c r="I174" s="295"/>
      <c r="J174" s="300"/>
      <c r="K174" s="301"/>
      <c r="L174" s="244">
        <f t="shared" si="13"/>
        <v>0</v>
      </c>
      <c r="M174" s="245"/>
      <c r="N174" s="356">
        <v>0</v>
      </c>
      <c r="O174" s="246">
        <v>0</v>
      </c>
      <c r="P174" s="244">
        <f t="shared" si="14"/>
        <v>0</v>
      </c>
      <c r="Q174" s="123">
        <f>VLOOKUP(E174,'[35]BAT (2)'!$C$11:$H$580,6,FALSE)</f>
        <v>0</v>
      </c>
      <c r="S174" s="124" t="b">
        <f t="shared" si="15"/>
        <v>1</v>
      </c>
      <c r="Y174" s="44">
        <f t="shared" si="16"/>
        <v>0</v>
      </c>
      <c r="Z174" s="45">
        <f t="shared" si="17"/>
        <v>0</v>
      </c>
      <c r="AA174" s="44">
        <f t="shared" si="18"/>
        <v>0</v>
      </c>
    </row>
    <row r="175" spans="1:27" s="97" customFormat="1" ht="15" customHeight="1" x14ac:dyDescent="0.25">
      <c r="A175" s="46"/>
      <c r="B175" s="52" t="s">
        <v>13</v>
      </c>
      <c r="C175" s="39" t="s">
        <v>13</v>
      </c>
      <c r="D175" s="39" t="s">
        <v>14</v>
      </c>
      <c r="E175" s="118" t="s">
        <v>354</v>
      </c>
      <c r="F175" s="122" t="s">
        <v>355</v>
      </c>
      <c r="G175" s="89"/>
      <c r="H175" s="242">
        <v>0</v>
      </c>
      <c r="I175" s="295"/>
      <c r="J175" s="300"/>
      <c r="K175" s="301"/>
      <c r="L175" s="244">
        <f t="shared" si="13"/>
        <v>0</v>
      </c>
      <c r="M175" s="245"/>
      <c r="N175" s="356">
        <v>0</v>
      </c>
      <c r="O175" s="246">
        <v>0</v>
      </c>
      <c r="P175" s="244">
        <f t="shared" si="14"/>
        <v>0</v>
      </c>
      <c r="Q175" s="123">
        <f>VLOOKUP(E175,'[35]BAT (2)'!$C$11:$H$580,6,FALSE)</f>
        <v>0</v>
      </c>
      <c r="S175" s="124" t="b">
        <f t="shared" si="15"/>
        <v>1</v>
      </c>
      <c r="Y175" s="44">
        <f t="shared" si="16"/>
        <v>0</v>
      </c>
      <c r="Z175" s="45">
        <f t="shared" si="17"/>
        <v>0</v>
      </c>
      <c r="AA175" s="44">
        <f t="shared" si="18"/>
        <v>0</v>
      </c>
    </row>
    <row r="176" spans="1:27" s="97" customFormat="1" ht="15" customHeight="1" x14ac:dyDescent="0.25">
      <c r="A176" s="46"/>
      <c r="B176" s="52" t="s">
        <v>13</v>
      </c>
      <c r="C176" s="39" t="s">
        <v>13</v>
      </c>
      <c r="D176" s="39" t="s">
        <v>14</v>
      </c>
      <c r="E176" s="118" t="s">
        <v>356</v>
      </c>
      <c r="F176" s="125" t="s">
        <v>357</v>
      </c>
      <c r="G176" s="89"/>
      <c r="H176" s="242">
        <v>0</v>
      </c>
      <c r="I176" s="295"/>
      <c r="J176" s="300"/>
      <c r="K176" s="301"/>
      <c r="L176" s="244">
        <f t="shared" si="13"/>
        <v>0</v>
      </c>
      <c r="M176" s="245"/>
      <c r="N176" s="356">
        <v>0</v>
      </c>
      <c r="O176" s="246">
        <v>0</v>
      </c>
      <c r="P176" s="244">
        <f t="shared" si="14"/>
        <v>0</v>
      </c>
      <c r="Q176" s="123">
        <f>VLOOKUP(E176,'[35]BAT (2)'!$C$11:$H$580,6,FALSE)</f>
        <v>0</v>
      </c>
      <c r="S176" s="124" t="b">
        <f t="shared" si="15"/>
        <v>1</v>
      </c>
      <c r="Y176" s="44">
        <f t="shared" si="16"/>
        <v>0</v>
      </c>
      <c r="Z176" s="45">
        <f t="shared" si="17"/>
        <v>0</v>
      </c>
      <c r="AA176" s="44">
        <f t="shared" si="18"/>
        <v>0</v>
      </c>
    </row>
    <row r="177" spans="1:27" s="57" customFormat="1" ht="15" customHeight="1" x14ac:dyDescent="0.25">
      <c r="A177" s="46" t="s">
        <v>17</v>
      </c>
      <c r="B177" s="52"/>
      <c r="C177" s="39" t="s">
        <v>24</v>
      </c>
      <c r="D177" s="39" t="s">
        <v>24</v>
      </c>
      <c r="E177" s="116" t="s">
        <v>358</v>
      </c>
      <c r="F177" s="126" t="s">
        <v>359</v>
      </c>
      <c r="G177" s="94">
        <f>SUM(G178:G184)</f>
        <v>0</v>
      </c>
      <c r="H177" s="257">
        <v>1786689.95</v>
      </c>
      <c r="I177" s="238"/>
      <c r="J177" s="234">
        <v>0</v>
      </c>
      <c r="K177" s="225"/>
      <c r="L177" s="258">
        <f t="shared" si="13"/>
        <v>1786689.95</v>
      </c>
      <c r="M177" s="259"/>
      <c r="N177" s="359">
        <v>202686.07</v>
      </c>
      <c r="O177" s="260">
        <v>49436.98</v>
      </c>
      <c r="P177" s="258">
        <f t="shared" si="14"/>
        <v>1534566.9</v>
      </c>
      <c r="Q177" s="35">
        <f>VLOOKUP(E177,'[35]BAT (2)'!$C$11:$H$580,6,FALSE)</f>
        <v>1557898.71</v>
      </c>
      <c r="S177" s="36" t="b">
        <f t="shared" si="15"/>
        <v>0</v>
      </c>
      <c r="Y177" s="44">
        <f t="shared" si="16"/>
        <v>1786689.95</v>
      </c>
      <c r="Z177" s="45">
        <f t="shared" si="17"/>
        <v>0</v>
      </c>
      <c r="AA177" s="44">
        <f t="shared" si="18"/>
        <v>1786689.95</v>
      </c>
    </row>
    <row r="178" spans="1:27" s="57" customFormat="1" ht="15" customHeight="1" x14ac:dyDescent="0.25">
      <c r="A178" s="46"/>
      <c r="B178" s="52"/>
      <c r="C178" s="39" t="s">
        <v>24</v>
      </c>
      <c r="D178" s="39" t="s">
        <v>14</v>
      </c>
      <c r="E178" s="118" t="s">
        <v>360</v>
      </c>
      <c r="F178" s="84" t="s">
        <v>361</v>
      </c>
      <c r="G178" s="66"/>
      <c r="H178" s="249">
        <v>96546.78</v>
      </c>
      <c r="I178" s="238"/>
      <c r="J178" s="243"/>
      <c r="K178" s="225"/>
      <c r="L178" s="250">
        <f t="shared" si="13"/>
        <v>96546.78</v>
      </c>
      <c r="M178" s="245"/>
      <c r="N178" s="357">
        <v>4938.1499999999996</v>
      </c>
      <c r="O178" s="251">
        <v>0</v>
      </c>
      <c r="P178" s="250">
        <f t="shared" si="14"/>
        <v>91608.63</v>
      </c>
      <c r="Q178" s="35">
        <f>VLOOKUP(E178,'[35]BAT (2)'!$C$11:$H$580,6,FALSE)</f>
        <v>72091.28</v>
      </c>
      <c r="S178" s="36" t="b">
        <f t="shared" si="15"/>
        <v>0</v>
      </c>
      <c r="Y178" s="44">
        <f t="shared" si="16"/>
        <v>96546.78</v>
      </c>
      <c r="Z178" s="45">
        <f t="shared" si="17"/>
        <v>0</v>
      </c>
      <c r="AA178" s="44">
        <f t="shared" si="18"/>
        <v>96546.78</v>
      </c>
    </row>
    <row r="179" spans="1:27" s="57" customFormat="1" ht="15" customHeight="1" x14ac:dyDescent="0.25">
      <c r="A179" s="46"/>
      <c r="B179" s="52"/>
      <c r="C179" s="39" t="s">
        <v>24</v>
      </c>
      <c r="D179" s="39" t="s">
        <v>14</v>
      </c>
      <c r="E179" s="118" t="s">
        <v>362</v>
      </c>
      <c r="F179" s="84" t="s">
        <v>363</v>
      </c>
      <c r="G179" s="66"/>
      <c r="H179" s="249">
        <v>505013.17</v>
      </c>
      <c r="I179" s="238"/>
      <c r="J179" s="243"/>
      <c r="K179" s="225"/>
      <c r="L179" s="250">
        <f t="shared" si="13"/>
        <v>505013.17</v>
      </c>
      <c r="M179" s="245"/>
      <c r="N179" s="357">
        <v>0</v>
      </c>
      <c r="O179" s="251">
        <v>0</v>
      </c>
      <c r="P179" s="250">
        <f t="shared" si="14"/>
        <v>505013.17</v>
      </c>
      <c r="Q179" s="35">
        <f>VLOOKUP(E179,'[35]BAT (2)'!$C$11:$H$580,6,FALSE)</f>
        <v>418724.97</v>
      </c>
      <c r="S179" s="36" t="b">
        <f t="shared" si="15"/>
        <v>0</v>
      </c>
      <c r="Y179" s="44">
        <f t="shared" si="16"/>
        <v>505013.17</v>
      </c>
      <c r="Z179" s="45">
        <f t="shared" si="17"/>
        <v>0</v>
      </c>
      <c r="AA179" s="44">
        <f t="shared" si="18"/>
        <v>505013.17</v>
      </c>
    </row>
    <row r="180" spans="1:27" s="57" customFormat="1" ht="15" customHeight="1" x14ac:dyDescent="0.25">
      <c r="A180" s="46"/>
      <c r="B180" s="52"/>
      <c r="C180" s="39" t="s">
        <v>24</v>
      </c>
      <c r="D180" s="39" t="s">
        <v>14</v>
      </c>
      <c r="E180" s="118" t="s">
        <v>364</v>
      </c>
      <c r="F180" s="121" t="s">
        <v>365</v>
      </c>
      <c r="G180" s="66"/>
      <c r="H180" s="249">
        <v>351073.12</v>
      </c>
      <c r="I180" s="238"/>
      <c r="J180" s="243"/>
      <c r="K180" s="225"/>
      <c r="L180" s="250">
        <f t="shared" si="13"/>
        <v>351073.12</v>
      </c>
      <c r="M180" s="245"/>
      <c r="N180" s="357">
        <v>0</v>
      </c>
      <c r="O180" s="251">
        <v>0</v>
      </c>
      <c r="P180" s="250">
        <f t="shared" si="14"/>
        <v>351073.12</v>
      </c>
      <c r="Q180" s="35">
        <f>VLOOKUP(E180,'[35]BAT (2)'!$C$11:$H$580,6,FALSE)</f>
        <v>324788.30000000005</v>
      </c>
      <c r="S180" s="36" t="b">
        <f t="shared" si="15"/>
        <v>0</v>
      </c>
      <c r="Y180" s="44">
        <f t="shared" si="16"/>
        <v>351073.12</v>
      </c>
      <c r="Z180" s="45">
        <f t="shared" si="17"/>
        <v>0</v>
      </c>
      <c r="AA180" s="44">
        <f t="shared" si="18"/>
        <v>351073.12</v>
      </c>
    </row>
    <row r="181" spans="1:27" s="57" customFormat="1" ht="15" customHeight="1" x14ac:dyDescent="0.25">
      <c r="A181" s="46"/>
      <c r="B181" s="52"/>
      <c r="C181" s="39" t="s">
        <v>24</v>
      </c>
      <c r="D181" s="39" t="s">
        <v>14</v>
      </c>
      <c r="E181" s="118" t="s">
        <v>366</v>
      </c>
      <c r="F181" s="121" t="s">
        <v>367</v>
      </c>
      <c r="G181" s="66"/>
      <c r="H181" s="249">
        <v>591939.56000000006</v>
      </c>
      <c r="I181" s="238"/>
      <c r="J181" s="243"/>
      <c r="K181" s="225"/>
      <c r="L181" s="250">
        <f t="shared" si="13"/>
        <v>591939.56000000006</v>
      </c>
      <c r="M181" s="245"/>
      <c r="N181" s="357">
        <v>0</v>
      </c>
      <c r="O181" s="251">
        <v>0</v>
      </c>
      <c r="P181" s="250">
        <f t="shared" si="14"/>
        <v>591939.56000000006</v>
      </c>
      <c r="Q181" s="35">
        <f>VLOOKUP(E181,'[35]BAT (2)'!$C$11:$H$580,6,FALSE)</f>
        <v>611960.12</v>
      </c>
      <c r="S181" s="36" t="b">
        <f t="shared" si="15"/>
        <v>0</v>
      </c>
      <c r="Y181" s="44">
        <f t="shared" si="16"/>
        <v>591939.56000000006</v>
      </c>
      <c r="Z181" s="45">
        <f t="shared" si="17"/>
        <v>0</v>
      </c>
      <c r="AA181" s="44">
        <f t="shared" si="18"/>
        <v>591939.56000000006</v>
      </c>
    </row>
    <row r="182" spans="1:27" s="57" customFormat="1" ht="15" customHeight="1" x14ac:dyDescent="0.25">
      <c r="A182" s="46"/>
      <c r="B182" s="52"/>
      <c r="C182" s="39" t="s">
        <v>24</v>
      </c>
      <c r="D182" s="39" t="s">
        <v>14</v>
      </c>
      <c r="E182" s="118" t="s">
        <v>368</v>
      </c>
      <c r="F182" s="121" t="s">
        <v>369</v>
      </c>
      <c r="G182" s="66"/>
      <c r="H182" s="249">
        <v>82508.390000000014</v>
      </c>
      <c r="I182" s="238"/>
      <c r="J182" s="243"/>
      <c r="K182" s="225"/>
      <c r="L182" s="250">
        <f t="shared" si="13"/>
        <v>82508.390000000014</v>
      </c>
      <c r="M182" s="245"/>
      <c r="N182" s="357">
        <v>0</v>
      </c>
      <c r="O182" s="251">
        <v>0</v>
      </c>
      <c r="P182" s="250">
        <f t="shared" si="14"/>
        <v>82508.390000000014</v>
      </c>
      <c r="Q182" s="35">
        <f>VLOOKUP(E182,'[35]BAT (2)'!$C$11:$H$580,6,FALSE)</f>
        <v>58721.7</v>
      </c>
      <c r="S182" s="36" t="b">
        <f t="shared" si="15"/>
        <v>0</v>
      </c>
      <c r="Y182" s="44">
        <f t="shared" si="16"/>
        <v>82508.39</v>
      </c>
      <c r="Z182" s="45">
        <f t="shared" si="17"/>
        <v>0</v>
      </c>
      <c r="AA182" s="44">
        <f t="shared" si="18"/>
        <v>82508.39</v>
      </c>
    </row>
    <row r="183" spans="1:27" s="57" customFormat="1" ht="15" customHeight="1" x14ac:dyDescent="0.25">
      <c r="A183" s="46"/>
      <c r="B183" s="52"/>
      <c r="C183" s="39" t="s">
        <v>24</v>
      </c>
      <c r="D183" s="39" t="s">
        <v>14</v>
      </c>
      <c r="E183" s="118" t="s">
        <v>370</v>
      </c>
      <c r="F183" s="84" t="s">
        <v>371</v>
      </c>
      <c r="G183" s="66"/>
      <c r="H183" s="249">
        <v>159608.93</v>
      </c>
      <c r="I183" s="238"/>
      <c r="J183" s="243"/>
      <c r="K183" s="225"/>
      <c r="L183" s="250">
        <f t="shared" si="13"/>
        <v>159608.93</v>
      </c>
      <c r="M183" s="245"/>
      <c r="N183" s="357">
        <v>197747.92</v>
      </c>
      <c r="O183" s="251">
        <v>49436.98</v>
      </c>
      <c r="P183" s="250">
        <f t="shared" si="14"/>
        <v>-87575.97000000003</v>
      </c>
      <c r="Q183" s="35">
        <f>VLOOKUP(E183,'[35]BAT (2)'!$C$11:$H$580,6,FALSE)</f>
        <v>71612.34</v>
      </c>
      <c r="S183" s="36" t="b">
        <f t="shared" si="15"/>
        <v>0</v>
      </c>
      <c r="Y183" s="44">
        <f t="shared" si="16"/>
        <v>159608.93</v>
      </c>
      <c r="Z183" s="45">
        <f t="shared" si="17"/>
        <v>0</v>
      </c>
      <c r="AA183" s="44">
        <f t="shared" si="18"/>
        <v>159608.93</v>
      </c>
    </row>
    <row r="184" spans="1:27" s="57" customFormat="1" ht="15" customHeight="1" x14ac:dyDescent="0.25">
      <c r="A184" s="46"/>
      <c r="B184" s="52" t="s">
        <v>13</v>
      </c>
      <c r="C184" s="39" t="s">
        <v>13</v>
      </c>
      <c r="D184" s="39" t="s">
        <v>14</v>
      </c>
      <c r="E184" s="118" t="s">
        <v>372</v>
      </c>
      <c r="F184" s="84" t="s">
        <v>373</v>
      </c>
      <c r="G184" s="66"/>
      <c r="H184" s="249">
        <v>0</v>
      </c>
      <c r="I184" s="238"/>
      <c r="J184" s="243"/>
      <c r="K184" s="225"/>
      <c r="L184" s="250">
        <f t="shared" si="13"/>
        <v>0</v>
      </c>
      <c r="M184" s="245"/>
      <c r="N184" s="357">
        <v>0</v>
      </c>
      <c r="O184" s="251">
        <v>0</v>
      </c>
      <c r="P184" s="250">
        <f t="shared" si="14"/>
        <v>0</v>
      </c>
      <c r="Q184" s="35">
        <f>VLOOKUP(E184,'[35]BAT (2)'!$C$11:$H$580,6,FALSE)</f>
        <v>0</v>
      </c>
      <c r="S184" s="36" t="b">
        <f t="shared" si="15"/>
        <v>1</v>
      </c>
      <c r="Y184" s="44">
        <f t="shared" si="16"/>
        <v>0</v>
      </c>
      <c r="Z184" s="45">
        <f t="shared" si="17"/>
        <v>0</v>
      </c>
      <c r="AA184" s="44">
        <f t="shared" si="18"/>
        <v>0</v>
      </c>
    </row>
    <row r="185" spans="1:27" s="57" customFormat="1" ht="15" customHeight="1" x14ac:dyDescent="0.25">
      <c r="A185" s="46" t="s">
        <v>17</v>
      </c>
      <c r="B185" s="52"/>
      <c r="C185" s="39" t="s">
        <v>24</v>
      </c>
      <c r="D185" s="39" t="s">
        <v>24</v>
      </c>
      <c r="E185" s="114" t="s">
        <v>374</v>
      </c>
      <c r="F185" s="115" t="s">
        <v>375</v>
      </c>
      <c r="G185" s="79">
        <v>0</v>
      </c>
      <c r="H185" s="261">
        <v>387870105.44999999</v>
      </c>
      <c r="I185" s="238"/>
      <c r="J185" s="228">
        <v>3656119.0666666669</v>
      </c>
      <c r="K185" s="225"/>
      <c r="L185" s="229">
        <f t="shared" si="13"/>
        <v>384213986.38333333</v>
      </c>
      <c r="M185" s="230"/>
      <c r="N185" s="360">
        <v>4696375.1900000004</v>
      </c>
      <c r="O185" s="231">
        <v>6413832.46</v>
      </c>
      <c r="P185" s="229">
        <f t="shared" si="14"/>
        <v>376759897.80000001</v>
      </c>
      <c r="Q185" s="35">
        <f>VLOOKUP(E185,'[35]BAT (2)'!$C$11:$H$580,6,FALSE)</f>
        <v>374083334.22648001</v>
      </c>
      <c r="S185" s="36" t="b">
        <f t="shared" si="15"/>
        <v>0</v>
      </c>
      <c r="Y185" s="44">
        <f t="shared" si="16"/>
        <v>387870105.44999999</v>
      </c>
      <c r="Z185" s="45">
        <f t="shared" si="17"/>
        <v>3656119.07</v>
      </c>
      <c r="AA185" s="44">
        <f t="shared" si="18"/>
        <v>384213986.38</v>
      </c>
    </row>
    <row r="186" spans="1:27" s="57" customFormat="1" ht="15" customHeight="1" x14ac:dyDescent="0.25">
      <c r="A186" s="46" t="s">
        <v>17</v>
      </c>
      <c r="B186" s="52"/>
      <c r="C186" s="39" t="s">
        <v>24</v>
      </c>
      <c r="D186" s="39" t="s">
        <v>24</v>
      </c>
      <c r="E186" s="116" t="s">
        <v>376</v>
      </c>
      <c r="F186" s="126" t="s">
        <v>377</v>
      </c>
      <c r="G186" s="74">
        <v>0</v>
      </c>
      <c r="H186" s="257">
        <v>346942772.00999999</v>
      </c>
      <c r="I186" s="238"/>
      <c r="J186" s="228">
        <v>3656119.0666666669</v>
      </c>
      <c r="K186" s="225"/>
      <c r="L186" s="258">
        <f t="shared" si="13"/>
        <v>343286652.94333333</v>
      </c>
      <c r="M186" s="259"/>
      <c r="N186" s="359">
        <v>4215526.9000000004</v>
      </c>
      <c r="O186" s="260">
        <v>5932984.1699999999</v>
      </c>
      <c r="P186" s="258">
        <f t="shared" si="14"/>
        <v>336794260.94</v>
      </c>
      <c r="Q186" s="35">
        <f>VLOOKUP(E186,'[35]BAT (2)'!$C$11:$H$580,6,FALSE)</f>
        <v>341285380.59148002</v>
      </c>
      <c r="S186" s="36" t="b">
        <f t="shared" si="15"/>
        <v>0</v>
      </c>
      <c r="Y186" s="44">
        <f t="shared" si="16"/>
        <v>346942772.00999999</v>
      </c>
      <c r="Z186" s="45">
        <f t="shared" si="17"/>
        <v>3656119.07</v>
      </c>
      <c r="AA186" s="44">
        <f t="shared" si="18"/>
        <v>343286652.94</v>
      </c>
    </row>
    <row r="187" spans="1:27" s="57" customFormat="1" ht="15" customHeight="1" x14ac:dyDescent="0.25">
      <c r="A187" s="46" t="s">
        <v>17</v>
      </c>
      <c r="B187" s="52"/>
      <c r="C187" s="39" t="s">
        <v>24</v>
      </c>
      <c r="D187" s="39" t="s">
        <v>24</v>
      </c>
      <c r="E187" s="116" t="s">
        <v>378</v>
      </c>
      <c r="F187" s="127" t="s">
        <v>379</v>
      </c>
      <c r="G187" s="128">
        <v>0</v>
      </c>
      <c r="H187" s="302">
        <v>49058671.260000005</v>
      </c>
      <c r="I187" s="238"/>
      <c r="J187" s="234">
        <v>0</v>
      </c>
      <c r="K187" s="225"/>
      <c r="L187" s="303">
        <f t="shared" si="13"/>
        <v>49058671.260000005</v>
      </c>
      <c r="M187" s="259"/>
      <c r="N187" s="370">
        <v>1850576.07</v>
      </c>
      <c r="O187" s="304">
        <v>0</v>
      </c>
      <c r="P187" s="303">
        <f t="shared" si="14"/>
        <v>47208095.190000005</v>
      </c>
      <c r="Q187" s="35">
        <f>VLOOKUP(E187,'[35]BAT (2)'!$C$11:$H$580,6,FALSE)</f>
        <v>48072977</v>
      </c>
      <c r="S187" s="36" t="b">
        <f t="shared" si="15"/>
        <v>0</v>
      </c>
      <c r="Y187" s="44">
        <f t="shared" si="16"/>
        <v>49058671.259999998</v>
      </c>
      <c r="Z187" s="45">
        <f t="shared" si="17"/>
        <v>0</v>
      </c>
      <c r="AA187" s="44">
        <f t="shared" si="18"/>
        <v>49058671.259999998</v>
      </c>
    </row>
    <row r="188" spans="1:27" s="57" customFormat="1" ht="15" customHeight="1" x14ac:dyDescent="0.25">
      <c r="A188" s="46" t="s">
        <v>17</v>
      </c>
      <c r="B188" s="52"/>
      <c r="C188" s="39" t="s">
        <v>24</v>
      </c>
      <c r="D188" s="39" t="s">
        <v>24</v>
      </c>
      <c r="E188" s="118" t="s">
        <v>380</v>
      </c>
      <c r="F188" s="125" t="s">
        <v>381</v>
      </c>
      <c r="G188" s="89">
        <v>0</v>
      </c>
      <c r="H188" s="242">
        <v>48783671.260000005</v>
      </c>
      <c r="I188" s="238"/>
      <c r="J188" s="234">
        <v>0</v>
      </c>
      <c r="K188" s="225"/>
      <c r="L188" s="244">
        <f t="shared" si="13"/>
        <v>48783671.260000005</v>
      </c>
      <c r="M188" s="245"/>
      <c r="N188" s="356">
        <v>1850576.07</v>
      </c>
      <c r="O188" s="246">
        <v>0</v>
      </c>
      <c r="P188" s="244">
        <f t="shared" si="14"/>
        <v>46933095.190000005</v>
      </c>
      <c r="Q188" s="35">
        <f>VLOOKUP(E188,'[35]BAT (2)'!$C$11:$H$580,6,FALSE)</f>
        <v>47769577</v>
      </c>
      <c r="S188" s="36" t="b">
        <f t="shared" si="15"/>
        <v>0</v>
      </c>
      <c r="Y188" s="44">
        <f t="shared" si="16"/>
        <v>48783671.259999998</v>
      </c>
      <c r="Z188" s="45">
        <f t="shared" si="17"/>
        <v>0</v>
      </c>
      <c r="AA188" s="44">
        <f t="shared" si="18"/>
        <v>48783671.259999998</v>
      </c>
    </row>
    <row r="189" spans="1:27" s="57" customFormat="1" ht="15" customHeight="1" x14ac:dyDescent="0.25">
      <c r="A189" s="46"/>
      <c r="B189" s="52"/>
      <c r="C189" s="39" t="s">
        <v>24</v>
      </c>
      <c r="D189" s="39" t="s">
        <v>14</v>
      </c>
      <c r="E189" s="118" t="s">
        <v>382</v>
      </c>
      <c r="F189" s="122" t="s">
        <v>383</v>
      </c>
      <c r="G189" s="89"/>
      <c r="H189" s="242">
        <v>32608090.789999999</v>
      </c>
      <c r="I189" s="238"/>
      <c r="J189" s="243"/>
      <c r="K189" s="225"/>
      <c r="L189" s="244">
        <f t="shared" si="13"/>
        <v>32608090.789999999</v>
      </c>
      <c r="M189" s="245"/>
      <c r="N189" s="356">
        <v>0</v>
      </c>
      <c r="O189" s="246">
        <v>0</v>
      </c>
      <c r="P189" s="244">
        <f t="shared" si="14"/>
        <v>32608090.789999999</v>
      </c>
      <c r="Q189" s="35">
        <f>VLOOKUP(E189,'[35]BAT (2)'!$C$11:$H$580,6,FALSE)</f>
        <v>32765833.009999998</v>
      </c>
      <c r="S189" s="36" t="b">
        <f t="shared" si="15"/>
        <v>0</v>
      </c>
      <c r="Y189" s="44">
        <f t="shared" si="16"/>
        <v>32608090.789999999</v>
      </c>
      <c r="Z189" s="45">
        <f t="shared" si="17"/>
        <v>0</v>
      </c>
      <c r="AA189" s="44">
        <f t="shared" si="18"/>
        <v>32608090.789999999</v>
      </c>
    </row>
    <row r="190" spans="1:27" s="57" customFormat="1" ht="15" customHeight="1" x14ac:dyDescent="0.25">
      <c r="A190" s="46"/>
      <c r="B190" s="52"/>
      <c r="C190" s="39" t="s">
        <v>24</v>
      </c>
      <c r="D190" s="39" t="s">
        <v>14</v>
      </c>
      <c r="E190" s="118" t="s">
        <v>384</v>
      </c>
      <c r="F190" s="122" t="s">
        <v>385</v>
      </c>
      <c r="G190" s="89"/>
      <c r="H190" s="242">
        <v>7937492.1299999999</v>
      </c>
      <c r="I190" s="238"/>
      <c r="J190" s="243"/>
      <c r="K190" s="225"/>
      <c r="L190" s="244">
        <f t="shared" si="13"/>
        <v>7937492.1299999999</v>
      </c>
      <c r="M190" s="245"/>
      <c r="N190" s="356">
        <v>0</v>
      </c>
      <c r="O190" s="246">
        <v>0</v>
      </c>
      <c r="P190" s="244">
        <f t="shared" si="14"/>
        <v>7937492.1299999999</v>
      </c>
      <c r="Q190" s="35">
        <f>VLOOKUP(E190,'[35]BAT (2)'!$C$11:$H$580,6,FALSE)</f>
        <v>8074639.2300000004</v>
      </c>
      <c r="S190" s="36" t="b">
        <f t="shared" si="15"/>
        <v>0</v>
      </c>
      <c r="Y190" s="44">
        <f t="shared" si="16"/>
        <v>7937492.1299999999</v>
      </c>
      <c r="Z190" s="45">
        <f t="shared" si="17"/>
        <v>0</v>
      </c>
      <c r="AA190" s="44">
        <f t="shared" si="18"/>
        <v>7937492.1299999999</v>
      </c>
    </row>
    <row r="191" spans="1:27" s="57" customFormat="1" ht="15" customHeight="1" x14ac:dyDescent="0.25">
      <c r="A191" s="46"/>
      <c r="B191" s="52"/>
      <c r="C191" s="39" t="s">
        <v>24</v>
      </c>
      <c r="D191" s="39" t="s">
        <v>14</v>
      </c>
      <c r="E191" s="118" t="s">
        <v>386</v>
      </c>
      <c r="F191" s="122" t="s">
        <v>387</v>
      </c>
      <c r="G191" s="89"/>
      <c r="H191" s="242">
        <v>4631247.0599999996</v>
      </c>
      <c r="I191" s="238"/>
      <c r="J191" s="243"/>
      <c r="K191" s="225"/>
      <c r="L191" s="244">
        <f t="shared" si="13"/>
        <v>4631247.0599999996</v>
      </c>
      <c r="M191" s="245"/>
      <c r="N191" s="356">
        <v>1850576.07</v>
      </c>
      <c r="O191" s="246">
        <v>0</v>
      </c>
      <c r="P191" s="244">
        <f t="shared" si="14"/>
        <v>2780670.9899999993</v>
      </c>
      <c r="Q191" s="35">
        <f>VLOOKUP(E191,'[35]BAT (2)'!$C$11:$H$580,6,FALSE)</f>
        <v>3274444.7</v>
      </c>
      <c r="S191" s="36" t="b">
        <f t="shared" si="15"/>
        <v>0</v>
      </c>
      <c r="Y191" s="44">
        <f t="shared" si="16"/>
        <v>4631247.0599999996</v>
      </c>
      <c r="Z191" s="45">
        <f t="shared" si="17"/>
        <v>0</v>
      </c>
      <c r="AA191" s="44">
        <f t="shared" si="18"/>
        <v>4631247.0599999996</v>
      </c>
    </row>
    <row r="192" spans="1:27" s="57" customFormat="1" ht="15" customHeight="1" x14ac:dyDescent="0.25">
      <c r="A192" s="46"/>
      <c r="B192" s="52"/>
      <c r="C192" s="39" t="s">
        <v>24</v>
      </c>
      <c r="D192" s="39" t="s">
        <v>14</v>
      </c>
      <c r="E192" s="118" t="s">
        <v>388</v>
      </c>
      <c r="F192" s="125" t="s">
        <v>389</v>
      </c>
      <c r="G192" s="89"/>
      <c r="H192" s="242">
        <v>3606841.2800000003</v>
      </c>
      <c r="I192" s="238"/>
      <c r="J192" s="243"/>
      <c r="K192" s="225"/>
      <c r="L192" s="244">
        <f t="shared" si="13"/>
        <v>3606841.2800000003</v>
      </c>
      <c r="M192" s="245"/>
      <c r="N192" s="356">
        <v>0</v>
      </c>
      <c r="O192" s="246">
        <v>0</v>
      </c>
      <c r="P192" s="244">
        <f t="shared" si="14"/>
        <v>3606841.2800000003</v>
      </c>
      <c r="Q192" s="35">
        <f>VLOOKUP(E192,'[35]BAT (2)'!$C$11:$H$580,6,FALSE)</f>
        <v>3654660.0599999996</v>
      </c>
      <c r="S192" s="36" t="b">
        <f t="shared" si="15"/>
        <v>0</v>
      </c>
      <c r="Y192" s="44">
        <f t="shared" si="16"/>
        <v>3606841.28</v>
      </c>
      <c r="Z192" s="45">
        <f t="shared" si="17"/>
        <v>0</v>
      </c>
      <c r="AA192" s="44">
        <f t="shared" si="18"/>
        <v>3606841.28</v>
      </c>
    </row>
    <row r="193" spans="1:27" s="57" customFormat="1" ht="15" customHeight="1" x14ac:dyDescent="0.25">
      <c r="A193" s="46"/>
      <c r="B193" s="52" t="s">
        <v>13</v>
      </c>
      <c r="C193" s="39" t="s">
        <v>13</v>
      </c>
      <c r="D193" s="39" t="s">
        <v>14</v>
      </c>
      <c r="E193" s="118" t="s">
        <v>390</v>
      </c>
      <c r="F193" s="122" t="s">
        <v>391</v>
      </c>
      <c r="G193" s="89"/>
      <c r="H193" s="242">
        <v>117000</v>
      </c>
      <c r="I193" s="238"/>
      <c r="J193" s="243"/>
      <c r="K193" s="225"/>
      <c r="L193" s="244">
        <f t="shared" si="13"/>
        <v>117000</v>
      </c>
      <c r="M193" s="245"/>
      <c r="N193" s="356">
        <v>0</v>
      </c>
      <c r="O193" s="246">
        <v>0</v>
      </c>
      <c r="P193" s="244">
        <f t="shared" si="14"/>
        <v>117000</v>
      </c>
      <c r="Q193" s="35">
        <f>VLOOKUP(E193,'[35]BAT (2)'!$C$11:$H$580,6,FALSE)</f>
        <v>117400</v>
      </c>
      <c r="S193" s="36" t="b">
        <f t="shared" si="15"/>
        <v>0</v>
      </c>
      <c r="Y193" s="44">
        <f t="shared" si="16"/>
        <v>117000</v>
      </c>
      <c r="Z193" s="45">
        <f t="shared" si="17"/>
        <v>0</v>
      </c>
      <c r="AA193" s="44">
        <f t="shared" si="18"/>
        <v>117000</v>
      </c>
    </row>
    <row r="194" spans="1:27" s="57" customFormat="1" ht="15" customHeight="1" x14ac:dyDescent="0.25">
      <c r="A194" s="46"/>
      <c r="B194" s="52" t="s">
        <v>145</v>
      </c>
      <c r="C194" s="39" t="s">
        <v>145</v>
      </c>
      <c r="D194" s="39" t="s">
        <v>14</v>
      </c>
      <c r="E194" s="118" t="s">
        <v>392</v>
      </c>
      <c r="F194" s="125" t="s">
        <v>393</v>
      </c>
      <c r="G194" s="89"/>
      <c r="H194" s="242">
        <v>158000</v>
      </c>
      <c r="I194" s="238"/>
      <c r="J194" s="243"/>
      <c r="K194" s="225"/>
      <c r="L194" s="244">
        <f t="shared" si="13"/>
        <v>158000</v>
      </c>
      <c r="M194" s="245"/>
      <c r="N194" s="356">
        <v>0</v>
      </c>
      <c r="O194" s="246">
        <v>0</v>
      </c>
      <c r="P194" s="244">
        <f t="shared" si="14"/>
        <v>158000</v>
      </c>
      <c r="Q194" s="35">
        <f>VLOOKUP(E194,'[35]BAT (2)'!$C$11:$H$580,6,FALSE)</f>
        <v>186000</v>
      </c>
      <c r="S194" s="36" t="b">
        <f t="shared" si="15"/>
        <v>0</v>
      </c>
      <c r="Y194" s="44">
        <f t="shared" si="16"/>
        <v>158000</v>
      </c>
      <c r="Z194" s="45">
        <f t="shared" si="17"/>
        <v>0</v>
      </c>
      <c r="AA194" s="44">
        <f t="shared" si="18"/>
        <v>158000</v>
      </c>
    </row>
    <row r="195" spans="1:27" s="57" customFormat="1" ht="15" customHeight="1" x14ac:dyDescent="0.25">
      <c r="A195" s="46" t="s">
        <v>17</v>
      </c>
      <c r="B195" s="52"/>
      <c r="C195" s="39" t="s">
        <v>24</v>
      </c>
      <c r="D195" s="39" t="s">
        <v>24</v>
      </c>
      <c r="E195" s="116" t="s">
        <v>394</v>
      </c>
      <c r="F195" s="129" t="s">
        <v>395</v>
      </c>
      <c r="G195" s="130">
        <f>SUM(G196:G198)</f>
        <v>0</v>
      </c>
      <c r="H195" s="302">
        <v>45740316.949999996</v>
      </c>
      <c r="I195" s="238"/>
      <c r="J195" s="234">
        <v>0</v>
      </c>
      <c r="K195" s="225"/>
      <c r="L195" s="303">
        <f t="shared" si="13"/>
        <v>45740316.949999996</v>
      </c>
      <c r="M195" s="259"/>
      <c r="N195" s="370">
        <v>0</v>
      </c>
      <c r="O195" s="304">
        <v>0</v>
      </c>
      <c r="P195" s="303">
        <f t="shared" si="14"/>
        <v>45740316.949999996</v>
      </c>
      <c r="Q195" s="35">
        <f>VLOOKUP(E195,'[35]BAT (2)'!$C$11:$H$580,6,FALSE)</f>
        <v>54067538.299999997</v>
      </c>
      <c r="S195" s="36" t="b">
        <f t="shared" si="15"/>
        <v>0</v>
      </c>
      <c r="Y195" s="44">
        <f t="shared" si="16"/>
        <v>45740316.950000003</v>
      </c>
      <c r="Z195" s="45">
        <f t="shared" si="17"/>
        <v>0</v>
      </c>
      <c r="AA195" s="44">
        <f t="shared" si="18"/>
        <v>45740316.950000003</v>
      </c>
    </row>
    <row r="196" spans="1:27" s="57" customFormat="1" ht="15" customHeight="1" x14ac:dyDescent="0.25">
      <c r="A196" s="46"/>
      <c r="B196" s="52"/>
      <c r="C196" s="39" t="s">
        <v>24</v>
      </c>
      <c r="D196" s="39" t="s">
        <v>14</v>
      </c>
      <c r="E196" s="118" t="s">
        <v>396</v>
      </c>
      <c r="F196" s="122" t="s">
        <v>397</v>
      </c>
      <c r="G196" s="89"/>
      <c r="H196" s="242">
        <v>44921316.949999996</v>
      </c>
      <c r="I196" s="238"/>
      <c r="J196" s="243"/>
      <c r="K196" s="225"/>
      <c r="L196" s="244">
        <f t="shared" ref="L196:L259" si="19">H196-J196</f>
        <v>44921316.949999996</v>
      </c>
      <c r="M196" s="245"/>
      <c r="N196" s="356">
        <v>0</v>
      </c>
      <c r="O196" s="246">
        <v>0</v>
      </c>
      <c r="P196" s="244">
        <f t="shared" si="14"/>
        <v>44921316.949999996</v>
      </c>
      <c r="Q196" s="35">
        <f>VLOOKUP(E196,'[35]BAT (2)'!$C$11:$H$580,6,FALSE)</f>
        <v>53361338.299999997</v>
      </c>
      <c r="S196" s="36" t="b">
        <f t="shared" si="15"/>
        <v>0</v>
      </c>
      <c r="Y196" s="44">
        <f t="shared" si="16"/>
        <v>44921316.950000003</v>
      </c>
      <c r="Z196" s="45">
        <f t="shared" si="17"/>
        <v>0</v>
      </c>
      <c r="AA196" s="44">
        <f t="shared" si="18"/>
        <v>44921316.950000003</v>
      </c>
    </row>
    <row r="197" spans="1:27" s="57" customFormat="1" ht="15" customHeight="1" x14ac:dyDescent="0.25">
      <c r="A197" s="46"/>
      <c r="B197" s="52" t="s">
        <v>13</v>
      </c>
      <c r="C197" s="39" t="s">
        <v>13</v>
      </c>
      <c r="D197" s="39" t="s">
        <v>14</v>
      </c>
      <c r="E197" s="118" t="s">
        <v>398</v>
      </c>
      <c r="F197" s="125" t="s">
        <v>399</v>
      </c>
      <c r="G197" s="89"/>
      <c r="H197" s="242">
        <v>559000</v>
      </c>
      <c r="I197" s="238"/>
      <c r="J197" s="243"/>
      <c r="K197" s="225"/>
      <c r="L197" s="244">
        <f t="shared" si="19"/>
        <v>559000</v>
      </c>
      <c r="M197" s="245"/>
      <c r="N197" s="356">
        <v>0</v>
      </c>
      <c r="O197" s="246">
        <v>0</v>
      </c>
      <c r="P197" s="244">
        <f t="shared" si="14"/>
        <v>559000</v>
      </c>
      <c r="Q197" s="35">
        <f>VLOOKUP(E197,'[35]BAT (2)'!$C$11:$H$580,6,FALSE)</f>
        <v>400200</v>
      </c>
      <c r="S197" s="36" t="b">
        <f t="shared" si="15"/>
        <v>0</v>
      </c>
      <c r="Y197" s="44">
        <f t="shared" si="16"/>
        <v>559000</v>
      </c>
      <c r="Z197" s="45">
        <f t="shared" si="17"/>
        <v>0</v>
      </c>
      <c r="AA197" s="44">
        <f t="shared" si="18"/>
        <v>559000</v>
      </c>
    </row>
    <row r="198" spans="1:27" s="22" customFormat="1" ht="15" customHeight="1" x14ac:dyDescent="0.25">
      <c r="A198" s="71"/>
      <c r="B198" s="72" t="s">
        <v>145</v>
      </c>
      <c r="C198" s="39" t="s">
        <v>145</v>
      </c>
      <c r="D198" s="39" t="s">
        <v>14</v>
      </c>
      <c r="E198" s="118" t="s">
        <v>400</v>
      </c>
      <c r="F198" s="122" t="s">
        <v>401</v>
      </c>
      <c r="G198" s="89"/>
      <c r="H198" s="242">
        <v>260000</v>
      </c>
      <c r="I198" s="238"/>
      <c r="J198" s="243"/>
      <c r="K198" s="225"/>
      <c r="L198" s="244">
        <f t="shared" si="19"/>
        <v>260000</v>
      </c>
      <c r="M198" s="245"/>
      <c r="N198" s="356">
        <v>0</v>
      </c>
      <c r="O198" s="246">
        <v>0</v>
      </c>
      <c r="P198" s="244">
        <f t="shared" si="14"/>
        <v>260000</v>
      </c>
      <c r="Q198" s="35">
        <f>VLOOKUP(E198,'[35]BAT (2)'!$C$11:$H$580,6,FALSE)</f>
        <v>306000</v>
      </c>
      <c r="S198" s="36" t="b">
        <f t="shared" si="15"/>
        <v>0</v>
      </c>
      <c r="Y198" s="44">
        <f t="shared" si="16"/>
        <v>260000</v>
      </c>
      <c r="Z198" s="45">
        <f t="shared" si="17"/>
        <v>0</v>
      </c>
      <c r="AA198" s="44">
        <f t="shared" si="18"/>
        <v>260000</v>
      </c>
    </row>
    <row r="199" spans="1:27" s="22" customFormat="1" ht="15" customHeight="1" x14ac:dyDescent="0.25">
      <c r="A199" s="71" t="s">
        <v>17</v>
      </c>
      <c r="B199" s="72"/>
      <c r="C199" s="39" t="s">
        <v>24</v>
      </c>
      <c r="D199" s="39" t="s">
        <v>24</v>
      </c>
      <c r="E199" s="116" t="s">
        <v>402</v>
      </c>
      <c r="F199" s="129" t="s">
        <v>403</v>
      </c>
      <c r="G199" s="130">
        <f>SUM(G200:G207)+G216+G217</f>
        <v>0</v>
      </c>
      <c r="H199" s="302">
        <v>40357482.170000002</v>
      </c>
      <c r="I199" s="238"/>
      <c r="J199" s="234">
        <v>0</v>
      </c>
      <c r="K199" s="225"/>
      <c r="L199" s="303">
        <f t="shared" si="19"/>
        <v>40357482.170000002</v>
      </c>
      <c r="M199" s="259"/>
      <c r="N199" s="370">
        <v>0</v>
      </c>
      <c r="O199" s="304">
        <v>0</v>
      </c>
      <c r="P199" s="303">
        <f t="shared" si="14"/>
        <v>40357482.170000002</v>
      </c>
      <c r="Q199" s="35">
        <f>VLOOKUP(E199,'[35]BAT (2)'!$C$11:$H$580,6,FALSE)</f>
        <v>31651945.030000001</v>
      </c>
      <c r="S199" s="36" t="b">
        <f t="shared" si="15"/>
        <v>0</v>
      </c>
      <c r="Y199" s="44">
        <f t="shared" si="16"/>
        <v>40357482.170000002</v>
      </c>
      <c r="Z199" s="45">
        <f t="shared" si="17"/>
        <v>0</v>
      </c>
      <c r="AA199" s="44">
        <f t="shared" si="18"/>
        <v>40357482.170000002</v>
      </c>
    </row>
    <row r="200" spans="1:27" s="22" customFormat="1" ht="15" customHeight="1" x14ac:dyDescent="0.25">
      <c r="A200" s="71"/>
      <c r="B200" s="72" t="s">
        <v>13</v>
      </c>
      <c r="C200" s="39" t="s">
        <v>13</v>
      </c>
      <c r="D200" s="39" t="s">
        <v>14</v>
      </c>
      <c r="E200" s="118" t="s">
        <v>404</v>
      </c>
      <c r="F200" s="122" t="s">
        <v>405</v>
      </c>
      <c r="G200" s="89"/>
      <c r="H200" s="242">
        <v>11866000</v>
      </c>
      <c r="I200" s="238"/>
      <c r="J200" s="243"/>
      <c r="K200" s="225"/>
      <c r="L200" s="244">
        <f t="shared" si="19"/>
        <v>11866000</v>
      </c>
      <c r="M200" s="245"/>
      <c r="N200" s="356">
        <v>0</v>
      </c>
      <c r="O200" s="246">
        <v>0</v>
      </c>
      <c r="P200" s="244">
        <f t="shared" si="14"/>
        <v>11866000</v>
      </c>
      <c r="Q200" s="35">
        <f>VLOOKUP(E200,'[35]BAT (2)'!$C$11:$H$580,6,FALSE)</f>
        <v>6931000</v>
      </c>
      <c r="S200" s="36" t="b">
        <f t="shared" si="15"/>
        <v>0</v>
      </c>
      <c r="Y200" s="44">
        <f t="shared" si="16"/>
        <v>11866000</v>
      </c>
      <c r="Z200" s="45">
        <f t="shared" si="17"/>
        <v>0</v>
      </c>
      <c r="AA200" s="44">
        <f t="shared" si="18"/>
        <v>11866000</v>
      </c>
    </row>
    <row r="201" spans="1:27" s="21" customFormat="1" ht="15" customHeight="1" x14ac:dyDescent="0.25">
      <c r="A201" s="71"/>
      <c r="B201" s="72" t="s">
        <v>13</v>
      </c>
      <c r="C201" s="39" t="s">
        <v>13</v>
      </c>
      <c r="D201" s="39" t="s">
        <v>14</v>
      </c>
      <c r="E201" s="118" t="s">
        <v>406</v>
      </c>
      <c r="F201" s="125" t="s">
        <v>407</v>
      </c>
      <c r="G201" s="89"/>
      <c r="H201" s="242">
        <v>0</v>
      </c>
      <c r="I201" s="238"/>
      <c r="J201" s="270"/>
      <c r="K201" s="225"/>
      <c r="L201" s="244">
        <f t="shared" si="19"/>
        <v>0</v>
      </c>
      <c r="M201" s="245"/>
      <c r="N201" s="356">
        <v>0</v>
      </c>
      <c r="O201" s="246">
        <v>0</v>
      </c>
      <c r="P201" s="244">
        <f t="shared" si="14"/>
        <v>0</v>
      </c>
      <c r="Q201" s="35">
        <f>VLOOKUP(E201,'[35]BAT (2)'!$C$11:$H$580,6,FALSE)</f>
        <v>0</v>
      </c>
      <c r="S201" s="36" t="b">
        <f t="shared" si="15"/>
        <v>1</v>
      </c>
      <c r="Y201" s="44">
        <f t="shared" si="16"/>
        <v>0</v>
      </c>
      <c r="Z201" s="45">
        <f t="shared" si="17"/>
        <v>0</v>
      </c>
      <c r="AA201" s="44">
        <f t="shared" si="18"/>
        <v>0</v>
      </c>
    </row>
    <row r="202" spans="1:27" s="22" customFormat="1" ht="15" customHeight="1" x14ac:dyDescent="0.25">
      <c r="A202" s="71"/>
      <c r="B202" s="72"/>
      <c r="C202" s="39" t="s">
        <v>24</v>
      </c>
      <c r="D202" s="39" t="s">
        <v>14</v>
      </c>
      <c r="E202" s="118" t="s">
        <v>408</v>
      </c>
      <c r="F202" s="125" t="s">
        <v>409</v>
      </c>
      <c r="G202" s="89"/>
      <c r="H202" s="242">
        <v>0</v>
      </c>
      <c r="I202" s="238"/>
      <c r="J202" s="243"/>
      <c r="K202" s="225"/>
      <c r="L202" s="244">
        <f t="shared" si="19"/>
        <v>0</v>
      </c>
      <c r="M202" s="245"/>
      <c r="N202" s="356">
        <v>0</v>
      </c>
      <c r="O202" s="246">
        <v>0</v>
      </c>
      <c r="P202" s="244">
        <f t="shared" si="14"/>
        <v>0</v>
      </c>
      <c r="Q202" s="35">
        <f>VLOOKUP(E202,'[35]BAT (2)'!$C$11:$H$580,6,FALSE)</f>
        <v>0</v>
      </c>
      <c r="S202" s="36" t="b">
        <f t="shared" si="15"/>
        <v>1</v>
      </c>
      <c r="Y202" s="44">
        <f t="shared" si="16"/>
        <v>0</v>
      </c>
      <c r="Z202" s="45">
        <f t="shared" si="17"/>
        <v>0</v>
      </c>
      <c r="AA202" s="44">
        <f t="shared" si="18"/>
        <v>0</v>
      </c>
    </row>
    <row r="203" spans="1:27" s="21" customFormat="1" ht="15" customHeight="1" x14ac:dyDescent="0.25">
      <c r="A203" s="71"/>
      <c r="B203" s="72"/>
      <c r="C203" s="39" t="s">
        <v>24</v>
      </c>
      <c r="D203" s="39" t="s">
        <v>14</v>
      </c>
      <c r="E203" s="118" t="s">
        <v>410</v>
      </c>
      <c r="F203" s="125" t="s">
        <v>411</v>
      </c>
      <c r="G203" s="89"/>
      <c r="H203" s="242">
        <v>0</v>
      </c>
      <c r="I203" s="238"/>
      <c r="J203" s="270"/>
      <c r="K203" s="225"/>
      <c r="L203" s="244">
        <f t="shared" si="19"/>
        <v>0</v>
      </c>
      <c r="M203" s="245"/>
      <c r="N203" s="356">
        <v>0</v>
      </c>
      <c r="O203" s="246">
        <v>0</v>
      </c>
      <c r="P203" s="244">
        <f t="shared" ref="P203:P266" si="20">H203-N203-O203</f>
        <v>0</v>
      </c>
      <c r="Q203" s="35">
        <f>VLOOKUP(E203,'[35]BAT (2)'!$C$11:$H$580,6,FALSE)</f>
        <v>0</v>
      </c>
      <c r="S203" s="36" t="b">
        <f t="shared" ref="S203:S266" si="21">EXACT(L203,Q203)</f>
        <v>1</v>
      </c>
      <c r="Y203" s="44">
        <f t="shared" ref="Y203:Y266" si="22">ROUND(H203,2)</f>
        <v>0</v>
      </c>
      <c r="Z203" s="45">
        <f t="shared" ref="Z203:Z266" si="23">ROUND(J203,2)</f>
        <v>0</v>
      </c>
      <c r="AA203" s="44">
        <f t="shared" ref="AA203:AA266" si="24">ROUND(L203,2)</f>
        <v>0</v>
      </c>
    </row>
    <row r="204" spans="1:27" s="22" customFormat="1" ht="15" customHeight="1" x14ac:dyDescent="0.25">
      <c r="A204" s="71"/>
      <c r="B204" s="72" t="s">
        <v>145</v>
      </c>
      <c r="C204" s="39" t="s">
        <v>145</v>
      </c>
      <c r="D204" s="39" t="s">
        <v>14</v>
      </c>
      <c r="E204" s="118" t="s">
        <v>412</v>
      </c>
      <c r="F204" s="122" t="s">
        <v>413</v>
      </c>
      <c r="G204" s="89"/>
      <c r="H204" s="242">
        <v>2835000</v>
      </c>
      <c r="I204" s="238"/>
      <c r="J204" s="243"/>
      <c r="K204" s="225"/>
      <c r="L204" s="244">
        <f t="shared" si="19"/>
        <v>2835000</v>
      </c>
      <c r="M204" s="245"/>
      <c r="N204" s="356">
        <v>0</v>
      </c>
      <c r="O204" s="246">
        <v>0</v>
      </c>
      <c r="P204" s="244">
        <f t="shared" si="20"/>
        <v>2835000</v>
      </c>
      <c r="Q204" s="35">
        <f>VLOOKUP(E204,'[35]BAT (2)'!$C$11:$H$580,6,FALSE)</f>
        <v>3335000</v>
      </c>
      <c r="S204" s="36" t="b">
        <f t="shared" si="21"/>
        <v>0</v>
      </c>
      <c r="Y204" s="44">
        <f t="shared" si="22"/>
        <v>2835000</v>
      </c>
      <c r="Z204" s="45">
        <f t="shared" si="23"/>
        <v>0</v>
      </c>
      <c r="AA204" s="44">
        <f t="shared" si="24"/>
        <v>2835000</v>
      </c>
    </row>
    <row r="205" spans="1:27" s="21" customFormat="1" ht="15" customHeight="1" x14ac:dyDescent="0.25">
      <c r="A205" s="71"/>
      <c r="B205" s="72" t="s">
        <v>145</v>
      </c>
      <c r="C205" s="39" t="s">
        <v>145</v>
      </c>
      <c r="D205" s="39" t="s">
        <v>14</v>
      </c>
      <c r="E205" s="118" t="s">
        <v>414</v>
      </c>
      <c r="F205" s="125" t="s">
        <v>415</v>
      </c>
      <c r="G205" s="89"/>
      <c r="H205" s="242">
        <v>0</v>
      </c>
      <c r="I205" s="238"/>
      <c r="J205" s="270"/>
      <c r="K205" s="225"/>
      <c r="L205" s="244">
        <f t="shared" si="19"/>
        <v>0</v>
      </c>
      <c r="M205" s="245"/>
      <c r="N205" s="356">
        <v>0</v>
      </c>
      <c r="O205" s="246">
        <v>0</v>
      </c>
      <c r="P205" s="244">
        <f t="shared" si="20"/>
        <v>0</v>
      </c>
      <c r="Q205" s="35">
        <f>VLOOKUP(E205,'[35]BAT (2)'!$C$11:$H$580,6,FALSE)</f>
        <v>0</v>
      </c>
      <c r="S205" s="36" t="b">
        <f t="shared" si="21"/>
        <v>1</v>
      </c>
      <c r="Y205" s="44">
        <f t="shared" si="22"/>
        <v>0</v>
      </c>
      <c r="Z205" s="45">
        <f t="shared" si="23"/>
        <v>0</v>
      </c>
      <c r="AA205" s="44">
        <f t="shared" si="24"/>
        <v>0</v>
      </c>
    </row>
    <row r="206" spans="1:27" s="22" customFormat="1" ht="15" customHeight="1" x14ac:dyDescent="0.25">
      <c r="A206" s="71"/>
      <c r="B206" s="72"/>
      <c r="C206" s="39" t="s">
        <v>24</v>
      </c>
      <c r="D206" s="39" t="s">
        <v>14</v>
      </c>
      <c r="E206" s="118" t="s">
        <v>416</v>
      </c>
      <c r="F206" s="125" t="s">
        <v>417</v>
      </c>
      <c r="G206" s="89"/>
      <c r="H206" s="242">
        <v>6204070.6900000004</v>
      </c>
      <c r="I206" s="238"/>
      <c r="J206" s="243"/>
      <c r="K206" s="225"/>
      <c r="L206" s="244">
        <f t="shared" si="19"/>
        <v>6204070.6900000004</v>
      </c>
      <c r="M206" s="245"/>
      <c r="N206" s="356">
        <v>0</v>
      </c>
      <c r="O206" s="246">
        <v>0</v>
      </c>
      <c r="P206" s="244">
        <f t="shared" si="20"/>
        <v>6204070.6900000004</v>
      </c>
      <c r="Q206" s="35">
        <f>VLOOKUP(E206,'[35]BAT (2)'!$C$11:$H$580,6,FALSE)</f>
        <v>5358511.95</v>
      </c>
      <c r="S206" s="36" t="b">
        <f t="shared" si="21"/>
        <v>0</v>
      </c>
      <c r="Y206" s="44">
        <f t="shared" si="22"/>
        <v>6204070.6900000004</v>
      </c>
      <c r="Z206" s="45">
        <f t="shared" si="23"/>
        <v>0</v>
      </c>
      <c r="AA206" s="44">
        <f t="shared" si="24"/>
        <v>6204070.6900000004</v>
      </c>
    </row>
    <row r="207" spans="1:27" s="22" customFormat="1" ht="15" customHeight="1" x14ac:dyDescent="0.25">
      <c r="A207" s="71" t="s">
        <v>17</v>
      </c>
      <c r="B207" s="72"/>
      <c r="C207" s="39" t="s">
        <v>24</v>
      </c>
      <c r="D207" s="39" t="s">
        <v>24</v>
      </c>
      <c r="E207" s="118" t="s">
        <v>418</v>
      </c>
      <c r="F207" s="122" t="s">
        <v>419</v>
      </c>
      <c r="G207" s="86">
        <f>SUM(G208:G215)</f>
        <v>0</v>
      </c>
      <c r="H207" s="242">
        <v>19452411.48</v>
      </c>
      <c r="I207" s="238"/>
      <c r="J207" s="234">
        <v>0</v>
      </c>
      <c r="K207" s="225"/>
      <c r="L207" s="244">
        <f t="shared" si="19"/>
        <v>19452411.48</v>
      </c>
      <c r="M207" s="245"/>
      <c r="N207" s="356">
        <v>0</v>
      </c>
      <c r="O207" s="246">
        <v>0</v>
      </c>
      <c r="P207" s="244">
        <f t="shared" si="20"/>
        <v>19452411.48</v>
      </c>
      <c r="Q207" s="35">
        <f>VLOOKUP(E207,'[35]BAT (2)'!$C$11:$H$580,6,FALSE)</f>
        <v>16027433.08</v>
      </c>
      <c r="S207" s="36" t="b">
        <f t="shared" si="21"/>
        <v>0</v>
      </c>
      <c r="Y207" s="44">
        <f t="shared" si="22"/>
        <v>19452411.48</v>
      </c>
      <c r="Z207" s="45">
        <f t="shared" si="23"/>
        <v>0</v>
      </c>
      <c r="AA207" s="44">
        <f t="shared" si="24"/>
        <v>19452411.48</v>
      </c>
    </row>
    <row r="208" spans="1:27" s="22" customFormat="1" ht="15" customHeight="1" x14ac:dyDescent="0.25">
      <c r="A208" s="71"/>
      <c r="B208" s="72"/>
      <c r="C208" s="39" t="s">
        <v>24</v>
      </c>
      <c r="D208" s="39" t="s">
        <v>14</v>
      </c>
      <c r="E208" s="119" t="s">
        <v>420</v>
      </c>
      <c r="F208" s="120" t="s">
        <v>421</v>
      </c>
      <c r="G208" s="60"/>
      <c r="H208" s="242">
        <v>2742000</v>
      </c>
      <c r="I208" s="238"/>
      <c r="J208" s="243"/>
      <c r="K208" s="225"/>
      <c r="L208" s="244">
        <f t="shared" si="19"/>
        <v>2742000</v>
      </c>
      <c r="M208" s="245"/>
      <c r="N208" s="356">
        <v>0</v>
      </c>
      <c r="O208" s="246">
        <v>0</v>
      </c>
      <c r="P208" s="244">
        <f t="shared" si="20"/>
        <v>2742000</v>
      </c>
      <c r="Q208" s="35">
        <f>VLOOKUP(E208,'[35]BAT (2)'!$C$11:$H$580,6,FALSE)</f>
        <v>2088100</v>
      </c>
      <c r="S208" s="36" t="b">
        <f t="shared" si="21"/>
        <v>0</v>
      </c>
      <c r="Y208" s="44">
        <f t="shared" si="22"/>
        <v>2742000</v>
      </c>
      <c r="Z208" s="45">
        <f t="shared" si="23"/>
        <v>0</v>
      </c>
      <c r="AA208" s="44">
        <f t="shared" si="24"/>
        <v>2742000</v>
      </c>
    </row>
    <row r="209" spans="1:27" s="22" customFormat="1" ht="15" customHeight="1" x14ac:dyDescent="0.25">
      <c r="A209" s="71"/>
      <c r="B209" s="72"/>
      <c r="C209" s="39" t="s">
        <v>24</v>
      </c>
      <c r="D209" s="39" t="s">
        <v>14</v>
      </c>
      <c r="E209" s="119" t="s">
        <v>422</v>
      </c>
      <c r="F209" s="120" t="s">
        <v>423</v>
      </c>
      <c r="G209" s="60"/>
      <c r="H209" s="242">
        <v>0</v>
      </c>
      <c r="I209" s="238"/>
      <c r="J209" s="243"/>
      <c r="K209" s="225"/>
      <c r="L209" s="244">
        <f t="shared" si="19"/>
        <v>0</v>
      </c>
      <c r="M209" s="245"/>
      <c r="N209" s="356">
        <v>0</v>
      </c>
      <c r="O209" s="246">
        <v>0</v>
      </c>
      <c r="P209" s="244">
        <f t="shared" si="20"/>
        <v>0</v>
      </c>
      <c r="Q209" s="35">
        <f>VLOOKUP(E209,'[35]BAT (2)'!$C$11:$H$580,6,FALSE)</f>
        <v>0</v>
      </c>
      <c r="S209" s="36" t="b">
        <f t="shared" si="21"/>
        <v>1</v>
      </c>
      <c r="Y209" s="44">
        <f t="shared" si="22"/>
        <v>0</v>
      </c>
      <c r="Z209" s="45">
        <f t="shared" si="23"/>
        <v>0</v>
      </c>
      <c r="AA209" s="44">
        <f t="shared" si="24"/>
        <v>0</v>
      </c>
    </row>
    <row r="210" spans="1:27" s="22" customFormat="1" ht="15" customHeight="1" x14ac:dyDescent="0.25">
      <c r="A210" s="71"/>
      <c r="B210" s="72"/>
      <c r="C210" s="39" t="s">
        <v>24</v>
      </c>
      <c r="D210" s="39" t="s">
        <v>14</v>
      </c>
      <c r="E210" s="119" t="s">
        <v>424</v>
      </c>
      <c r="F210" s="120" t="s">
        <v>425</v>
      </c>
      <c r="G210" s="60"/>
      <c r="H210" s="242">
        <v>985000</v>
      </c>
      <c r="I210" s="238"/>
      <c r="J210" s="243"/>
      <c r="K210" s="225"/>
      <c r="L210" s="244">
        <f t="shared" si="19"/>
        <v>985000</v>
      </c>
      <c r="M210" s="245"/>
      <c r="N210" s="356">
        <v>0</v>
      </c>
      <c r="O210" s="246">
        <v>0</v>
      </c>
      <c r="P210" s="244">
        <f t="shared" si="20"/>
        <v>985000</v>
      </c>
      <c r="Q210" s="35">
        <f>VLOOKUP(E210,'[35]BAT (2)'!$C$11:$H$580,6,FALSE)</f>
        <v>616800</v>
      </c>
      <c r="S210" s="36" t="b">
        <f t="shared" si="21"/>
        <v>0</v>
      </c>
      <c r="Y210" s="44">
        <f t="shared" si="22"/>
        <v>985000</v>
      </c>
      <c r="Z210" s="45">
        <f t="shared" si="23"/>
        <v>0</v>
      </c>
      <c r="AA210" s="44">
        <f t="shared" si="24"/>
        <v>985000</v>
      </c>
    </row>
    <row r="211" spans="1:27" s="22" customFormat="1" ht="15" customHeight="1" x14ac:dyDescent="0.25">
      <c r="A211" s="71"/>
      <c r="B211" s="72"/>
      <c r="C211" s="39" t="s">
        <v>24</v>
      </c>
      <c r="D211" s="39" t="s">
        <v>14</v>
      </c>
      <c r="E211" s="119" t="s">
        <v>426</v>
      </c>
      <c r="F211" s="120" t="s">
        <v>427</v>
      </c>
      <c r="G211" s="60"/>
      <c r="H211" s="242">
        <v>0</v>
      </c>
      <c r="I211" s="238"/>
      <c r="J211" s="243"/>
      <c r="K211" s="225"/>
      <c r="L211" s="244">
        <f t="shared" si="19"/>
        <v>0</v>
      </c>
      <c r="M211" s="245"/>
      <c r="N211" s="356">
        <v>0</v>
      </c>
      <c r="O211" s="246">
        <v>0</v>
      </c>
      <c r="P211" s="244">
        <f t="shared" si="20"/>
        <v>0</v>
      </c>
      <c r="Q211" s="35">
        <f>VLOOKUP(E211,'[35]BAT (2)'!$C$11:$H$580,6,FALSE)</f>
        <v>0</v>
      </c>
      <c r="S211" s="36" t="b">
        <f t="shared" si="21"/>
        <v>1</v>
      </c>
      <c r="Y211" s="44">
        <f t="shared" si="22"/>
        <v>0</v>
      </c>
      <c r="Z211" s="45">
        <f t="shared" si="23"/>
        <v>0</v>
      </c>
      <c r="AA211" s="44">
        <f t="shared" si="24"/>
        <v>0</v>
      </c>
    </row>
    <row r="212" spans="1:27" s="22" customFormat="1" ht="15" customHeight="1" x14ac:dyDescent="0.25">
      <c r="A212" s="71"/>
      <c r="B212" s="72"/>
      <c r="C212" s="39" t="s">
        <v>24</v>
      </c>
      <c r="D212" s="39" t="s">
        <v>14</v>
      </c>
      <c r="E212" s="119" t="s">
        <v>428</v>
      </c>
      <c r="F212" s="120" t="s">
        <v>429</v>
      </c>
      <c r="G212" s="60"/>
      <c r="H212" s="242">
        <v>0</v>
      </c>
      <c r="I212" s="238"/>
      <c r="J212" s="243"/>
      <c r="K212" s="225"/>
      <c r="L212" s="244">
        <f t="shared" si="19"/>
        <v>0</v>
      </c>
      <c r="M212" s="245"/>
      <c r="N212" s="356">
        <v>0</v>
      </c>
      <c r="O212" s="246">
        <v>0</v>
      </c>
      <c r="P212" s="244">
        <f t="shared" si="20"/>
        <v>0</v>
      </c>
      <c r="Q212" s="35">
        <f>VLOOKUP(E212,'[35]BAT (2)'!$C$11:$H$580,6,FALSE)</f>
        <v>0</v>
      </c>
      <c r="S212" s="36" t="b">
        <f t="shared" si="21"/>
        <v>1</v>
      </c>
      <c r="Y212" s="44">
        <f t="shared" si="22"/>
        <v>0</v>
      </c>
      <c r="Z212" s="45">
        <f t="shared" si="23"/>
        <v>0</v>
      </c>
      <c r="AA212" s="44">
        <f t="shared" si="24"/>
        <v>0</v>
      </c>
    </row>
    <row r="213" spans="1:27" s="22" customFormat="1" ht="15" customHeight="1" x14ac:dyDescent="0.25">
      <c r="A213" s="71"/>
      <c r="B213" s="72"/>
      <c r="C213" s="39" t="s">
        <v>24</v>
      </c>
      <c r="D213" s="39" t="s">
        <v>14</v>
      </c>
      <c r="E213" s="119" t="s">
        <v>430</v>
      </c>
      <c r="F213" s="120" t="s">
        <v>431</v>
      </c>
      <c r="G213" s="60"/>
      <c r="H213" s="242">
        <v>0</v>
      </c>
      <c r="I213" s="238"/>
      <c r="J213" s="243"/>
      <c r="K213" s="225"/>
      <c r="L213" s="244">
        <f t="shared" si="19"/>
        <v>0</v>
      </c>
      <c r="M213" s="245"/>
      <c r="N213" s="356">
        <v>0</v>
      </c>
      <c r="O213" s="246">
        <v>0</v>
      </c>
      <c r="P213" s="244">
        <f t="shared" si="20"/>
        <v>0</v>
      </c>
      <c r="Q213" s="35">
        <f>VLOOKUP(E213,'[35]BAT (2)'!$C$11:$H$580,6,FALSE)</f>
        <v>0</v>
      </c>
      <c r="S213" s="36" t="b">
        <f t="shared" si="21"/>
        <v>1</v>
      </c>
      <c r="Y213" s="44">
        <f t="shared" si="22"/>
        <v>0</v>
      </c>
      <c r="Z213" s="45">
        <f t="shared" si="23"/>
        <v>0</v>
      </c>
      <c r="AA213" s="44">
        <f t="shared" si="24"/>
        <v>0</v>
      </c>
    </row>
    <row r="214" spans="1:27" s="22" customFormat="1" ht="15" customHeight="1" x14ac:dyDescent="0.25">
      <c r="A214" s="71"/>
      <c r="B214" s="72"/>
      <c r="C214" s="39" t="s">
        <v>24</v>
      </c>
      <c r="D214" s="39" t="s">
        <v>14</v>
      </c>
      <c r="E214" s="119" t="s">
        <v>432</v>
      </c>
      <c r="F214" s="120" t="s">
        <v>433</v>
      </c>
      <c r="G214" s="60"/>
      <c r="H214" s="242">
        <v>15725411.48</v>
      </c>
      <c r="I214" s="238"/>
      <c r="J214" s="243"/>
      <c r="K214" s="225"/>
      <c r="L214" s="244">
        <f t="shared" si="19"/>
        <v>15725411.48</v>
      </c>
      <c r="M214" s="245"/>
      <c r="N214" s="356">
        <v>0</v>
      </c>
      <c r="O214" s="246">
        <v>0</v>
      </c>
      <c r="P214" s="244">
        <f t="shared" si="20"/>
        <v>15725411.48</v>
      </c>
      <c r="Q214" s="35">
        <f>VLOOKUP(E214,'[35]BAT (2)'!$C$11:$H$580,6,FALSE)</f>
        <v>13322533.08</v>
      </c>
      <c r="S214" s="36" t="b">
        <f t="shared" si="21"/>
        <v>0</v>
      </c>
      <c r="Y214" s="44">
        <f t="shared" si="22"/>
        <v>15725411.48</v>
      </c>
      <c r="Z214" s="45">
        <f t="shared" si="23"/>
        <v>0</v>
      </c>
      <c r="AA214" s="44">
        <f t="shared" si="24"/>
        <v>15725411.48</v>
      </c>
    </row>
    <row r="215" spans="1:27" s="22" customFormat="1" ht="15" customHeight="1" x14ac:dyDescent="0.25">
      <c r="A215" s="71"/>
      <c r="B215" s="72"/>
      <c r="C215" s="39" t="s">
        <v>24</v>
      </c>
      <c r="D215" s="39" t="s">
        <v>14</v>
      </c>
      <c r="E215" s="119" t="s">
        <v>434</v>
      </c>
      <c r="F215" s="131" t="s">
        <v>435</v>
      </c>
      <c r="G215" s="60"/>
      <c r="H215" s="242">
        <v>0</v>
      </c>
      <c r="I215" s="238"/>
      <c r="J215" s="243"/>
      <c r="K215" s="225"/>
      <c r="L215" s="244">
        <f t="shared" si="19"/>
        <v>0</v>
      </c>
      <c r="M215" s="245"/>
      <c r="N215" s="356">
        <v>0</v>
      </c>
      <c r="O215" s="246">
        <v>0</v>
      </c>
      <c r="P215" s="244">
        <f t="shared" si="20"/>
        <v>0</v>
      </c>
      <c r="Q215" s="35">
        <f>VLOOKUP(E215,'[35]BAT (2)'!$C$11:$H$580,6,FALSE)</f>
        <v>0</v>
      </c>
      <c r="S215" s="36" t="b">
        <f t="shared" si="21"/>
        <v>1</v>
      </c>
      <c r="Y215" s="44">
        <f t="shared" si="22"/>
        <v>0</v>
      </c>
      <c r="Z215" s="45">
        <f t="shared" si="23"/>
        <v>0</v>
      </c>
      <c r="AA215" s="44">
        <f t="shared" si="24"/>
        <v>0</v>
      </c>
    </row>
    <row r="216" spans="1:27" s="22" customFormat="1" ht="15" customHeight="1" x14ac:dyDescent="0.25">
      <c r="A216" s="71"/>
      <c r="B216" s="72"/>
      <c r="C216" s="39" t="s">
        <v>24</v>
      </c>
      <c r="D216" s="39" t="s">
        <v>14</v>
      </c>
      <c r="E216" s="118" t="s">
        <v>436</v>
      </c>
      <c r="F216" s="122" t="s">
        <v>437</v>
      </c>
      <c r="G216" s="89"/>
      <c r="H216" s="242">
        <v>0</v>
      </c>
      <c r="I216" s="238"/>
      <c r="J216" s="243"/>
      <c r="K216" s="225"/>
      <c r="L216" s="244">
        <f t="shared" si="19"/>
        <v>0</v>
      </c>
      <c r="M216" s="245"/>
      <c r="N216" s="356">
        <v>0</v>
      </c>
      <c r="O216" s="246">
        <v>0</v>
      </c>
      <c r="P216" s="244">
        <f t="shared" si="20"/>
        <v>0</v>
      </c>
      <c r="Q216" s="35">
        <f>VLOOKUP(E216,'[35]BAT (2)'!$C$11:$H$580,6,FALSE)</f>
        <v>0</v>
      </c>
      <c r="S216" s="36" t="b">
        <f t="shared" si="21"/>
        <v>1</v>
      </c>
      <c r="Y216" s="44">
        <f t="shared" si="22"/>
        <v>0</v>
      </c>
      <c r="Z216" s="45">
        <f t="shared" si="23"/>
        <v>0</v>
      </c>
      <c r="AA216" s="44">
        <f t="shared" si="24"/>
        <v>0</v>
      </c>
    </row>
    <row r="217" spans="1:27" s="22" customFormat="1" ht="15" customHeight="1" x14ac:dyDescent="0.25">
      <c r="A217" s="71"/>
      <c r="B217" s="72"/>
      <c r="C217" s="39" t="s">
        <v>24</v>
      </c>
      <c r="D217" s="39" t="s">
        <v>14</v>
      </c>
      <c r="E217" s="119" t="s">
        <v>438</v>
      </c>
      <c r="F217" s="131" t="s">
        <v>439</v>
      </c>
      <c r="G217" s="60"/>
      <c r="H217" s="242">
        <v>0</v>
      </c>
      <c r="I217" s="238"/>
      <c r="J217" s="243"/>
      <c r="K217" s="225"/>
      <c r="L217" s="244">
        <f t="shared" si="19"/>
        <v>0</v>
      </c>
      <c r="M217" s="245"/>
      <c r="N217" s="356">
        <v>0</v>
      </c>
      <c r="O217" s="246">
        <v>0</v>
      </c>
      <c r="P217" s="244">
        <f t="shared" si="20"/>
        <v>0</v>
      </c>
      <c r="Q217" s="35">
        <f>VLOOKUP(E217,'[35]BAT (2)'!$C$11:$H$580,6,FALSE)</f>
        <v>0</v>
      </c>
      <c r="S217" s="36" t="b">
        <f t="shared" si="21"/>
        <v>1</v>
      </c>
      <c r="Y217" s="44">
        <f t="shared" si="22"/>
        <v>0</v>
      </c>
      <c r="Z217" s="45">
        <f t="shared" si="23"/>
        <v>0</v>
      </c>
      <c r="AA217" s="44">
        <f t="shared" si="24"/>
        <v>0</v>
      </c>
    </row>
    <row r="218" spans="1:27" s="57" customFormat="1" ht="15" customHeight="1" x14ac:dyDescent="0.25">
      <c r="A218" s="46" t="s">
        <v>17</v>
      </c>
      <c r="B218" s="52"/>
      <c r="C218" s="39" t="s">
        <v>24</v>
      </c>
      <c r="D218" s="39" t="s">
        <v>24</v>
      </c>
      <c r="E218" s="116" t="s">
        <v>440</v>
      </c>
      <c r="F218" s="127" t="s">
        <v>441</v>
      </c>
      <c r="G218" s="130">
        <f>SUM(G219:G223)</f>
        <v>0</v>
      </c>
      <c r="H218" s="302">
        <v>26677540.299999997</v>
      </c>
      <c r="I218" s="238"/>
      <c r="J218" s="234">
        <v>0</v>
      </c>
      <c r="K218" s="225"/>
      <c r="L218" s="303">
        <f t="shared" si="19"/>
        <v>26677540.299999997</v>
      </c>
      <c r="M218" s="259"/>
      <c r="N218" s="370">
        <v>0</v>
      </c>
      <c r="O218" s="304">
        <v>0</v>
      </c>
      <c r="P218" s="303">
        <f t="shared" si="20"/>
        <v>26677540.299999997</v>
      </c>
      <c r="Q218" s="35">
        <f>VLOOKUP(E218,'[35]BAT (2)'!$C$11:$H$580,6,FALSE)</f>
        <v>29809878.910000004</v>
      </c>
      <c r="S218" s="36" t="b">
        <f t="shared" si="21"/>
        <v>0</v>
      </c>
      <c r="Y218" s="44">
        <f t="shared" si="22"/>
        <v>26677540.300000001</v>
      </c>
      <c r="Z218" s="45">
        <f t="shared" si="23"/>
        <v>0</v>
      </c>
      <c r="AA218" s="44">
        <f t="shared" si="24"/>
        <v>26677540.300000001</v>
      </c>
    </row>
    <row r="219" spans="1:27" s="57" customFormat="1" ht="15" customHeight="1" x14ac:dyDescent="0.25">
      <c r="A219" s="46"/>
      <c r="B219" s="52" t="s">
        <v>13</v>
      </c>
      <c r="C219" s="39" t="s">
        <v>13</v>
      </c>
      <c r="D219" s="39" t="s">
        <v>14</v>
      </c>
      <c r="E219" s="118" t="s">
        <v>442</v>
      </c>
      <c r="F219" s="122" t="s">
        <v>443</v>
      </c>
      <c r="G219" s="89"/>
      <c r="H219" s="242">
        <v>569000</v>
      </c>
      <c r="I219" s="238"/>
      <c r="J219" s="243"/>
      <c r="K219" s="225"/>
      <c r="L219" s="244">
        <f t="shared" si="19"/>
        <v>569000</v>
      </c>
      <c r="M219" s="245"/>
      <c r="N219" s="356">
        <v>0</v>
      </c>
      <c r="O219" s="246">
        <v>0</v>
      </c>
      <c r="P219" s="244">
        <f t="shared" si="20"/>
        <v>569000</v>
      </c>
      <c r="Q219" s="35">
        <f>VLOOKUP(E219,'[35]BAT (2)'!$C$11:$H$580,6,FALSE)</f>
        <v>4246600</v>
      </c>
      <c r="S219" s="36" t="b">
        <f t="shared" si="21"/>
        <v>0</v>
      </c>
      <c r="Y219" s="44">
        <f t="shared" si="22"/>
        <v>569000</v>
      </c>
      <c r="Z219" s="45">
        <f t="shared" si="23"/>
        <v>0</v>
      </c>
      <c r="AA219" s="44">
        <f t="shared" si="24"/>
        <v>569000</v>
      </c>
    </row>
    <row r="220" spans="1:27" s="57" customFormat="1" ht="15" customHeight="1" x14ac:dyDescent="0.25">
      <c r="A220" s="46"/>
      <c r="B220" s="52"/>
      <c r="C220" s="39" t="s">
        <v>24</v>
      </c>
      <c r="D220" s="39" t="s">
        <v>14</v>
      </c>
      <c r="E220" s="118" t="s">
        <v>444</v>
      </c>
      <c r="F220" s="125" t="s">
        <v>445</v>
      </c>
      <c r="G220" s="89"/>
      <c r="H220" s="242">
        <v>0</v>
      </c>
      <c r="I220" s="238"/>
      <c r="J220" s="243"/>
      <c r="K220" s="225"/>
      <c r="L220" s="244">
        <f t="shared" si="19"/>
        <v>0</v>
      </c>
      <c r="M220" s="245"/>
      <c r="N220" s="356">
        <v>0</v>
      </c>
      <c r="O220" s="246">
        <v>0</v>
      </c>
      <c r="P220" s="244">
        <f t="shared" si="20"/>
        <v>0</v>
      </c>
      <c r="Q220" s="35">
        <f>VLOOKUP(E220,'[35]BAT (2)'!$C$11:$H$580,6,FALSE)</f>
        <v>0</v>
      </c>
      <c r="S220" s="36" t="b">
        <f t="shared" si="21"/>
        <v>1</v>
      </c>
      <c r="Y220" s="44">
        <f t="shared" si="22"/>
        <v>0</v>
      </c>
      <c r="Z220" s="45">
        <f t="shared" si="23"/>
        <v>0</v>
      </c>
      <c r="AA220" s="44">
        <f t="shared" si="24"/>
        <v>0</v>
      </c>
    </row>
    <row r="221" spans="1:27" s="57" customFormat="1" ht="15" customHeight="1" x14ac:dyDescent="0.25">
      <c r="A221" s="46"/>
      <c r="B221" s="52" t="s">
        <v>152</v>
      </c>
      <c r="C221" s="39" t="s">
        <v>152</v>
      </c>
      <c r="D221" s="39" t="s">
        <v>14</v>
      </c>
      <c r="E221" s="118" t="s">
        <v>446</v>
      </c>
      <c r="F221" s="125" t="s">
        <v>447</v>
      </c>
      <c r="G221" s="89"/>
      <c r="H221" s="242">
        <v>0</v>
      </c>
      <c r="I221" s="238"/>
      <c r="J221" s="243"/>
      <c r="K221" s="225"/>
      <c r="L221" s="244">
        <f t="shared" si="19"/>
        <v>0</v>
      </c>
      <c r="M221" s="245"/>
      <c r="N221" s="356">
        <v>0</v>
      </c>
      <c r="O221" s="246">
        <v>0</v>
      </c>
      <c r="P221" s="244">
        <f t="shared" si="20"/>
        <v>0</v>
      </c>
      <c r="Q221" s="35">
        <f>VLOOKUP(E221,'[35]BAT (2)'!$C$11:$H$580,6,FALSE)</f>
        <v>0</v>
      </c>
      <c r="S221" s="36" t="b">
        <f t="shared" si="21"/>
        <v>1</v>
      </c>
      <c r="Y221" s="44">
        <f t="shared" si="22"/>
        <v>0</v>
      </c>
      <c r="Z221" s="45">
        <f t="shared" si="23"/>
        <v>0</v>
      </c>
      <c r="AA221" s="44">
        <f t="shared" si="24"/>
        <v>0</v>
      </c>
    </row>
    <row r="222" spans="1:27" s="57" customFormat="1" ht="15" customHeight="1" x14ac:dyDescent="0.25">
      <c r="A222" s="46"/>
      <c r="B222" s="52"/>
      <c r="C222" s="39" t="s">
        <v>24</v>
      </c>
      <c r="D222" s="39" t="s">
        <v>14</v>
      </c>
      <c r="E222" s="118" t="s">
        <v>448</v>
      </c>
      <c r="F222" s="122" t="s">
        <v>449</v>
      </c>
      <c r="G222" s="89"/>
      <c r="H222" s="242">
        <v>24995381.469999999</v>
      </c>
      <c r="I222" s="238"/>
      <c r="J222" s="243"/>
      <c r="K222" s="225"/>
      <c r="L222" s="244">
        <f t="shared" si="19"/>
        <v>24995381.469999999</v>
      </c>
      <c r="M222" s="245"/>
      <c r="N222" s="356">
        <v>0</v>
      </c>
      <c r="O222" s="246">
        <v>0</v>
      </c>
      <c r="P222" s="244">
        <f t="shared" si="20"/>
        <v>24995381.469999999</v>
      </c>
      <c r="Q222" s="35">
        <f>VLOOKUP(E222,'[35]BAT (2)'!$C$11:$H$580,6,FALSE)</f>
        <v>24455120.270000003</v>
      </c>
      <c r="S222" s="36" t="b">
        <f t="shared" si="21"/>
        <v>0</v>
      </c>
      <c r="Y222" s="44">
        <f t="shared" si="22"/>
        <v>24995381.469999999</v>
      </c>
      <c r="Z222" s="45">
        <f t="shared" si="23"/>
        <v>0</v>
      </c>
      <c r="AA222" s="44">
        <f t="shared" si="24"/>
        <v>24995381.469999999</v>
      </c>
    </row>
    <row r="223" spans="1:27" s="57" customFormat="1" ht="15" customHeight="1" x14ac:dyDescent="0.25">
      <c r="A223" s="46"/>
      <c r="B223" s="52"/>
      <c r="C223" s="39" t="s">
        <v>24</v>
      </c>
      <c r="D223" s="39" t="s">
        <v>14</v>
      </c>
      <c r="E223" s="118" t="s">
        <v>450</v>
      </c>
      <c r="F223" s="122" t="s">
        <v>451</v>
      </c>
      <c r="G223" s="89"/>
      <c r="H223" s="242">
        <v>1113158.83</v>
      </c>
      <c r="I223" s="238"/>
      <c r="J223" s="243"/>
      <c r="K223" s="225"/>
      <c r="L223" s="244">
        <f t="shared" si="19"/>
        <v>1113158.83</v>
      </c>
      <c r="M223" s="245"/>
      <c r="N223" s="356">
        <v>0</v>
      </c>
      <c r="O223" s="246">
        <v>0</v>
      </c>
      <c r="P223" s="244">
        <f t="shared" si="20"/>
        <v>1113158.83</v>
      </c>
      <c r="Q223" s="35">
        <f>VLOOKUP(E223,'[35]BAT (2)'!$C$11:$H$580,6,FALSE)</f>
        <v>1108158.6399999999</v>
      </c>
      <c r="S223" s="36" t="b">
        <f t="shared" si="21"/>
        <v>0</v>
      </c>
      <c r="Y223" s="44">
        <f t="shared" si="22"/>
        <v>1113158.83</v>
      </c>
      <c r="Z223" s="45">
        <f t="shared" si="23"/>
        <v>0</v>
      </c>
      <c r="AA223" s="44">
        <f t="shared" si="24"/>
        <v>1113158.83</v>
      </c>
    </row>
    <row r="224" spans="1:27" s="57" customFormat="1" ht="15" customHeight="1" x14ac:dyDescent="0.25">
      <c r="A224" s="46" t="s">
        <v>17</v>
      </c>
      <c r="B224" s="52"/>
      <c r="C224" s="39" t="s">
        <v>24</v>
      </c>
      <c r="D224" s="39" t="s">
        <v>24</v>
      </c>
      <c r="E224" s="116" t="s">
        <v>452</v>
      </c>
      <c r="F224" s="129" t="s">
        <v>453</v>
      </c>
      <c r="G224" s="130">
        <f>SUM(G225:G228)</f>
        <v>0</v>
      </c>
      <c r="H224" s="302">
        <v>4448069.5399999991</v>
      </c>
      <c r="I224" s="238"/>
      <c r="J224" s="234">
        <v>0</v>
      </c>
      <c r="K224" s="225"/>
      <c r="L224" s="303">
        <f t="shared" si="19"/>
        <v>4448069.5399999991</v>
      </c>
      <c r="M224" s="259"/>
      <c r="N224" s="370">
        <v>0</v>
      </c>
      <c r="O224" s="304">
        <v>0</v>
      </c>
      <c r="P224" s="303">
        <f t="shared" si="20"/>
        <v>4448069.5399999991</v>
      </c>
      <c r="Q224" s="35">
        <f>VLOOKUP(E224,'[35]BAT (2)'!$C$11:$H$580,6,FALSE)</f>
        <v>4123238.44</v>
      </c>
      <c r="S224" s="36" t="b">
        <f t="shared" si="21"/>
        <v>0</v>
      </c>
      <c r="Y224" s="44">
        <f t="shared" si="22"/>
        <v>4448069.54</v>
      </c>
      <c r="Z224" s="45">
        <f t="shared" si="23"/>
        <v>0</v>
      </c>
      <c r="AA224" s="44">
        <f t="shared" si="24"/>
        <v>4448069.54</v>
      </c>
    </row>
    <row r="225" spans="1:27" s="57" customFormat="1" ht="15" customHeight="1" x14ac:dyDescent="0.25">
      <c r="A225" s="46"/>
      <c r="B225" s="52" t="s">
        <v>13</v>
      </c>
      <c r="C225" s="39" t="s">
        <v>13</v>
      </c>
      <c r="D225" s="39" t="s">
        <v>14</v>
      </c>
      <c r="E225" s="118" t="s">
        <v>454</v>
      </c>
      <c r="F225" s="122" t="s">
        <v>455</v>
      </c>
      <c r="G225" s="89"/>
      <c r="H225" s="242">
        <v>0</v>
      </c>
      <c r="I225" s="238"/>
      <c r="J225" s="243"/>
      <c r="K225" s="225"/>
      <c r="L225" s="244">
        <f t="shared" si="19"/>
        <v>0</v>
      </c>
      <c r="M225" s="245"/>
      <c r="N225" s="356">
        <v>0</v>
      </c>
      <c r="O225" s="246">
        <v>0</v>
      </c>
      <c r="P225" s="244">
        <f t="shared" si="20"/>
        <v>0</v>
      </c>
      <c r="Q225" s="35">
        <f>VLOOKUP(E225,'[35]BAT (2)'!$C$11:$H$580,6,FALSE)</f>
        <v>0</v>
      </c>
      <c r="S225" s="36" t="b">
        <f t="shared" si="21"/>
        <v>1</v>
      </c>
      <c r="Y225" s="44">
        <f t="shared" si="22"/>
        <v>0</v>
      </c>
      <c r="Z225" s="45">
        <f t="shared" si="23"/>
        <v>0</v>
      </c>
      <c r="AA225" s="44">
        <f t="shared" si="24"/>
        <v>0</v>
      </c>
    </row>
    <row r="226" spans="1:27" s="57" customFormat="1" ht="15" customHeight="1" x14ac:dyDescent="0.25">
      <c r="A226" s="46"/>
      <c r="B226" s="52"/>
      <c r="C226" s="39" t="s">
        <v>24</v>
      </c>
      <c r="D226" s="39" t="s">
        <v>14</v>
      </c>
      <c r="E226" s="118" t="s">
        <v>456</v>
      </c>
      <c r="F226" s="122" t="s">
        <v>457</v>
      </c>
      <c r="G226" s="89"/>
      <c r="H226" s="242">
        <v>0</v>
      </c>
      <c r="I226" s="238"/>
      <c r="J226" s="243"/>
      <c r="K226" s="225"/>
      <c r="L226" s="244">
        <f t="shared" si="19"/>
        <v>0</v>
      </c>
      <c r="M226" s="245"/>
      <c r="N226" s="356">
        <v>0</v>
      </c>
      <c r="O226" s="246">
        <v>0</v>
      </c>
      <c r="P226" s="244">
        <f t="shared" si="20"/>
        <v>0</v>
      </c>
      <c r="Q226" s="35">
        <f>VLOOKUP(E226,'[35]BAT (2)'!$C$11:$H$580,6,FALSE)</f>
        <v>0</v>
      </c>
      <c r="S226" s="36" t="b">
        <f t="shared" si="21"/>
        <v>1</v>
      </c>
      <c r="Y226" s="44">
        <f t="shared" si="22"/>
        <v>0</v>
      </c>
      <c r="Z226" s="45">
        <f t="shared" si="23"/>
        <v>0</v>
      </c>
      <c r="AA226" s="44">
        <f t="shared" si="24"/>
        <v>0</v>
      </c>
    </row>
    <row r="227" spans="1:27" s="22" customFormat="1" ht="15" customHeight="1" x14ac:dyDescent="0.25">
      <c r="A227" s="71"/>
      <c r="B227" s="72" t="s">
        <v>145</v>
      </c>
      <c r="C227" s="39" t="s">
        <v>145</v>
      </c>
      <c r="D227" s="39" t="s">
        <v>14</v>
      </c>
      <c r="E227" s="118" t="s">
        <v>458</v>
      </c>
      <c r="F227" s="125" t="s">
        <v>459</v>
      </c>
      <c r="G227" s="89"/>
      <c r="H227" s="242">
        <v>3262.27</v>
      </c>
      <c r="I227" s="238"/>
      <c r="J227" s="243"/>
      <c r="K227" s="225"/>
      <c r="L227" s="244">
        <f t="shared" si="19"/>
        <v>3262.27</v>
      </c>
      <c r="M227" s="245"/>
      <c r="N227" s="356">
        <v>0</v>
      </c>
      <c r="O227" s="246">
        <v>0</v>
      </c>
      <c r="P227" s="244">
        <f t="shared" si="20"/>
        <v>3262.27</v>
      </c>
      <c r="Q227" s="35">
        <f>VLOOKUP(E227,'[35]BAT (2)'!$C$11:$H$580,6,FALSE)</f>
        <v>0</v>
      </c>
      <c r="S227" s="36" t="b">
        <f t="shared" si="21"/>
        <v>0</v>
      </c>
      <c r="Y227" s="44">
        <f t="shared" si="22"/>
        <v>3262.27</v>
      </c>
      <c r="Z227" s="45">
        <f t="shared" si="23"/>
        <v>0</v>
      </c>
      <c r="AA227" s="44">
        <f t="shared" si="24"/>
        <v>3262.27</v>
      </c>
    </row>
    <row r="228" spans="1:27" s="22" customFormat="1" ht="15" customHeight="1" x14ac:dyDescent="0.25">
      <c r="A228" s="71"/>
      <c r="B228" s="72"/>
      <c r="C228" s="39" t="s">
        <v>24</v>
      </c>
      <c r="D228" s="39" t="s">
        <v>14</v>
      </c>
      <c r="E228" s="118" t="s">
        <v>460</v>
      </c>
      <c r="F228" s="122" t="s">
        <v>461</v>
      </c>
      <c r="G228" s="89"/>
      <c r="H228" s="242">
        <v>4444807.2699999996</v>
      </c>
      <c r="I228" s="238"/>
      <c r="J228" s="243"/>
      <c r="K228" s="225"/>
      <c r="L228" s="244">
        <f t="shared" si="19"/>
        <v>4444807.2699999996</v>
      </c>
      <c r="M228" s="245"/>
      <c r="N228" s="356">
        <v>0</v>
      </c>
      <c r="O228" s="246">
        <v>0</v>
      </c>
      <c r="P228" s="244">
        <f t="shared" si="20"/>
        <v>4444807.2699999996</v>
      </c>
      <c r="Q228" s="35">
        <f>VLOOKUP(E228,'[35]BAT (2)'!$C$11:$H$580,6,FALSE)</f>
        <v>4123238.44</v>
      </c>
      <c r="S228" s="36" t="b">
        <f t="shared" si="21"/>
        <v>0</v>
      </c>
      <c r="Y228" s="44">
        <f t="shared" si="22"/>
        <v>4444807.2699999996</v>
      </c>
      <c r="Z228" s="45">
        <f t="shared" si="23"/>
        <v>0</v>
      </c>
      <c r="AA228" s="44">
        <f t="shared" si="24"/>
        <v>4444807.2699999996</v>
      </c>
    </row>
    <row r="229" spans="1:27" s="22" customFormat="1" ht="15" customHeight="1" x14ac:dyDescent="0.25">
      <c r="A229" s="71" t="s">
        <v>17</v>
      </c>
      <c r="B229" s="72"/>
      <c r="C229" s="39" t="s">
        <v>24</v>
      </c>
      <c r="D229" s="39" t="s">
        <v>24</v>
      </c>
      <c r="E229" s="116" t="s">
        <v>462</v>
      </c>
      <c r="F229" s="129" t="s">
        <v>463</v>
      </c>
      <c r="G229" s="130">
        <f>SUM(G230:G233)</f>
        <v>0</v>
      </c>
      <c r="H229" s="302">
        <v>5258451.22</v>
      </c>
      <c r="I229" s="238"/>
      <c r="J229" s="234">
        <v>0</v>
      </c>
      <c r="K229" s="225"/>
      <c r="L229" s="303">
        <f t="shared" si="19"/>
        <v>5258451.22</v>
      </c>
      <c r="M229" s="259"/>
      <c r="N229" s="370">
        <v>0</v>
      </c>
      <c r="O229" s="304">
        <v>0</v>
      </c>
      <c r="P229" s="303">
        <f t="shared" si="20"/>
        <v>5258451.22</v>
      </c>
      <c r="Q229" s="35">
        <f>VLOOKUP(E229,'[35]BAT (2)'!$C$11:$H$580,6,FALSE)</f>
        <v>5642859.3700000001</v>
      </c>
      <c r="S229" s="36" t="b">
        <f t="shared" si="21"/>
        <v>0</v>
      </c>
      <c r="Y229" s="44">
        <f t="shared" si="22"/>
        <v>5258451.22</v>
      </c>
      <c r="Z229" s="45">
        <f t="shared" si="23"/>
        <v>0</v>
      </c>
      <c r="AA229" s="44">
        <f t="shared" si="24"/>
        <v>5258451.22</v>
      </c>
    </row>
    <row r="230" spans="1:27" s="22" customFormat="1" ht="15" customHeight="1" x14ac:dyDescent="0.25">
      <c r="A230" s="71"/>
      <c r="B230" s="72" t="s">
        <v>13</v>
      </c>
      <c r="C230" s="39" t="s">
        <v>13</v>
      </c>
      <c r="D230" s="39" t="s">
        <v>14</v>
      </c>
      <c r="E230" s="118" t="s">
        <v>464</v>
      </c>
      <c r="F230" s="125" t="s">
        <v>465</v>
      </c>
      <c r="G230" s="89"/>
      <c r="H230" s="242">
        <v>0</v>
      </c>
      <c r="I230" s="238"/>
      <c r="J230" s="243"/>
      <c r="K230" s="225"/>
      <c r="L230" s="244">
        <f t="shared" si="19"/>
        <v>0</v>
      </c>
      <c r="M230" s="245"/>
      <c r="N230" s="356">
        <v>0</v>
      </c>
      <c r="O230" s="246">
        <v>0</v>
      </c>
      <c r="P230" s="244">
        <f t="shared" si="20"/>
        <v>0</v>
      </c>
      <c r="Q230" s="35">
        <f>VLOOKUP(E230,'[35]BAT (2)'!$C$11:$H$580,6,FALSE)</f>
        <v>0</v>
      </c>
      <c r="S230" s="36" t="b">
        <f t="shared" si="21"/>
        <v>1</v>
      </c>
      <c r="Y230" s="44">
        <f t="shared" si="22"/>
        <v>0</v>
      </c>
      <c r="Z230" s="45">
        <f t="shared" si="23"/>
        <v>0</v>
      </c>
      <c r="AA230" s="44">
        <f t="shared" si="24"/>
        <v>0</v>
      </c>
    </row>
    <row r="231" spans="1:27" s="22" customFormat="1" ht="15" customHeight="1" x14ac:dyDescent="0.25">
      <c r="A231" s="71"/>
      <c r="B231" s="72"/>
      <c r="C231" s="39" t="s">
        <v>24</v>
      </c>
      <c r="D231" s="39" t="s">
        <v>14</v>
      </c>
      <c r="E231" s="118" t="s">
        <v>466</v>
      </c>
      <c r="F231" s="125" t="s">
        <v>467</v>
      </c>
      <c r="G231" s="89"/>
      <c r="H231" s="242">
        <v>0</v>
      </c>
      <c r="I231" s="238"/>
      <c r="J231" s="243"/>
      <c r="K231" s="225"/>
      <c r="L231" s="244">
        <f t="shared" si="19"/>
        <v>0</v>
      </c>
      <c r="M231" s="245"/>
      <c r="N231" s="356">
        <v>0</v>
      </c>
      <c r="O231" s="246">
        <v>0</v>
      </c>
      <c r="P231" s="244">
        <f t="shared" si="20"/>
        <v>0</v>
      </c>
      <c r="Q231" s="35">
        <f>VLOOKUP(E231,'[35]BAT (2)'!$C$11:$H$580,6,FALSE)</f>
        <v>0</v>
      </c>
      <c r="S231" s="36" t="b">
        <f t="shared" si="21"/>
        <v>1</v>
      </c>
      <c r="Y231" s="44">
        <f t="shared" si="22"/>
        <v>0</v>
      </c>
      <c r="Z231" s="45">
        <f t="shared" si="23"/>
        <v>0</v>
      </c>
      <c r="AA231" s="44">
        <f t="shared" si="24"/>
        <v>0</v>
      </c>
    </row>
    <row r="232" spans="1:27" s="22" customFormat="1" ht="15" customHeight="1" x14ac:dyDescent="0.25">
      <c r="A232" s="71"/>
      <c r="B232" s="72" t="s">
        <v>145</v>
      </c>
      <c r="C232" s="39" t="s">
        <v>145</v>
      </c>
      <c r="D232" s="39" t="s">
        <v>14</v>
      </c>
      <c r="E232" s="118" t="s">
        <v>468</v>
      </c>
      <c r="F232" s="125" t="s">
        <v>469</v>
      </c>
      <c r="G232" s="89"/>
      <c r="H232" s="242">
        <v>0</v>
      </c>
      <c r="I232" s="238"/>
      <c r="J232" s="243"/>
      <c r="K232" s="225"/>
      <c r="L232" s="244">
        <f t="shared" si="19"/>
        <v>0</v>
      </c>
      <c r="M232" s="245"/>
      <c r="N232" s="356">
        <v>0</v>
      </c>
      <c r="O232" s="246">
        <v>0</v>
      </c>
      <c r="P232" s="244">
        <f t="shared" si="20"/>
        <v>0</v>
      </c>
      <c r="Q232" s="35">
        <f>VLOOKUP(E232,'[35]BAT (2)'!$C$11:$H$580,6,FALSE)</f>
        <v>0</v>
      </c>
      <c r="S232" s="36" t="b">
        <f t="shared" si="21"/>
        <v>1</v>
      </c>
      <c r="Y232" s="44">
        <f t="shared" si="22"/>
        <v>0</v>
      </c>
      <c r="Z232" s="45">
        <f t="shared" si="23"/>
        <v>0</v>
      </c>
      <c r="AA232" s="44">
        <f t="shared" si="24"/>
        <v>0</v>
      </c>
    </row>
    <row r="233" spans="1:27" s="22" customFormat="1" ht="15" customHeight="1" x14ac:dyDescent="0.25">
      <c r="A233" s="71"/>
      <c r="B233" s="72"/>
      <c r="C233" s="39" t="s">
        <v>24</v>
      </c>
      <c r="D233" s="39" t="s">
        <v>14</v>
      </c>
      <c r="E233" s="118" t="s">
        <v>470</v>
      </c>
      <c r="F233" s="125" t="s">
        <v>471</v>
      </c>
      <c r="G233" s="89"/>
      <c r="H233" s="242">
        <v>5258451.22</v>
      </c>
      <c r="I233" s="238"/>
      <c r="J233" s="243"/>
      <c r="K233" s="225"/>
      <c r="L233" s="244">
        <f t="shared" si="19"/>
        <v>5258451.22</v>
      </c>
      <c r="M233" s="245"/>
      <c r="N233" s="356">
        <v>0</v>
      </c>
      <c r="O233" s="246">
        <v>0</v>
      </c>
      <c r="P233" s="244">
        <f t="shared" si="20"/>
        <v>5258451.22</v>
      </c>
      <c r="Q233" s="35">
        <f>VLOOKUP(E233,'[35]BAT (2)'!$C$11:$H$580,6,FALSE)</f>
        <v>5642859.3700000001</v>
      </c>
      <c r="S233" s="36" t="b">
        <f t="shared" si="21"/>
        <v>0</v>
      </c>
      <c r="Y233" s="44">
        <f t="shared" si="22"/>
        <v>5258451.22</v>
      </c>
      <c r="Z233" s="45">
        <f t="shared" si="23"/>
        <v>0</v>
      </c>
      <c r="AA233" s="44">
        <f t="shared" si="24"/>
        <v>5258451.22</v>
      </c>
    </row>
    <row r="234" spans="1:27" s="22" customFormat="1" ht="15" customHeight="1" x14ac:dyDescent="0.25">
      <c r="A234" s="71" t="s">
        <v>17</v>
      </c>
      <c r="B234" s="72"/>
      <c r="C234" s="39" t="s">
        <v>24</v>
      </c>
      <c r="D234" s="39" t="s">
        <v>24</v>
      </c>
      <c r="E234" s="116" t="s">
        <v>472</v>
      </c>
      <c r="F234" s="129" t="s">
        <v>473</v>
      </c>
      <c r="G234" s="130">
        <f>SUM(G235:G238)</f>
        <v>0</v>
      </c>
      <c r="H234" s="302">
        <v>90324657</v>
      </c>
      <c r="I234" s="238"/>
      <c r="J234" s="234">
        <v>0</v>
      </c>
      <c r="K234" s="225"/>
      <c r="L234" s="303">
        <f t="shared" si="19"/>
        <v>90324657</v>
      </c>
      <c r="M234" s="259"/>
      <c r="N234" s="370">
        <v>0</v>
      </c>
      <c r="O234" s="304">
        <v>0</v>
      </c>
      <c r="P234" s="303">
        <f t="shared" si="20"/>
        <v>90324657</v>
      </c>
      <c r="Q234" s="35">
        <f>VLOOKUP(E234,'[35]BAT (2)'!$C$11:$H$580,6,FALSE)</f>
        <v>96505150.789999992</v>
      </c>
      <c r="S234" s="36" t="b">
        <f t="shared" si="21"/>
        <v>0</v>
      </c>
      <c r="Y234" s="44">
        <f t="shared" si="22"/>
        <v>90324657</v>
      </c>
      <c r="Z234" s="45">
        <f t="shared" si="23"/>
        <v>0</v>
      </c>
      <c r="AA234" s="44">
        <f t="shared" si="24"/>
        <v>90324657</v>
      </c>
    </row>
    <row r="235" spans="1:27" s="22" customFormat="1" ht="15" customHeight="1" x14ac:dyDescent="0.25">
      <c r="A235" s="71"/>
      <c r="B235" s="72" t="s">
        <v>13</v>
      </c>
      <c r="C235" s="39" t="s">
        <v>13</v>
      </c>
      <c r="D235" s="39" t="s">
        <v>14</v>
      </c>
      <c r="E235" s="118" t="s">
        <v>474</v>
      </c>
      <c r="F235" s="122" t="s">
        <v>475</v>
      </c>
      <c r="G235" s="89"/>
      <c r="H235" s="242">
        <v>46040000</v>
      </c>
      <c r="I235" s="238"/>
      <c r="J235" s="243"/>
      <c r="K235" s="225"/>
      <c r="L235" s="244">
        <f t="shared" si="19"/>
        <v>46040000</v>
      </c>
      <c r="M235" s="245"/>
      <c r="N235" s="356">
        <v>0</v>
      </c>
      <c r="O235" s="246">
        <v>0</v>
      </c>
      <c r="P235" s="244">
        <f t="shared" si="20"/>
        <v>46040000</v>
      </c>
      <c r="Q235" s="35">
        <f>VLOOKUP(E235,'[35]BAT (2)'!$C$11:$H$580,6,FALSE)</f>
        <v>47827900</v>
      </c>
      <c r="S235" s="36" t="b">
        <f t="shared" si="21"/>
        <v>0</v>
      </c>
      <c r="Y235" s="44">
        <f t="shared" si="22"/>
        <v>46040000</v>
      </c>
      <c r="Z235" s="45">
        <f t="shared" si="23"/>
        <v>0</v>
      </c>
      <c r="AA235" s="44">
        <f t="shared" si="24"/>
        <v>46040000</v>
      </c>
    </row>
    <row r="236" spans="1:27" s="22" customFormat="1" ht="15" customHeight="1" x14ac:dyDescent="0.25">
      <c r="A236" s="71"/>
      <c r="B236" s="72"/>
      <c r="C236" s="39" t="s">
        <v>24</v>
      </c>
      <c r="D236" s="39" t="s">
        <v>14</v>
      </c>
      <c r="E236" s="118" t="s">
        <v>476</v>
      </c>
      <c r="F236" s="122" t="s">
        <v>477</v>
      </c>
      <c r="G236" s="89"/>
      <c r="H236" s="242">
        <v>0</v>
      </c>
      <c r="I236" s="238"/>
      <c r="J236" s="243"/>
      <c r="K236" s="225"/>
      <c r="L236" s="244">
        <f t="shared" si="19"/>
        <v>0</v>
      </c>
      <c r="M236" s="245"/>
      <c r="N236" s="356">
        <v>0</v>
      </c>
      <c r="O236" s="246">
        <v>0</v>
      </c>
      <c r="P236" s="244">
        <f t="shared" si="20"/>
        <v>0</v>
      </c>
      <c r="Q236" s="35">
        <f>VLOOKUP(E236,'[35]BAT (2)'!$C$11:$H$580,6,FALSE)</f>
        <v>0</v>
      </c>
      <c r="S236" s="36" t="b">
        <f t="shared" si="21"/>
        <v>1</v>
      </c>
      <c r="Y236" s="44">
        <f t="shared" si="22"/>
        <v>0</v>
      </c>
      <c r="Z236" s="45">
        <f t="shared" si="23"/>
        <v>0</v>
      </c>
      <c r="AA236" s="44">
        <f t="shared" si="24"/>
        <v>0</v>
      </c>
    </row>
    <row r="237" spans="1:27" s="22" customFormat="1" ht="15" customHeight="1" x14ac:dyDescent="0.25">
      <c r="A237" s="71"/>
      <c r="B237" s="72" t="s">
        <v>145</v>
      </c>
      <c r="C237" s="39" t="s">
        <v>145</v>
      </c>
      <c r="D237" s="39" t="s">
        <v>14</v>
      </c>
      <c r="E237" s="118" t="s">
        <v>478</v>
      </c>
      <c r="F237" s="122" t="s">
        <v>479</v>
      </c>
      <c r="G237" s="89"/>
      <c r="H237" s="242">
        <v>17388000</v>
      </c>
      <c r="I237" s="238"/>
      <c r="J237" s="243"/>
      <c r="K237" s="225"/>
      <c r="L237" s="244">
        <f t="shared" si="19"/>
        <v>17388000</v>
      </c>
      <c r="M237" s="245"/>
      <c r="N237" s="356">
        <v>0</v>
      </c>
      <c r="O237" s="246">
        <v>0</v>
      </c>
      <c r="P237" s="244">
        <f t="shared" si="20"/>
        <v>17388000</v>
      </c>
      <c r="Q237" s="35">
        <f>VLOOKUP(E237,'[35]BAT (2)'!$C$11:$H$580,6,FALSE)</f>
        <v>20456000</v>
      </c>
      <c r="S237" s="36" t="b">
        <f t="shared" si="21"/>
        <v>0</v>
      </c>
      <c r="Y237" s="44">
        <f t="shared" si="22"/>
        <v>17388000</v>
      </c>
      <c r="Z237" s="45">
        <f t="shared" si="23"/>
        <v>0</v>
      </c>
      <c r="AA237" s="44">
        <f t="shared" si="24"/>
        <v>17388000</v>
      </c>
    </row>
    <row r="238" spans="1:27" s="22" customFormat="1" ht="15" customHeight="1" x14ac:dyDescent="0.25">
      <c r="A238" s="71" t="s">
        <v>17</v>
      </c>
      <c r="B238" s="72"/>
      <c r="C238" s="39" t="s">
        <v>24</v>
      </c>
      <c r="D238" s="39" t="s">
        <v>24</v>
      </c>
      <c r="E238" s="118" t="s">
        <v>480</v>
      </c>
      <c r="F238" s="125" t="s">
        <v>481</v>
      </c>
      <c r="G238" s="132">
        <f>SUM(G239:G243)</f>
        <v>0</v>
      </c>
      <c r="H238" s="242">
        <v>26896657</v>
      </c>
      <c r="I238" s="238"/>
      <c r="J238" s="234">
        <v>0</v>
      </c>
      <c r="K238" s="225"/>
      <c r="L238" s="244">
        <f t="shared" si="19"/>
        <v>26896657</v>
      </c>
      <c r="M238" s="245"/>
      <c r="N238" s="356">
        <v>0</v>
      </c>
      <c r="O238" s="246">
        <v>0</v>
      </c>
      <c r="P238" s="244">
        <f t="shared" si="20"/>
        <v>26896657</v>
      </c>
      <c r="Q238" s="35">
        <f>VLOOKUP(E238,'[35]BAT (2)'!$C$11:$H$580,6,FALSE)</f>
        <v>28221250.789999999</v>
      </c>
      <c r="S238" s="36" t="b">
        <f t="shared" si="21"/>
        <v>0</v>
      </c>
      <c r="Y238" s="44">
        <f t="shared" si="22"/>
        <v>26896657</v>
      </c>
      <c r="Z238" s="45">
        <f t="shared" si="23"/>
        <v>0</v>
      </c>
      <c r="AA238" s="44">
        <f t="shared" si="24"/>
        <v>26896657</v>
      </c>
    </row>
    <row r="239" spans="1:27" s="22" customFormat="1" ht="15" customHeight="1" x14ac:dyDescent="0.25">
      <c r="A239" s="71"/>
      <c r="B239" s="72"/>
      <c r="C239" s="39" t="s">
        <v>24</v>
      </c>
      <c r="D239" s="39" t="s">
        <v>14</v>
      </c>
      <c r="E239" s="119" t="s">
        <v>482</v>
      </c>
      <c r="F239" s="131" t="s">
        <v>483</v>
      </c>
      <c r="G239" s="60"/>
      <c r="H239" s="242">
        <v>11147000</v>
      </c>
      <c r="I239" s="238"/>
      <c r="J239" s="243"/>
      <c r="K239" s="225"/>
      <c r="L239" s="244">
        <f t="shared" si="19"/>
        <v>11147000</v>
      </c>
      <c r="M239" s="245"/>
      <c r="N239" s="356">
        <v>0</v>
      </c>
      <c r="O239" s="246">
        <v>0</v>
      </c>
      <c r="P239" s="244">
        <f t="shared" si="20"/>
        <v>11147000</v>
      </c>
      <c r="Q239" s="35">
        <f>VLOOKUP(E239,'[35]BAT (2)'!$C$11:$H$580,6,FALSE)</f>
        <v>15180000</v>
      </c>
      <c r="S239" s="36" t="b">
        <f t="shared" si="21"/>
        <v>0</v>
      </c>
      <c r="Y239" s="44">
        <f t="shared" si="22"/>
        <v>11147000</v>
      </c>
      <c r="Z239" s="45">
        <f t="shared" si="23"/>
        <v>0</v>
      </c>
      <c r="AA239" s="44">
        <f t="shared" si="24"/>
        <v>11147000</v>
      </c>
    </row>
    <row r="240" spans="1:27" s="22" customFormat="1" ht="15" customHeight="1" x14ac:dyDescent="0.25">
      <c r="A240" s="71"/>
      <c r="B240" s="72"/>
      <c r="C240" s="39" t="s">
        <v>24</v>
      </c>
      <c r="D240" s="39" t="s">
        <v>14</v>
      </c>
      <c r="E240" s="119" t="s">
        <v>484</v>
      </c>
      <c r="F240" s="131" t="s">
        <v>485</v>
      </c>
      <c r="G240" s="60"/>
      <c r="H240" s="242">
        <v>6332000</v>
      </c>
      <c r="I240" s="238"/>
      <c r="J240" s="243"/>
      <c r="K240" s="225"/>
      <c r="L240" s="244">
        <f t="shared" si="19"/>
        <v>6332000</v>
      </c>
      <c r="M240" s="245"/>
      <c r="N240" s="356">
        <v>0</v>
      </c>
      <c r="O240" s="246">
        <v>0</v>
      </c>
      <c r="P240" s="244">
        <f t="shared" si="20"/>
        <v>6332000</v>
      </c>
      <c r="Q240" s="35">
        <f>VLOOKUP(E240,'[35]BAT (2)'!$C$11:$H$580,6,FALSE)</f>
        <v>5871700</v>
      </c>
      <c r="S240" s="36" t="b">
        <f t="shared" si="21"/>
        <v>0</v>
      </c>
      <c r="Y240" s="44">
        <f t="shared" si="22"/>
        <v>6332000</v>
      </c>
      <c r="Z240" s="45">
        <f t="shared" si="23"/>
        <v>0</v>
      </c>
      <c r="AA240" s="44">
        <f t="shared" si="24"/>
        <v>6332000</v>
      </c>
    </row>
    <row r="241" spans="1:27" s="22" customFormat="1" ht="15" customHeight="1" x14ac:dyDescent="0.25">
      <c r="A241" s="71"/>
      <c r="B241" s="72"/>
      <c r="C241" s="39" t="s">
        <v>24</v>
      </c>
      <c r="D241" s="39" t="s">
        <v>14</v>
      </c>
      <c r="E241" s="119" t="s">
        <v>486</v>
      </c>
      <c r="F241" s="131" t="s">
        <v>487</v>
      </c>
      <c r="G241" s="60"/>
      <c r="H241" s="242">
        <v>9417657</v>
      </c>
      <c r="I241" s="238"/>
      <c r="J241" s="243"/>
      <c r="K241" s="225"/>
      <c r="L241" s="244">
        <f t="shared" si="19"/>
        <v>9417657</v>
      </c>
      <c r="M241" s="245"/>
      <c r="N241" s="356">
        <v>0</v>
      </c>
      <c r="O241" s="246">
        <v>0</v>
      </c>
      <c r="P241" s="244">
        <f t="shared" si="20"/>
        <v>9417657</v>
      </c>
      <c r="Q241" s="35">
        <f>VLOOKUP(E241,'[35]BAT (2)'!$C$11:$H$580,6,FALSE)</f>
        <v>7169550.79</v>
      </c>
      <c r="S241" s="36" t="b">
        <f t="shared" si="21"/>
        <v>0</v>
      </c>
      <c r="Y241" s="44">
        <f t="shared" si="22"/>
        <v>9417657</v>
      </c>
      <c r="Z241" s="45">
        <f t="shared" si="23"/>
        <v>0</v>
      </c>
      <c r="AA241" s="44">
        <f t="shared" si="24"/>
        <v>9417657</v>
      </c>
    </row>
    <row r="242" spans="1:27" s="22" customFormat="1" ht="15" customHeight="1" x14ac:dyDescent="0.25">
      <c r="A242" s="71"/>
      <c r="B242" s="72"/>
      <c r="C242" s="39" t="s">
        <v>24</v>
      </c>
      <c r="D242" s="39" t="s">
        <v>14</v>
      </c>
      <c r="E242" s="119" t="s">
        <v>488</v>
      </c>
      <c r="F242" s="131" t="s">
        <v>489</v>
      </c>
      <c r="G242" s="60"/>
      <c r="H242" s="242">
        <v>0</v>
      </c>
      <c r="I242" s="238"/>
      <c r="J242" s="243"/>
      <c r="K242" s="225"/>
      <c r="L242" s="244">
        <f t="shared" si="19"/>
        <v>0</v>
      </c>
      <c r="M242" s="245"/>
      <c r="N242" s="356">
        <v>0</v>
      </c>
      <c r="O242" s="246">
        <v>0</v>
      </c>
      <c r="P242" s="244">
        <f t="shared" si="20"/>
        <v>0</v>
      </c>
      <c r="Q242" s="35">
        <f>VLOOKUP(E242,'[35]BAT (2)'!$C$11:$H$580,6,FALSE)</f>
        <v>0</v>
      </c>
      <c r="S242" s="36" t="b">
        <f t="shared" si="21"/>
        <v>1</v>
      </c>
      <c r="Y242" s="44">
        <f t="shared" si="22"/>
        <v>0</v>
      </c>
      <c r="Z242" s="45">
        <f t="shared" si="23"/>
        <v>0</v>
      </c>
      <c r="AA242" s="44">
        <f t="shared" si="24"/>
        <v>0</v>
      </c>
    </row>
    <row r="243" spans="1:27" s="22" customFormat="1" ht="15" customHeight="1" x14ac:dyDescent="0.25">
      <c r="A243" s="71"/>
      <c r="B243" s="72"/>
      <c r="C243" s="39" t="s">
        <v>24</v>
      </c>
      <c r="D243" s="39" t="s">
        <v>14</v>
      </c>
      <c r="E243" s="118" t="s">
        <v>490</v>
      </c>
      <c r="F243" s="125" t="s">
        <v>491</v>
      </c>
      <c r="G243" s="89"/>
      <c r="H243" s="242">
        <v>0</v>
      </c>
      <c r="I243" s="238"/>
      <c r="J243" s="243"/>
      <c r="K243" s="225"/>
      <c r="L243" s="244">
        <f t="shared" si="19"/>
        <v>0</v>
      </c>
      <c r="M243" s="245"/>
      <c r="N243" s="356">
        <v>0</v>
      </c>
      <c r="O243" s="246">
        <v>0</v>
      </c>
      <c r="P243" s="244">
        <f t="shared" si="20"/>
        <v>0</v>
      </c>
      <c r="Q243" s="35">
        <f>VLOOKUP(E243,'[35]BAT (2)'!$C$11:$H$580,6,FALSE)</f>
        <v>0</v>
      </c>
      <c r="S243" s="36" t="b">
        <f t="shared" si="21"/>
        <v>1</v>
      </c>
      <c r="Y243" s="44">
        <f t="shared" si="22"/>
        <v>0</v>
      </c>
      <c r="Z243" s="45">
        <f t="shared" si="23"/>
        <v>0</v>
      </c>
      <c r="AA243" s="44">
        <f t="shared" si="24"/>
        <v>0</v>
      </c>
    </row>
    <row r="244" spans="1:27" s="22" customFormat="1" ht="15" customHeight="1" x14ac:dyDescent="0.25">
      <c r="A244" s="71" t="s">
        <v>17</v>
      </c>
      <c r="B244" s="72"/>
      <c r="C244" s="39" t="s">
        <v>24</v>
      </c>
      <c r="D244" s="39" t="s">
        <v>24</v>
      </c>
      <c r="E244" s="116" t="s">
        <v>492</v>
      </c>
      <c r="F244" s="129" t="s">
        <v>493</v>
      </c>
      <c r="G244" s="130">
        <f>SUM(G245:G249)</f>
        <v>0</v>
      </c>
      <c r="H244" s="302">
        <v>13111203.26</v>
      </c>
      <c r="I244" s="238"/>
      <c r="J244" s="234">
        <v>0</v>
      </c>
      <c r="K244" s="225"/>
      <c r="L244" s="303">
        <f t="shared" si="19"/>
        <v>13111203.26</v>
      </c>
      <c r="M244" s="259"/>
      <c r="N244" s="370">
        <v>0</v>
      </c>
      <c r="O244" s="304">
        <v>0</v>
      </c>
      <c r="P244" s="303">
        <f t="shared" si="20"/>
        <v>13111203.26</v>
      </c>
      <c r="Q244" s="35">
        <f>VLOOKUP(E244,'[35]BAT (2)'!$C$11:$H$580,6,FALSE)</f>
        <v>10991799.370000001</v>
      </c>
      <c r="S244" s="36" t="b">
        <f t="shared" si="21"/>
        <v>0</v>
      </c>
      <c r="Y244" s="44">
        <f t="shared" si="22"/>
        <v>13111203.26</v>
      </c>
      <c r="Z244" s="45">
        <f t="shared" si="23"/>
        <v>0</v>
      </c>
      <c r="AA244" s="44">
        <f t="shared" si="24"/>
        <v>13111203.26</v>
      </c>
    </row>
    <row r="245" spans="1:27" s="22" customFormat="1" ht="15" customHeight="1" x14ac:dyDescent="0.25">
      <c r="A245" s="71"/>
      <c r="B245" s="72" t="s">
        <v>13</v>
      </c>
      <c r="C245" s="39" t="s">
        <v>13</v>
      </c>
      <c r="D245" s="39" t="s">
        <v>14</v>
      </c>
      <c r="E245" s="118" t="s">
        <v>494</v>
      </c>
      <c r="F245" s="125" t="s">
        <v>495</v>
      </c>
      <c r="G245" s="89"/>
      <c r="H245" s="242">
        <v>0</v>
      </c>
      <c r="I245" s="238"/>
      <c r="J245" s="243"/>
      <c r="K245" s="225"/>
      <c r="L245" s="244">
        <f t="shared" si="19"/>
        <v>0</v>
      </c>
      <c r="M245" s="245"/>
      <c r="N245" s="356">
        <v>0</v>
      </c>
      <c r="O245" s="246">
        <v>0</v>
      </c>
      <c r="P245" s="244">
        <f t="shared" si="20"/>
        <v>0</v>
      </c>
      <c r="Q245" s="35">
        <f>VLOOKUP(E245,'[35]BAT (2)'!$C$11:$H$580,6,FALSE)</f>
        <v>0</v>
      </c>
      <c r="S245" s="36" t="b">
        <f t="shared" si="21"/>
        <v>1</v>
      </c>
      <c r="Y245" s="44">
        <f t="shared" si="22"/>
        <v>0</v>
      </c>
      <c r="Z245" s="45">
        <f t="shared" si="23"/>
        <v>0</v>
      </c>
      <c r="AA245" s="44">
        <f t="shared" si="24"/>
        <v>0</v>
      </c>
    </row>
    <row r="246" spans="1:27" s="57" customFormat="1" ht="15" customHeight="1" x14ac:dyDescent="0.25">
      <c r="A246" s="46"/>
      <c r="B246" s="52"/>
      <c r="C246" s="39" t="s">
        <v>24</v>
      </c>
      <c r="D246" s="39" t="s">
        <v>14</v>
      </c>
      <c r="E246" s="118" t="s">
        <v>496</v>
      </c>
      <c r="F246" s="125" t="s">
        <v>497</v>
      </c>
      <c r="G246" s="89"/>
      <c r="H246" s="242">
        <v>0</v>
      </c>
      <c r="I246" s="238"/>
      <c r="J246" s="243"/>
      <c r="K246" s="225"/>
      <c r="L246" s="244">
        <f t="shared" si="19"/>
        <v>0</v>
      </c>
      <c r="M246" s="245"/>
      <c r="N246" s="356">
        <v>0</v>
      </c>
      <c r="O246" s="246">
        <v>0</v>
      </c>
      <c r="P246" s="244">
        <f t="shared" si="20"/>
        <v>0</v>
      </c>
      <c r="Q246" s="35">
        <f>VLOOKUP(E246,'[35]BAT (2)'!$C$11:$H$580,6,FALSE)</f>
        <v>0</v>
      </c>
      <c r="S246" s="36" t="b">
        <f t="shared" si="21"/>
        <v>1</v>
      </c>
      <c r="Y246" s="44">
        <f t="shared" si="22"/>
        <v>0</v>
      </c>
      <c r="Z246" s="45">
        <f t="shared" si="23"/>
        <v>0</v>
      </c>
      <c r="AA246" s="44">
        <f t="shared" si="24"/>
        <v>0</v>
      </c>
    </row>
    <row r="247" spans="1:27" s="57" customFormat="1" ht="15" customHeight="1" x14ac:dyDescent="0.25">
      <c r="A247" s="46"/>
      <c r="B247" s="52" t="s">
        <v>152</v>
      </c>
      <c r="C247" s="39" t="s">
        <v>152</v>
      </c>
      <c r="D247" s="39" t="s">
        <v>14</v>
      </c>
      <c r="E247" s="118" t="s">
        <v>498</v>
      </c>
      <c r="F247" s="125" t="s">
        <v>499</v>
      </c>
      <c r="G247" s="89"/>
      <c r="H247" s="242">
        <v>0</v>
      </c>
      <c r="I247" s="238"/>
      <c r="J247" s="243"/>
      <c r="K247" s="225"/>
      <c r="L247" s="244">
        <f t="shared" si="19"/>
        <v>0</v>
      </c>
      <c r="M247" s="245"/>
      <c r="N247" s="356">
        <v>0</v>
      </c>
      <c r="O247" s="246">
        <v>0</v>
      </c>
      <c r="P247" s="244">
        <f t="shared" si="20"/>
        <v>0</v>
      </c>
      <c r="Q247" s="35">
        <f>VLOOKUP(E247,'[35]BAT (2)'!$C$11:$H$580,6,FALSE)</f>
        <v>0</v>
      </c>
      <c r="S247" s="36" t="b">
        <f t="shared" si="21"/>
        <v>1</v>
      </c>
      <c r="Y247" s="44">
        <f t="shared" si="22"/>
        <v>0</v>
      </c>
      <c r="Z247" s="45">
        <f t="shared" si="23"/>
        <v>0</v>
      </c>
      <c r="AA247" s="44">
        <f t="shared" si="24"/>
        <v>0</v>
      </c>
    </row>
    <row r="248" spans="1:27" s="57" customFormat="1" ht="15" customHeight="1" x14ac:dyDescent="0.25">
      <c r="A248" s="46"/>
      <c r="B248" s="52"/>
      <c r="C248" s="39" t="s">
        <v>24</v>
      </c>
      <c r="D248" s="39" t="s">
        <v>14</v>
      </c>
      <c r="E248" s="118" t="s">
        <v>500</v>
      </c>
      <c r="F248" s="125" t="s">
        <v>501</v>
      </c>
      <c r="G248" s="89"/>
      <c r="H248" s="242">
        <v>12520354.32</v>
      </c>
      <c r="I248" s="238"/>
      <c r="J248" s="243"/>
      <c r="K248" s="225"/>
      <c r="L248" s="244">
        <f t="shared" si="19"/>
        <v>12520354.32</v>
      </c>
      <c r="M248" s="245"/>
      <c r="N248" s="356">
        <v>0</v>
      </c>
      <c r="O248" s="246">
        <v>0</v>
      </c>
      <c r="P248" s="244">
        <f t="shared" si="20"/>
        <v>12520354.32</v>
      </c>
      <c r="Q248" s="35">
        <f>VLOOKUP(E248,'[35]BAT (2)'!$C$11:$H$580,6,FALSE)</f>
        <v>10618743.630000001</v>
      </c>
      <c r="S248" s="36" t="b">
        <f t="shared" si="21"/>
        <v>0</v>
      </c>
      <c r="Y248" s="44">
        <f t="shared" si="22"/>
        <v>12520354.32</v>
      </c>
      <c r="Z248" s="45">
        <f t="shared" si="23"/>
        <v>0</v>
      </c>
      <c r="AA248" s="44">
        <f t="shared" si="24"/>
        <v>12520354.32</v>
      </c>
    </row>
    <row r="249" spans="1:27" s="57" customFormat="1" ht="15" customHeight="1" x14ac:dyDescent="0.25">
      <c r="A249" s="46"/>
      <c r="B249" s="52"/>
      <c r="C249" s="39" t="s">
        <v>24</v>
      </c>
      <c r="D249" s="39" t="s">
        <v>14</v>
      </c>
      <c r="E249" s="118" t="s">
        <v>502</v>
      </c>
      <c r="F249" s="125" t="s">
        <v>503</v>
      </c>
      <c r="G249" s="89"/>
      <c r="H249" s="242">
        <v>590848.94000000006</v>
      </c>
      <c r="I249" s="238"/>
      <c r="J249" s="243"/>
      <c r="K249" s="225"/>
      <c r="L249" s="244">
        <f t="shared" si="19"/>
        <v>590848.94000000006</v>
      </c>
      <c r="M249" s="245"/>
      <c r="N249" s="356">
        <v>0</v>
      </c>
      <c r="O249" s="246">
        <v>0</v>
      </c>
      <c r="P249" s="244">
        <f t="shared" si="20"/>
        <v>590848.94000000006</v>
      </c>
      <c r="Q249" s="35">
        <f>VLOOKUP(E249,'[35]BAT (2)'!$C$11:$H$580,6,FALSE)</f>
        <v>373055.74</v>
      </c>
      <c r="S249" s="36" t="b">
        <f t="shared" si="21"/>
        <v>0</v>
      </c>
      <c r="Y249" s="44">
        <f t="shared" si="22"/>
        <v>590848.93999999994</v>
      </c>
      <c r="Z249" s="45">
        <f t="shared" si="23"/>
        <v>0</v>
      </c>
      <c r="AA249" s="44">
        <f t="shared" si="24"/>
        <v>590848.93999999994</v>
      </c>
    </row>
    <row r="250" spans="1:27" s="57" customFormat="1" ht="15" customHeight="1" x14ac:dyDescent="0.25">
      <c r="A250" s="46" t="s">
        <v>17</v>
      </c>
      <c r="B250" s="52"/>
      <c r="C250" s="39" t="s">
        <v>24</v>
      </c>
      <c r="D250" s="39" t="s">
        <v>24</v>
      </c>
      <c r="E250" s="116" t="s">
        <v>504</v>
      </c>
      <c r="F250" s="129" t="s">
        <v>505</v>
      </c>
      <c r="G250" s="130">
        <f>SUM(G251:G256)</f>
        <v>0</v>
      </c>
      <c r="H250" s="302">
        <v>14311000</v>
      </c>
      <c r="I250" s="238"/>
      <c r="J250" s="234">
        <v>0</v>
      </c>
      <c r="K250" s="225"/>
      <c r="L250" s="303">
        <f t="shared" si="19"/>
        <v>14311000</v>
      </c>
      <c r="M250" s="259"/>
      <c r="N250" s="370">
        <v>0</v>
      </c>
      <c r="O250" s="304">
        <v>0</v>
      </c>
      <c r="P250" s="303">
        <f t="shared" si="20"/>
        <v>14311000</v>
      </c>
      <c r="Q250" s="35">
        <f>VLOOKUP(E250,'[35]BAT (2)'!$C$11:$H$580,6,FALSE)</f>
        <v>16790500</v>
      </c>
      <c r="S250" s="36" t="b">
        <f t="shared" si="21"/>
        <v>0</v>
      </c>
      <c r="Y250" s="44">
        <f t="shared" si="22"/>
        <v>14311000</v>
      </c>
      <c r="Z250" s="45">
        <f t="shared" si="23"/>
        <v>0</v>
      </c>
      <c r="AA250" s="44">
        <f t="shared" si="24"/>
        <v>14311000</v>
      </c>
    </row>
    <row r="251" spans="1:27" s="57" customFormat="1" ht="15" customHeight="1" x14ac:dyDescent="0.25">
      <c r="A251" s="46"/>
      <c r="B251" s="52" t="s">
        <v>13</v>
      </c>
      <c r="C251" s="39" t="s">
        <v>13</v>
      </c>
      <c r="D251" s="39" t="s">
        <v>14</v>
      </c>
      <c r="E251" s="118" t="s">
        <v>506</v>
      </c>
      <c r="F251" s="125" t="s">
        <v>507</v>
      </c>
      <c r="G251" s="89"/>
      <c r="H251" s="242">
        <v>10428000</v>
      </c>
      <c r="I251" s="238"/>
      <c r="J251" s="243"/>
      <c r="K251" s="225"/>
      <c r="L251" s="244">
        <f t="shared" si="19"/>
        <v>10428000</v>
      </c>
      <c r="M251" s="245"/>
      <c r="N251" s="356">
        <v>0</v>
      </c>
      <c r="O251" s="246">
        <v>0</v>
      </c>
      <c r="P251" s="244">
        <f t="shared" si="20"/>
        <v>10428000</v>
      </c>
      <c r="Q251" s="35">
        <f>VLOOKUP(E251,'[35]BAT (2)'!$C$11:$H$580,6,FALSE)</f>
        <v>11425000</v>
      </c>
      <c r="S251" s="36" t="b">
        <f t="shared" si="21"/>
        <v>0</v>
      </c>
      <c r="Y251" s="44">
        <f t="shared" si="22"/>
        <v>10428000</v>
      </c>
      <c r="Z251" s="45">
        <f t="shared" si="23"/>
        <v>0</v>
      </c>
      <c r="AA251" s="44">
        <f t="shared" si="24"/>
        <v>10428000</v>
      </c>
    </row>
    <row r="252" spans="1:27" s="57" customFormat="1" ht="15" customHeight="1" x14ac:dyDescent="0.25">
      <c r="A252" s="46"/>
      <c r="B252" s="52"/>
      <c r="C252" s="39" t="s">
        <v>24</v>
      </c>
      <c r="D252" s="39" t="s">
        <v>14</v>
      </c>
      <c r="E252" s="118" t="s">
        <v>508</v>
      </c>
      <c r="F252" s="125" t="s">
        <v>509</v>
      </c>
      <c r="G252" s="89"/>
      <c r="H252" s="242">
        <v>0</v>
      </c>
      <c r="I252" s="238"/>
      <c r="J252" s="243"/>
      <c r="K252" s="225"/>
      <c r="L252" s="244">
        <f t="shared" si="19"/>
        <v>0</v>
      </c>
      <c r="M252" s="245"/>
      <c r="N252" s="356">
        <v>0</v>
      </c>
      <c r="O252" s="246">
        <v>0</v>
      </c>
      <c r="P252" s="244">
        <f t="shared" si="20"/>
        <v>0</v>
      </c>
      <c r="Q252" s="35">
        <f>VLOOKUP(E252,'[35]BAT (2)'!$C$11:$H$580,6,FALSE)</f>
        <v>0</v>
      </c>
      <c r="S252" s="36" t="b">
        <f t="shared" si="21"/>
        <v>1</v>
      </c>
      <c r="Y252" s="44">
        <f t="shared" si="22"/>
        <v>0</v>
      </c>
      <c r="Z252" s="45">
        <f t="shared" si="23"/>
        <v>0</v>
      </c>
      <c r="AA252" s="44">
        <f t="shared" si="24"/>
        <v>0</v>
      </c>
    </row>
    <row r="253" spans="1:27" s="57" customFormat="1" ht="15" customHeight="1" x14ac:dyDescent="0.25">
      <c r="A253" s="46"/>
      <c r="B253" s="52" t="s">
        <v>145</v>
      </c>
      <c r="C253" s="39" t="s">
        <v>145</v>
      </c>
      <c r="D253" s="39" t="s">
        <v>14</v>
      </c>
      <c r="E253" s="118" t="s">
        <v>510</v>
      </c>
      <c r="F253" s="125" t="s">
        <v>511</v>
      </c>
      <c r="G253" s="89"/>
      <c r="H253" s="242">
        <v>1730000</v>
      </c>
      <c r="I253" s="238"/>
      <c r="J253" s="243"/>
      <c r="K253" s="225"/>
      <c r="L253" s="244">
        <f t="shared" si="19"/>
        <v>1730000</v>
      </c>
      <c r="M253" s="245"/>
      <c r="N253" s="356">
        <v>0</v>
      </c>
      <c r="O253" s="246">
        <v>0</v>
      </c>
      <c r="P253" s="244">
        <f t="shared" si="20"/>
        <v>1730000</v>
      </c>
      <c r="Q253" s="35">
        <f>VLOOKUP(E253,'[35]BAT (2)'!$C$11:$H$580,6,FALSE)</f>
        <v>2035000</v>
      </c>
      <c r="S253" s="36" t="b">
        <f t="shared" si="21"/>
        <v>0</v>
      </c>
      <c r="Y253" s="44">
        <f t="shared" si="22"/>
        <v>1730000</v>
      </c>
      <c r="Z253" s="45">
        <f t="shared" si="23"/>
        <v>0</v>
      </c>
      <c r="AA253" s="44">
        <f t="shared" si="24"/>
        <v>1730000</v>
      </c>
    </row>
    <row r="254" spans="1:27" s="57" customFormat="1" ht="15" customHeight="1" x14ac:dyDescent="0.25">
      <c r="A254" s="46"/>
      <c r="B254" s="52"/>
      <c r="C254" s="39" t="s">
        <v>24</v>
      </c>
      <c r="D254" s="39" t="s">
        <v>14</v>
      </c>
      <c r="E254" s="118" t="s">
        <v>512</v>
      </c>
      <c r="F254" s="125" t="s">
        <v>513</v>
      </c>
      <c r="G254" s="89"/>
      <c r="H254" s="242">
        <v>2153000</v>
      </c>
      <c r="I254" s="238"/>
      <c r="J254" s="243"/>
      <c r="K254" s="225"/>
      <c r="L254" s="244">
        <f t="shared" si="19"/>
        <v>2153000</v>
      </c>
      <c r="M254" s="245"/>
      <c r="N254" s="356">
        <v>0</v>
      </c>
      <c r="O254" s="246">
        <v>0</v>
      </c>
      <c r="P254" s="244">
        <f t="shared" si="20"/>
        <v>2153000</v>
      </c>
      <c r="Q254" s="35">
        <f>VLOOKUP(E254,'[35]BAT (2)'!$C$11:$H$580,6,FALSE)</f>
        <v>3330500</v>
      </c>
      <c r="S254" s="36" t="b">
        <f t="shared" si="21"/>
        <v>0</v>
      </c>
      <c r="Y254" s="44">
        <f t="shared" si="22"/>
        <v>2153000</v>
      </c>
      <c r="Z254" s="45">
        <f t="shared" si="23"/>
        <v>0</v>
      </c>
      <c r="AA254" s="44">
        <f t="shared" si="24"/>
        <v>2153000</v>
      </c>
    </row>
    <row r="255" spans="1:27" s="57" customFormat="1" ht="15" customHeight="1" x14ac:dyDescent="0.25">
      <c r="A255" s="46"/>
      <c r="B255" s="52"/>
      <c r="C255" s="39" t="s">
        <v>24</v>
      </c>
      <c r="D255" s="39" t="s">
        <v>14</v>
      </c>
      <c r="E255" s="118" t="s">
        <v>514</v>
      </c>
      <c r="F255" s="125" t="s">
        <v>515</v>
      </c>
      <c r="G255" s="89"/>
      <c r="H255" s="242">
        <v>0</v>
      </c>
      <c r="I255" s="238"/>
      <c r="J255" s="243"/>
      <c r="K255" s="225"/>
      <c r="L255" s="244">
        <f t="shared" si="19"/>
        <v>0</v>
      </c>
      <c r="M255" s="245"/>
      <c r="N255" s="356">
        <v>0</v>
      </c>
      <c r="O255" s="246">
        <v>0</v>
      </c>
      <c r="P255" s="244">
        <f t="shared" si="20"/>
        <v>0</v>
      </c>
      <c r="Q255" s="35">
        <f>VLOOKUP(E255,'[35]BAT (2)'!$C$11:$H$580,6,FALSE)</f>
        <v>0</v>
      </c>
      <c r="S255" s="36" t="b">
        <f t="shared" si="21"/>
        <v>1</v>
      </c>
      <c r="Y255" s="44">
        <f t="shared" si="22"/>
        <v>0</v>
      </c>
      <c r="Z255" s="45">
        <f t="shared" si="23"/>
        <v>0</v>
      </c>
      <c r="AA255" s="44">
        <f t="shared" si="24"/>
        <v>0</v>
      </c>
    </row>
    <row r="256" spans="1:27" s="57" customFormat="1" ht="15" customHeight="1" x14ac:dyDescent="0.25">
      <c r="A256" s="46"/>
      <c r="B256" s="52"/>
      <c r="C256" s="39" t="s">
        <v>24</v>
      </c>
      <c r="D256" s="39" t="s">
        <v>14</v>
      </c>
      <c r="E256" s="118" t="s">
        <v>516</v>
      </c>
      <c r="F256" s="125" t="s">
        <v>517</v>
      </c>
      <c r="G256" s="89"/>
      <c r="H256" s="242">
        <v>0</v>
      </c>
      <c r="I256" s="238"/>
      <c r="J256" s="243"/>
      <c r="K256" s="225"/>
      <c r="L256" s="244">
        <f t="shared" si="19"/>
        <v>0</v>
      </c>
      <c r="M256" s="245"/>
      <c r="N256" s="356">
        <v>0</v>
      </c>
      <c r="O256" s="246">
        <v>0</v>
      </c>
      <c r="P256" s="244">
        <f t="shared" si="20"/>
        <v>0</v>
      </c>
      <c r="Q256" s="35">
        <f>VLOOKUP(E256,'[35]BAT (2)'!$C$11:$H$580,6,FALSE)</f>
        <v>0</v>
      </c>
      <c r="S256" s="36" t="b">
        <f t="shared" si="21"/>
        <v>1</v>
      </c>
      <c r="Y256" s="44">
        <f t="shared" si="22"/>
        <v>0</v>
      </c>
      <c r="Z256" s="45">
        <f t="shared" si="23"/>
        <v>0</v>
      </c>
      <c r="AA256" s="44">
        <f t="shared" si="24"/>
        <v>0</v>
      </c>
    </row>
    <row r="257" spans="1:27" s="57" customFormat="1" ht="15" customHeight="1" x14ac:dyDescent="0.25">
      <c r="A257" s="46" t="s">
        <v>17</v>
      </c>
      <c r="B257" s="52"/>
      <c r="C257" s="39" t="s">
        <v>24</v>
      </c>
      <c r="D257" s="39" t="s">
        <v>24</v>
      </c>
      <c r="E257" s="116" t="s">
        <v>518</v>
      </c>
      <c r="F257" s="129" t="s">
        <v>519</v>
      </c>
      <c r="G257" s="133">
        <f>SUM(G258:G262)</f>
        <v>0</v>
      </c>
      <c r="H257" s="305">
        <v>2788594.68</v>
      </c>
      <c r="I257" s="238"/>
      <c r="J257" s="234">
        <v>0</v>
      </c>
      <c r="K257" s="225"/>
      <c r="L257" s="306">
        <f t="shared" si="19"/>
        <v>2788594.68</v>
      </c>
      <c r="M257" s="230"/>
      <c r="N257" s="371">
        <v>0</v>
      </c>
      <c r="O257" s="307">
        <v>0</v>
      </c>
      <c r="P257" s="306">
        <f t="shared" si="20"/>
        <v>2788594.68</v>
      </c>
      <c r="Q257" s="35">
        <f>VLOOKUP(E257,'[35]BAT (2)'!$C$11:$H$580,6,FALSE)</f>
        <v>2180551.6</v>
      </c>
      <c r="S257" s="36" t="b">
        <f t="shared" si="21"/>
        <v>0</v>
      </c>
      <c r="Y257" s="44">
        <f t="shared" si="22"/>
        <v>2788594.68</v>
      </c>
      <c r="Z257" s="45">
        <f t="shared" si="23"/>
        <v>0</v>
      </c>
      <c r="AA257" s="44">
        <f t="shared" si="24"/>
        <v>2788594.68</v>
      </c>
    </row>
    <row r="258" spans="1:27" s="57" customFormat="1" ht="15" customHeight="1" x14ac:dyDescent="0.25">
      <c r="A258" s="46"/>
      <c r="B258" s="52" t="s">
        <v>13</v>
      </c>
      <c r="C258" s="39" t="s">
        <v>13</v>
      </c>
      <c r="D258" s="39" t="s">
        <v>14</v>
      </c>
      <c r="E258" s="118" t="s">
        <v>520</v>
      </c>
      <c r="F258" s="125" t="s">
        <v>521</v>
      </c>
      <c r="G258" s="89"/>
      <c r="H258" s="242">
        <v>15000</v>
      </c>
      <c r="I258" s="238"/>
      <c r="J258" s="243"/>
      <c r="K258" s="225"/>
      <c r="L258" s="244">
        <f t="shared" si="19"/>
        <v>15000</v>
      </c>
      <c r="M258" s="245"/>
      <c r="N258" s="356">
        <v>0</v>
      </c>
      <c r="O258" s="246">
        <v>0</v>
      </c>
      <c r="P258" s="244">
        <f t="shared" si="20"/>
        <v>15000</v>
      </c>
      <c r="Q258" s="35">
        <f>VLOOKUP(E258,'[35]BAT (2)'!$C$11:$H$580,6,FALSE)</f>
        <v>12400</v>
      </c>
      <c r="S258" s="36" t="b">
        <f t="shared" si="21"/>
        <v>0</v>
      </c>
      <c r="Y258" s="44">
        <f t="shared" si="22"/>
        <v>15000</v>
      </c>
      <c r="Z258" s="45">
        <f t="shared" si="23"/>
        <v>0</v>
      </c>
      <c r="AA258" s="44">
        <f t="shared" si="24"/>
        <v>15000</v>
      </c>
    </row>
    <row r="259" spans="1:27" s="57" customFormat="1" ht="15" customHeight="1" x14ac:dyDescent="0.25">
      <c r="A259" s="46"/>
      <c r="B259" s="52"/>
      <c r="C259" s="39" t="s">
        <v>24</v>
      </c>
      <c r="D259" s="39" t="s">
        <v>14</v>
      </c>
      <c r="E259" s="118" t="s">
        <v>522</v>
      </c>
      <c r="F259" s="125" t="s">
        <v>523</v>
      </c>
      <c r="G259" s="89"/>
      <c r="H259" s="242">
        <v>0</v>
      </c>
      <c r="I259" s="238"/>
      <c r="J259" s="243"/>
      <c r="K259" s="225"/>
      <c r="L259" s="244">
        <f t="shared" si="19"/>
        <v>0</v>
      </c>
      <c r="M259" s="245"/>
      <c r="N259" s="356">
        <v>0</v>
      </c>
      <c r="O259" s="246">
        <v>0</v>
      </c>
      <c r="P259" s="244">
        <f t="shared" si="20"/>
        <v>0</v>
      </c>
      <c r="Q259" s="35">
        <f>VLOOKUP(E259,'[35]BAT (2)'!$C$11:$H$580,6,FALSE)</f>
        <v>0</v>
      </c>
      <c r="S259" s="36" t="b">
        <f t="shared" si="21"/>
        <v>1</v>
      </c>
      <c r="Y259" s="44">
        <f t="shared" si="22"/>
        <v>0</v>
      </c>
      <c r="Z259" s="45">
        <f t="shared" si="23"/>
        <v>0</v>
      </c>
      <c r="AA259" s="44">
        <f t="shared" si="24"/>
        <v>0</v>
      </c>
    </row>
    <row r="260" spans="1:27" s="57" customFormat="1" ht="15" customHeight="1" x14ac:dyDescent="0.25">
      <c r="A260" s="46"/>
      <c r="B260" s="52" t="s">
        <v>145</v>
      </c>
      <c r="C260" s="39" t="s">
        <v>145</v>
      </c>
      <c r="D260" s="39" t="s">
        <v>14</v>
      </c>
      <c r="E260" s="118" t="s">
        <v>524</v>
      </c>
      <c r="F260" s="125" t="s">
        <v>525</v>
      </c>
      <c r="G260" s="89"/>
      <c r="H260" s="242">
        <v>166000</v>
      </c>
      <c r="I260" s="238"/>
      <c r="J260" s="243"/>
      <c r="K260" s="225"/>
      <c r="L260" s="244">
        <f t="shared" ref="L260:L323" si="25">H260-J260</f>
        <v>166000</v>
      </c>
      <c r="M260" s="245"/>
      <c r="N260" s="356">
        <v>0</v>
      </c>
      <c r="O260" s="246">
        <v>0</v>
      </c>
      <c r="P260" s="244">
        <f t="shared" si="20"/>
        <v>166000</v>
      </c>
      <c r="Q260" s="35">
        <f>VLOOKUP(E260,'[35]BAT (2)'!$C$11:$H$580,6,FALSE)</f>
        <v>195000</v>
      </c>
      <c r="S260" s="36" t="b">
        <f t="shared" si="21"/>
        <v>0</v>
      </c>
      <c r="Y260" s="44">
        <f t="shared" si="22"/>
        <v>166000</v>
      </c>
      <c r="Z260" s="45">
        <f t="shared" si="23"/>
        <v>0</v>
      </c>
      <c r="AA260" s="44">
        <f t="shared" si="24"/>
        <v>166000</v>
      </c>
    </row>
    <row r="261" spans="1:27" s="57" customFormat="1" ht="15" customHeight="1" x14ac:dyDescent="0.25">
      <c r="A261" s="46"/>
      <c r="B261" s="52"/>
      <c r="C261" s="39" t="s">
        <v>24</v>
      </c>
      <c r="D261" s="39" t="s">
        <v>14</v>
      </c>
      <c r="E261" s="118" t="s">
        <v>526</v>
      </c>
      <c r="F261" s="125" t="s">
        <v>527</v>
      </c>
      <c r="G261" s="89"/>
      <c r="H261" s="242">
        <v>2607594.6800000002</v>
      </c>
      <c r="I261" s="238"/>
      <c r="J261" s="243"/>
      <c r="K261" s="225"/>
      <c r="L261" s="244">
        <f t="shared" si="25"/>
        <v>2607594.6800000002</v>
      </c>
      <c r="M261" s="245"/>
      <c r="N261" s="356">
        <v>0</v>
      </c>
      <c r="O261" s="246">
        <v>0</v>
      </c>
      <c r="P261" s="244">
        <f t="shared" si="20"/>
        <v>2607594.6800000002</v>
      </c>
      <c r="Q261" s="35">
        <f>VLOOKUP(E261,'[35]BAT (2)'!$C$11:$H$580,6,FALSE)</f>
        <v>1973151.6</v>
      </c>
      <c r="S261" s="36" t="b">
        <f t="shared" si="21"/>
        <v>0</v>
      </c>
      <c r="Y261" s="44">
        <f t="shared" si="22"/>
        <v>2607594.6800000002</v>
      </c>
      <c r="Z261" s="45">
        <f t="shared" si="23"/>
        <v>0</v>
      </c>
      <c r="AA261" s="44">
        <f t="shared" si="24"/>
        <v>2607594.6800000002</v>
      </c>
    </row>
    <row r="262" spans="1:27" s="57" customFormat="1" ht="15" customHeight="1" x14ac:dyDescent="0.25">
      <c r="A262" s="46"/>
      <c r="B262" s="52"/>
      <c r="C262" s="39" t="s">
        <v>24</v>
      </c>
      <c r="D262" s="39" t="s">
        <v>14</v>
      </c>
      <c r="E262" s="118" t="s">
        <v>528</v>
      </c>
      <c r="F262" s="125" t="s">
        <v>529</v>
      </c>
      <c r="G262" s="89"/>
      <c r="H262" s="242">
        <v>0</v>
      </c>
      <c r="I262" s="238"/>
      <c r="J262" s="243"/>
      <c r="K262" s="225"/>
      <c r="L262" s="244">
        <f t="shared" si="25"/>
        <v>0</v>
      </c>
      <c r="M262" s="245"/>
      <c r="N262" s="356">
        <v>0</v>
      </c>
      <c r="O262" s="246">
        <v>0</v>
      </c>
      <c r="P262" s="244">
        <f t="shared" si="20"/>
        <v>0</v>
      </c>
      <c r="Q262" s="35">
        <f>VLOOKUP(E262,'[35]BAT (2)'!$C$11:$H$580,6,FALSE)</f>
        <v>0</v>
      </c>
      <c r="S262" s="36" t="b">
        <f t="shared" si="21"/>
        <v>1</v>
      </c>
      <c r="Y262" s="44">
        <f t="shared" si="22"/>
        <v>0</v>
      </c>
      <c r="Z262" s="45">
        <f t="shared" si="23"/>
        <v>0</v>
      </c>
      <c r="AA262" s="44">
        <f t="shared" si="24"/>
        <v>0</v>
      </c>
    </row>
    <row r="263" spans="1:27" s="57" customFormat="1" ht="15" customHeight="1" x14ac:dyDescent="0.25">
      <c r="A263" s="46" t="s">
        <v>17</v>
      </c>
      <c r="B263" s="52"/>
      <c r="C263" s="39" t="s">
        <v>24</v>
      </c>
      <c r="D263" s="39" t="s">
        <v>24</v>
      </c>
      <c r="E263" s="116" t="s">
        <v>530</v>
      </c>
      <c r="F263" s="129" t="s">
        <v>531</v>
      </c>
      <c r="G263" s="133">
        <f>SUM(G264:G267)</f>
        <v>0</v>
      </c>
      <c r="H263" s="305">
        <v>4899555.8999999994</v>
      </c>
      <c r="I263" s="238"/>
      <c r="J263" s="234">
        <v>0</v>
      </c>
      <c r="K263" s="225"/>
      <c r="L263" s="306">
        <f t="shared" si="25"/>
        <v>4899555.8999999994</v>
      </c>
      <c r="M263" s="230"/>
      <c r="N263" s="371">
        <v>0</v>
      </c>
      <c r="O263" s="307">
        <v>0</v>
      </c>
      <c r="P263" s="306">
        <f t="shared" si="20"/>
        <v>4899555.8999999994</v>
      </c>
      <c r="Q263" s="35">
        <f>VLOOKUP(E263,'[35]BAT (2)'!$C$11:$H$580,6,FALSE)</f>
        <v>4283788.09</v>
      </c>
      <c r="S263" s="36" t="b">
        <f t="shared" si="21"/>
        <v>0</v>
      </c>
      <c r="Y263" s="44">
        <f t="shared" si="22"/>
        <v>4899555.9000000004</v>
      </c>
      <c r="Z263" s="45">
        <f t="shared" si="23"/>
        <v>0</v>
      </c>
      <c r="AA263" s="44">
        <f t="shared" si="24"/>
        <v>4899555.9000000004</v>
      </c>
    </row>
    <row r="264" spans="1:27" s="57" customFormat="1" ht="15" customHeight="1" x14ac:dyDescent="0.25">
      <c r="A264" s="46"/>
      <c r="B264" s="52" t="s">
        <v>13</v>
      </c>
      <c r="C264" s="39" t="s">
        <v>13</v>
      </c>
      <c r="D264" s="39" t="s">
        <v>14</v>
      </c>
      <c r="E264" s="118" t="s">
        <v>532</v>
      </c>
      <c r="F264" s="125" t="s">
        <v>533</v>
      </c>
      <c r="G264" s="89"/>
      <c r="H264" s="242">
        <v>0</v>
      </c>
      <c r="I264" s="238"/>
      <c r="J264" s="243"/>
      <c r="K264" s="225"/>
      <c r="L264" s="244">
        <f t="shared" si="25"/>
        <v>0</v>
      </c>
      <c r="M264" s="245"/>
      <c r="N264" s="356">
        <v>0</v>
      </c>
      <c r="O264" s="246">
        <v>0</v>
      </c>
      <c r="P264" s="244">
        <f t="shared" si="20"/>
        <v>0</v>
      </c>
      <c r="Q264" s="35">
        <f>VLOOKUP(E264,'[35]BAT (2)'!$C$11:$H$580,6,FALSE)</f>
        <v>0</v>
      </c>
      <c r="S264" s="36" t="b">
        <f t="shared" si="21"/>
        <v>1</v>
      </c>
      <c r="Y264" s="44">
        <f t="shared" si="22"/>
        <v>0</v>
      </c>
      <c r="Z264" s="45">
        <f t="shared" si="23"/>
        <v>0</v>
      </c>
      <c r="AA264" s="44">
        <f t="shared" si="24"/>
        <v>0</v>
      </c>
    </row>
    <row r="265" spans="1:27" s="57" customFormat="1" ht="15" customHeight="1" x14ac:dyDescent="0.25">
      <c r="A265" s="46"/>
      <c r="B265" s="52"/>
      <c r="C265" s="39" t="s">
        <v>24</v>
      </c>
      <c r="D265" s="39" t="s">
        <v>14</v>
      </c>
      <c r="E265" s="118" t="s">
        <v>534</v>
      </c>
      <c r="F265" s="125" t="s">
        <v>535</v>
      </c>
      <c r="G265" s="89"/>
      <c r="H265" s="242">
        <v>0</v>
      </c>
      <c r="I265" s="238"/>
      <c r="J265" s="243"/>
      <c r="K265" s="225"/>
      <c r="L265" s="244">
        <f t="shared" si="25"/>
        <v>0</v>
      </c>
      <c r="M265" s="245"/>
      <c r="N265" s="356">
        <v>0</v>
      </c>
      <c r="O265" s="246">
        <v>0</v>
      </c>
      <c r="P265" s="244">
        <f t="shared" si="20"/>
        <v>0</v>
      </c>
      <c r="Q265" s="35">
        <f>VLOOKUP(E265,'[35]BAT (2)'!$C$11:$H$580,6,FALSE)</f>
        <v>0</v>
      </c>
      <c r="S265" s="36" t="b">
        <f t="shared" si="21"/>
        <v>1</v>
      </c>
      <c r="Y265" s="44">
        <f t="shared" si="22"/>
        <v>0</v>
      </c>
      <c r="Z265" s="45">
        <f t="shared" si="23"/>
        <v>0</v>
      </c>
      <c r="AA265" s="44">
        <f t="shared" si="24"/>
        <v>0</v>
      </c>
    </row>
    <row r="266" spans="1:27" s="57" customFormat="1" ht="15" customHeight="1" x14ac:dyDescent="0.25">
      <c r="A266" s="46"/>
      <c r="B266" s="52" t="s">
        <v>145</v>
      </c>
      <c r="C266" s="39" t="s">
        <v>145</v>
      </c>
      <c r="D266" s="39" t="s">
        <v>14</v>
      </c>
      <c r="E266" s="118" t="s">
        <v>536</v>
      </c>
      <c r="F266" s="125" t="s">
        <v>537</v>
      </c>
      <c r="G266" s="89"/>
      <c r="H266" s="242">
        <v>83000</v>
      </c>
      <c r="I266" s="238"/>
      <c r="J266" s="243"/>
      <c r="K266" s="225"/>
      <c r="L266" s="244">
        <f t="shared" si="25"/>
        <v>83000</v>
      </c>
      <c r="M266" s="245"/>
      <c r="N266" s="356">
        <v>0</v>
      </c>
      <c r="O266" s="246">
        <v>0</v>
      </c>
      <c r="P266" s="244">
        <f t="shared" si="20"/>
        <v>83000</v>
      </c>
      <c r="Q266" s="35">
        <f>VLOOKUP(E266,'[35]BAT (2)'!$C$11:$H$580,6,FALSE)</f>
        <v>97000</v>
      </c>
      <c r="S266" s="36" t="b">
        <f t="shared" si="21"/>
        <v>0</v>
      </c>
      <c r="Y266" s="44">
        <f t="shared" si="22"/>
        <v>83000</v>
      </c>
      <c r="Z266" s="45">
        <f t="shared" si="23"/>
        <v>0</v>
      </c>
      <c r="AA266" s="44">
        <f t="shared" si="24"/>
        <v>83000</v>
      </c>
    </row>
    <row r="267" spans="1:27" s="57" customFormat="1" ht="15" customHeight="1" x14ac:dyDescent="0.25">
      <c r="A267" s="46"/>
      <c r="B267" s="52"/>
      <c r="C267" s="39" t="s">
        <v>24</v>
      </c>
      <c r="D267" s="39" t="s">
        <v>14</v>
      </c>
      <c r="E267" s="118" t="s">
        <v>538</v>
      </c>
      <c r="F267" s="125" t="s">
        <v>539</v>
      </c>
      <c r="G267" s="89"/>
      <c r="H267" s="242">
        <v>4816555.8999999994</v>
      </c>
      <c r="I267" s="238"/>
      <c r="J267" s="243"/>
      <c r="K267" s="225"/>
      <c r="L267" s="244">
        <f t="shared" si="25"/>
        <v>4816555.8999999994</v>
      </c>
      <c r="M267" s="245"/>
      <c r="N267" s="356">
        <v>0</v>
      </c>
      <c r="O267" s="246">
        <v>0</v>
      </c>
      <c r="P267" s="244">
        <f t="shared" ref="P267:P330" si="26">H267-N267-O267</f>
        <v>4816555.8999999994</v>
      </c>
      <c r="Q267" s="35">
        <f>VLOOKUP(E267,'[35]BAT (2)'!$C$11:$H$580,6,FALSE)</f>
        <v>4186788.09</v>
      </c>
      <c r="S267" s="36" t="b">
        <f t="shared" ref="S267:S330" si="27">EXACT(L267,Q267)</f>
        <v>0</v>
      </c>
      <c r="Y267" s="44">
        <f t="shared" ref="Y267:Y330" si="28">ROUND(H267,2)</f>
        <v>4816555.9000000004</v>
      </c>
      <c r="Z267" s="45">
        <f t="shared" ref="Z267:Z330" si="29">ROUND(J267,2)</f>
        <v>0</v>
      </c>
      <c r="AA267" s="44">
        <f t="shared" ref="AA267:AA330" si="30">ROUND(L267,2)</f>
        <v>4816555.9000000004</v>
      </c>
    </row>
    <row r="268" spans="1:27" s="57" customFormat="1" ht="15" customHeight="1" x14ac:dyDescent="0.25">
      <c r="A268" s="46" t="s">
        <v>17</v>
      </c>
      <c r="B268" s="52"/>
      <c r="C268" s="39" t="s">
        <v>24</v>
      </c>
      <c r="D268" s="39" t="s">
        <v>24</v>
      </c>
      <c r="E268" s="116" t="s">
        <v>540</v>
      </c>
      <c r="F268" s="129" t="s">
        <v>541</v>
      </c>
      <c r="G268" s="128">
        <f>+G269+SUM(G272:G276)</f>
        <v>0</v>
      </c>
      <c r="H268" s="308">
        <v>18755204.309999999</v>
      </c>
      <c r="I268" s="238"/>
      <c r="J268" s="234">
        <v>0</v>
      </c>
      <c r="K268" s="225"/>
      <c r="L268" s="309">
        <f t="shared" si="25"/>
        <v>18755204.309999999</v>
      </c>
      <c r="M268" s="310"/>
      <c r="N268" s="372">
        <v>0</v>
      </c>
      <c r="O268" s="311">
        <v>0</v>
      </c>
      <c r="P268" s="309">
        <f t="shared" si="26"/>
        <v>18755204.309999999</v>
      </c>
      <c r="Q268" s="35">
        <f>VLOOKUP(E268,'[35]BAT (2)'!$C$11:$H$580,6,FALSE)</f>
        <v>16676645.529999999</v>
      </c>
      <c r="S268" s="36" t="b">
        <f t="shared" si="27"/>
        <v>0</v>
      </c>
      <c r="Y268" s="44">
        <f t="shared" si="28"/>
        <v>18755204.309999999</v>
      </c>
      <c r="Z268" s="45">
        <f t="shared" si="29"/>
        <v>0</v>
      </c>
      <c r="AA268" s="44">
        <f t="shared" si="30"/>
        <v>18755204.309999999</v>
      </c>
    </row>
    <row r="269" spans="1:27" s="57" customFormat="1" ht="15" customHeight="1" x14ac:dyDescent="0.25">
      <c r="A269" s="46" t="s">
        <v>17</v>
      </c>
      <c r="B269" s="52" t="s">
        <v>13</v>
      </c>
      <c r="C269" s="39" t="s">
        <v>13</v>
      </c>
      <c r="D269" s="39" t="s">
        <v>24</v>
      </c>
      <c r="E269" s="118" t="s">
        <v>542</v>
      </c>
      <c r="F269" s="125" t="s">
        <v>543</v>
      </c>
      <c r="G269" s="60">
        <f>+G270+G271</f>
        <v>0</v>
      </c>
      <c r="H269" s="242">
        <v>0</v>
      </c>
      <c r="I269" s="238"/>
      <c r="J269" s="234">
        <v>0</v>
      </c>
      <c r="K269" s="225"/>
      <c r="L269" s="244">
        <f t="shared" si="25"/>
        <v>0</v>
      </c>
      <c r="M269" s="245"/>
      <c r="N269" s="356">
        <v>0</v>
      </c>
      <c r="O269" s="246">
        <v>0</v>
      </c>
      <c r="P269" s="244">
        <f t="shared" si="26"/>
        <v>0</v>
      </c>
      <c r="Q269" s="35">
        <f>VLOOKUP(E269,'[35]BAT (2)'!$C$11:$H$580,6,FALSE)</f>
        <v>0</v>
      </c>
      <c r="S269" s="36" t="b">
        <f t="shared" si="27"/>
        <v>1</v>
      </c>
      <c r="Y269" s="44">
        <f t="shared" si="28"/>
        <v>0</v>
      </c>
      <c r="Z269" s="45">
        <f t="shared" si="29"/>
        <v>0</v>
      </c>
      <c r="AA269" s="44">
        <f t="shared" si="30"/>
        <v>0</v>
      </c>
    </row>
    <row r="270" spans="1:27" s="22" customFormat="1" ht="15" customHeight="1" x14ac:dyDescent="0.25">
      <c r="A270" s="71"/>
      <c r="B270" s="72" t="s">
        <v>13</v>
      </c>
      <c r="C270" s="39" t="s">
        <v>13</v>
      </c>
      <c r="D270" s="39" t="s">
        <v>14</v>
      </c>
      <c r="E270" s="119" t="s">
        <v>544</v>
      </c>
      <c r="F270" s="131" t="s">
        <v>545</v>
      </c>
      <c r="G270" s="60"/>
      <c r="H270" s="242">
        <v>0</v>
      </c>
      <c r="I270" s="238"/>
      <c r="J270" s="243"/>
      <c r="K270" s="225"/>
      <c r="L270" s="244">
        <f t="shared" si="25"/>
        <v>0</v>
      </c>
      <c r="M270" s="245"/>
      <c r="N270" s="356">
        <v>0</v>
      </c>
      <c r="O270" s="246">
        <v>0</v>
      </c>
      <c r="P270" s="244">
        <f t="shared" si="26"/>
        <v>0</v>
      </c>
      <c r="Q270" s="35">
        <f>VLOOKUP(E270,'[35]BAT (2)'!$C$11:$H$580,6,FALSE)</f>
        <v>0</v>
      </c>
      <c r="S270" s="36" t="b">
        <f t="shared" si="27"/>
        <v>1</v>
      </c>
      <c r="Y270" s="44">
        <f t="shared" si="28"/>
        <v>0</v>
      </c>
      <c r="Z270" s="45">
        <f t="shared" si="29"/>
        <v>0</v>
      </c>
      <c r="AA270" s="44">
        <f t="shared" si="30"/>
        <v>0</v>
      </c>
    </row>
    <row r="271" spans="1:27" s="22" customFormat="1" ht="15" customHeight="1" x14ac:dyDescent="0.25">
      <c r="A271" s="71"/>
      <c r="B271" s="72" t="s">
        <v>13</v>
      </c>
      <c r="C271" s="39" t="s">
        <v>13</v>
      </c>
      <c r="D271" s="39" t="s">
        <v>14</v>
      </c>
      <c r="E271" s="119" t="s">
        <v>546</v>
      </c>
      <c r="F271" s="131" t="s">
        <v>547</v>
      </c>
      <c r="G271" s="60"/>
      <c r="H271" s="242">
        <v>0</v>
      </c>
      <c r="I271" s="238"/>
      <c r="J271" s="243"/>
      <c r="K271" s="225"/>
      <c r="L271" s="244">
        <f t="shared" si="25"/>
        <v>0</v>
      </c>
      <c r="M271" s="245"/>
      <c r="N271" s="356">
        <v>0</v>
      </c>
      <c r="O271" s="246">
        <v>0</v>
      </c>
      <c r="P271" s="244">
        <f t="shared" si="26"/>
        <v>0</v>
      </c>
      <c r="Q271" s="35">
        <f>VLOOKUP(E271,'[35]BAT (2)'!$C$11:$H$580,6,FALSE)</f>
        <v>0</v>
      </c>
      <c r="S271" s="36" t="b">
        <f t="shared" si="27"/>
        <v>1</v>
      </c>
      <c r="Y271" s="44">
        <f t="shared" si="28"/>
        <v>0</v>
      </c>
      <c r="Z271" s="45">
        <f t="shared" si="29"/>
        <v>0</v>
      </c>
      <c r="AA271" s="44">
        <f t="shared" si="30"/>
        <v>0</v>
      </c>
    </row>
    <row r="272" spans="1:27" s="57" customFormat="1" ht="15" customHeight="1" x14ac:dyDescent="0.25">
      <c r="A272" s="46"/>
      <c r="B272" s="52"/>
      <c r="C272" s="39" t="s">
        <v>24</v>
      </c>
      <c r="D272" s="39" t="s">
        <v>14</v>
      </c>
      <c r="E272" s="118" t="s">
        <v>548</v>
      </c>
      <c r="F272" s="125" t="s">
        <v>549</v>
      </c>
      <c r="G272" s="89"/>
      <c r="H272" s="242">
        <v>0</v>
      </c>
      <c r="I272" s="238"/>
      <c r="J272" s="243"/>
      <c r="K272" s="225"/>
      <c r="L272" s="244">
        <f t="shared" si="25"/>
        <v>0</v>
      </c>
      <c r="M272" s="245"/>
      <c r="N272" s="356">
        <v>0</v>
      </c>
      <c r="O272" s="246">
        <v>0</v>
      </c>
      <c r="P272" s="244">
        <f t="shared" si="26"/>
        <v>0</v>
      </c>
      <c r="Q272" s="35">
        <f>VLOOKUP(E272,'[35]BAT (2)'!$C$11:$H$580,6,FALSE)</f>
        <v>0</v>
      </c>
      <c r="S272" s="36" t="b">
        <f t="shared" si="27"/>
        <v>1</v>
      </c>
      <c r="Y272" s="44">
        <f t="shared" si="28"/>
        <v>0</v>
      </c>
      <c r="Z272" s="45">
        <f t="shared" si="29"/>
        <v>0</v>
      </c>
      <c r="AA272" s="44">
        <f t="shared" si="30"/>
        <v>0</v>
      </c>
    </row>
    <row r="273" spans="1:27" s="57" customFormat="1" ht="15" customHeight="1" x14ac:dyDescent="0.25">
      <c r="A273" s="46"/>
      <c r="B273" s="52" t="s">
        <v>145</v>
      </c>
      <c r="C273" s="39" t="s">
        <v>145</v>
      </c>
      <c r="D273" s="39" t="s">
        <v>14</v>
      </c>
      <c r="E273" s="118" t="s">
        <v>550</v>
      </c>
      <c r="F273" s="125" t="s">
        <v>551</v>
      </c>
      <c r="G273" s="89"/>
      <c r="H273" s="242">
        <v>0</v>
      </c>
      <c r="I273" s="238"/>
      <c r="J273" s="243"/>
      <c r="K273" s="225"/>
      <c r="L273" s="244">
        <f t="shared" si="25"/>
        <v>0</v>
      </c>
      <c r="M273" s="245"/>
      <c r="N273" s="356">
        <v>0</v>
      </c>
      <c r="O273" s="246">
        <v>0</v>
      </c>
      <c r="P273" s="244">
        <f t="shared" si="26"/>
        <v>0</v>
      </c>
      <c r="Q273" s="35">
        <f>VLOOKUP(E273,'[35]BAT (2)'!$C$11:$H$580,6,FALSE)</f>
        <v>0</v>
      </c>
      <c r="S273" s="36" t="b">
        <f t="shared" si="27"/>
        <v>1</v>
      </c>
      <c r="Y273" s="44">
        <f t="shared" si="28"/>
        <v>0</v>
      </c>
      <c r="Z273" s="45">
        <f t="shared" si="29"/>
        <v>0</v>
      </c>
      <c r="AA273" s="44">
        <f t="shared" si="30"/>
        <v>0</v>
      </c>
    </row>
    <row r="274" spans="1:27" s="57" customFormat="1" ht="15" customHeight="1" x14ac:dyDescent="0.25">
      <c r="A274" s="46"/>
      <c r="B274" s="52" t="s">
        <v>152</v>
      </c>
      <c r="C274" s="39" t="s">
        <v>152</v>
      </c>
      <c r="D274" s="39" t="s">
        <v>14</v>
      </c>
      <c r="E274" s="118" t="s">
        <v>552</v>
      </c>
      <c r="F274" s="125" t="s">
        <v>553</v>
      </c>
      <c r="G274" s="89"/>
      <c r="H274" s="242">
        <v>0</v>
      </c>
      <c r="I274" s="238"/>
      <c r="J274" s="243"/>
      <c r="K274" s="225"/>
      <c r="L274" s="244">
        <f t="shared" si="25"/>
        <v>0</v>
      </c>
      <c r="M274" s="245"/>
      <c r="N274" s="356">
        <v>0</v>
      </c>
      <c r="O274" s="246">
        <v>0</v>
      </c>
      <c r="P274" s="244">
        <f t="shared" si="26"/>
        <v>0</v>
      </c>
      <c r="Q274" s="35">
        <f>VLOOKUP(E274,'[35]BAT (2)'!$C$11:$H$580,6,FALSE)</f>
        <v>0</v>
      </c>
      <c r="S274" s="36" t="b">
        <f t="shared" si="27"/>
        <v>1</v>
      </c>
      <c r="Y274" s="44">
        <f t="shared" si="28"/>
        <v>0</v>
      </c>
      <c r="Z274" s="45">
        <f t="shared" si="29"/>
        <v>0</v>
      </c>
      <c r="AA274" s="44">
        <f t="shared" si="30"/>
        <v>0</v>
      </c>
    </row>
    <row r="275" spans="1:27" s="57" customFormat="1" ht="15" customHeight="1" x14ac:dyDescent="0.25">
      <c r="A275" s="46"/>
      <c r="B275" s="52"/>
      <c r="C275" s="39" t="s">
        <v>24</v>
      </c>
      <c r="D275" s="39" t="s">
        <v>14</v>
      </c>
      <c r="E275" s="118" t="s">
        <v>554</v>
      </c>
      <c r="F275" s="125" t="s">
        <v>555</v>
      </c>
      <c r="G275" s="89"/>
      <c r="H275" s="242">
        <v>18280594.279999997</v>
      </c>
      <c r="I275" s="238"/>
      <c r="J275" s="243"/>
      <c r="K275" s="225"/>
      <c r="L275" s="244">
        <f t="shared" si="25"/>
        <v>18280594.279999997</v>
      </c>
      <c r="M275" s="245"/>
      <c r="N275" s="356">
        <v>0</v>
      </c>
      <c r="O275" s="246">
        <v>0</v>
      </c>
      <c r="P275" s="244">
        <f t="shared" si="26"/>
        <v>18280594.279999997</v>
      </c>
      <c r="Q275" s="35">
        <f>VLOOKUP(E275,'[35]BAT (2)'!$C$11:$H$580,6,FALSE)</f>
        <v>16327412.09</v>
      </c>
      <c r="S275" s="36" t="b">
        <f t="shared" si="27"/>
        <v>0</v>
      </c>
      <c r="Y275" s="44">
        <f t="shared" si="28"/>
        <v>18280594.280000001</v>
      </c>
      <c r="Z275" s="45">
        <f t="shared" si="29"/>
        <v>0</v>
      </c>
      <c r="AA275" s="44">
        <f t="shared" si="30"/>
        <v>18280594.280000001</v>
      </c>
    </row>
    <row r="276" spans="1:27" s="57" customFormat="1" ht="15" customHeight="1" x14ac:dyDescent="0.25">
      <c r="A276" s="46"/>
      <c r="B276" s="52"/>
      <c r="C276" s="39" t="s">
        <v>24</v>
      </c>
      <c r="D276" s="39" t="s">
        <v>14</v>
      </c>
      <c r="E276" s="118" t="s">
        <v>556</v>
      </c>
      <c r="F276" s="125" t="s">
        <v>557</v>
      </c>
      <c r="G276" s="89"/>
      <c r="H276" s="242">
        <v>474610.03</v>
      </c>
      <c r="I276" s="238"/>
      <c r="J276" s="243"/>
      <c r="K276" s="225"/>
      <c r="L276" s="244">
        <f t="shared" si="25"/>
        <v>474610.03</v>
      </c>
      <c r="M276" s="245"/>
      <c r="N276" s="356">
        <v>0</v>
      </c>
      <c r="O276" s="246">
        <v>0</v>
      </c>
      <c r="P276" s="244">
        <f t="shared" si="26"/>
        <v>474610.03</v>
      </c>
      <c r="Q276" s="35">
        <f>VLOOKUP(E276,'[35]BAT (2)'!$C$11:$H$580,6,FALSE)</f>
        <v>349233.44</v>
      </c>
      <c r="S276" s="36" t="b">
        <f t="shared" si="27"/>
        <v>0</v>
      </c>
      <c r="Y276" s="44">
        <f t="shared" si="28"/>
        <v>474610.03</v>
      </c>
      <c r="Z276" s="45">
        <f t="shared" si="29"/>
        <v>0</v>
      </c>
      <c r="AA276" s="44">
        <f t="shared" si="30"/>
        <v>474610.03</v>
      </c>
    </row>
    <row r="277" spans="1:27" s="57" customFormat="1" ht="15" customHeight="1" x14ac:dyDescent="0.25">
      <c r="A277" s="46" t="s">
        <v>17</v>
      </c>
      <c r="B277" s="52"/>
      <c r="C277" s="39" t="s">
        <v>24</v>
      </c>
      <c r="D277" s="39" t="s">
        <v>24</v>
      </c>
      <c r="E277" s="116" t="s">
        <v>558</v>
      </c>
      <c r="F277" s="129" t="s">
        <v>559</v>
      </c>
      <c r="G277" s="130">
        <f>SUM(G278:G284)</f>
        <v>0</v>
      </c>
      <c r="H277" s="302">
        <v>2241206.19</v>
      </c>
      <c r="I277" s="238"/>
      <c r="J277" s="234">
        <v>0</v>
      </c>
      <c r="K277" s="225"/>
      <c r="L277" s="303">
        <f t="shared" si="25"/>
        <v>2241206.19</v>
      </c>
      <c r="M277" s="259"/>
      <c r="N277" s="370">
        <v>0</v>
      </c>
      <c r="O277" s="304">
        <v>0</v>
      </c>
      <c r="P277" s="303">
        <f t="shared" si="26"/>
        <v>2241206.19</v>
      </c>
      <c r="Q277" s="35">
        <f>VLOOKUP(E277,'[35]BAT (2)'!$C$11:$H$580,6,FALSE)</f>
        <v>2184403.915</v>
      </c>
      <c r="S277" s="36" t="b">
        <f t="shared" si="27"/>
        <v>0</v>
      </c>
      <c r="Y277" s="44">
        <f t="shared" si="28"/>
        <v>2241206.19</v>
      </c>
      <c r="Z277" s="45">
        <f t="shared" si="29"/>
        <v>0</v>
      </c>
      <c r="AA277" s="44">
        <f t="shared" si="30"/>
        <v>2241206.19</v>
      </c>
    </row>
    <row r="278" spans="1:27" s="57" customFormat="1" ht="15" customHeight="1" x14ac:dyDescent="0.25">
      <c r="A278" s="46"/>
      <c r="B278" s="52"/>
      <c r="C278" s="39" t="s">
        <v>24</v>
      </c>
      <c r="D278" s="39" t="s">
        <v>14</v>
      </c>
      <c r="E278" s="118" t="s">
        <v>560</v>
      </c>
      <c r="F278" s="125" t="s">
        <v>561</v>
      </c>
      <c r="G278" s="89"/>
      <c r="H278" s="242">
        <v>0</v>
      </c>
      <c r="I278" s="238"/>
      <c r="J278" s="243"/>
      <c r="K278" s="225"/>
      <c r="L278" s="244">
        <f t="shared" si="25"/>
        <v>0</v>
      </c>
      <c r="M278" s="245"/>
      <c r="N278" s="356">
        <v>0</v>
      </c>
      <c r="O278" s="246">
        <v>0</v>
      </c>
      <c r="P278" s="244">
        <f t="shared" si="26"/>
        <v>0</v>
      </c>
      <c r="Q278" s="35">
        <f>VLOOKUP(E278,'[35]BAT (2)'!$C$11:$H$580,6,FALSE)</f>
        <v>0</v>
      </c>
      <c r="S278" s="36" t="b">
        <f t="shared" si="27"/>
        <v>1</v>
      </c>
      <c r="Y278" s="44">
        <f t="shared" si="28"/>
        <v>0</v>
      </c>
      <c r="Z278" s="45">
        <f t="shared" si="29"/>
        <v>0</v>
      </c>
      <c r="AA278" s="44">
        <f t="shared" si="30"/>
        <v>0</v>
      </c>
    </row>
    <row r="279" spans="1:27" s="57" customFormat="1" ht="15" customHeight="1" x14ac:dyDescent="0.25">
      <c r="A279" s="46"/>
      <c r="B279" s="52"/>
      <c r="C279" s="39" t="s">
        <v>24</v>
      </c>
      <c r="D279" s="39" t="s">
        <v>14</v>
      </c>
      <c r="E279" s="118" t="s">
        <v>562</v>
      </c>
      <c r="F279" s="125" t="s">
        <v>563</v>
      </c>
      <c r="G279" s="89"/>
      <c r="H279" s="242">
        <v>2241206.19</v>
      </c>
      <c r="I279" s="238"/>
      <c r="J279" s="243"/>
      <c r="K279" s="225"/>
      <c r="L279" s="244">
        <f t="shared" si="25"/>
        <v>2241206.19</v>
      </c>
      <c r="M279" s="245"/>
      <c r="N279" s="356">
        <v>0</v>
      </c>
      <c r="O279" s="246">
        <v>0</v>
      </c>
      <c r="P279" s="244">
        <f t="shared" si="26"/>
        <v>2241206.19</v>
      </c>
      <c r="Q279" s="35">
        <f>VLOOKUP(E279,'[35]BAT (2)'!$C$11:$H$580,6,FALSE)</f>
        <v>2179714.7850000001</v>
      </c>
      <c r="S279" s="36" t="b">
        <f t="shared" si="27"/>
        <v>0</v>
      </c>
      <c r="Y279" s="44">
        <f t="shared" si="28"/>
        <v>2241206.19</v>
      </c>
      <c r="Z279" s="45">
        <f t="shared" si="29"/>
        <v>0</v>
      </c>
      <c r="AA279" s="44">
        <f t="shared" si="30"/>
        <v>2241206.19</v>
      </c>
    </row>
    <row r="280" spans="1:27" s="57" customFormat="1" ht="15" customHeight="1" x14ac:dyDescent="0.25">
      <c r="A280" s="46"/>
      <c r="B280" s="52"/>
      <c r="C280" s="39" t="s">
        <v>24</v>
      </c>
      <c r="D280" s="39" t="s">
        <v>14</v>
      </c>
      <c r="E280" s="118" t="s">
        <v>564</v>
      </c>
      <c r="F280" s="125" t="s">
        <v>565</v>
      </c>
      <c r="G280" s="89"/>
      <c r="H280" s="242">
        <v>0</v>
      </c>
      <c r="I280" s="238"/>
      <c r="J280" s="243"/>
      <c r="K280" s="225"/>
      <c r="L280" s="244">
        <f t="shared" si="25"/>
        <v>0</v>
      </c>
      <c r="M280" s="245"/>
      <c r="N280" s="356">
        <v>0</v>
      </c>
      <c r="O280" s="246">
        <v>0</v>
      </c>
      <c r="P280" s="244">
        <f t="shared" si="26"/>
        <v>0</v>
      </c>
      <c r="Q280" s="35">
        <f>VLOOKUP(E280,'[35]BAT (2)'!$C$11:$H$580,6,FALSE)</f>
        <v>0</v>
      </c>
      <c r="S280" s="36" t="b">
        <f t="shared" si="27"/>
        <v>1</v>
      </c>
      <c r="Y280" s="44">
        <f t="shared" si="28"/>
        <v>0</v>
      </c>
      <c r="Z280" s="45">
        <f t="shared" si="29"/>
        <v>0</v>
      </c>
      <c r="AA280" s="44">
        <f t="shared" si="30"/>
        <v>0</v>
      </c>
    </row>
    <row r="281" spans="1:27" s="57" customFormat="1" ht="15" customHeight="1" x14ac:dyDescent="0.25">
      <c r="A281" s="46"/>
      <c r="B281" s="52"/>
      <c r="C281" s="39" t="s">
        <v>24</v>
      </c>
      <c r="D281" s="39" t="s">
        <v>14</v>
      </c>
      <c r="E281" s="118" t="s">
        <v>566</v>
      </c>
      <c r="F281" s="125" t="s">
        <v>567</v>
      </c>
      <c r="G281" s="89"/>
      <c r="H281" s="242">
        <v>0</v>
      </c>
      <c r="I281" s="238"/>
      <c r="J281" s="243"/>
      <c r="K281" s="225"/>
      <c r="L281" s="244">
        <f t="shared" si="25"/>
        <v>0</v>
      </c>
      <c r="M281" s="245"/>
      <c r="N281" s="356">
        <v>0</v>
      </c>
      <c r="O281" s="246">
        <v>0</v>
      </c>
      <c r="P281" s="244">
        <f t="shared" si="26"/>
        <v>0</v>
      </c>
      <c r="Q281" s="35">
        <f>VLOOKUP(E281,'[35]BAT (2)'!$C$11:$H$580,6,FALSE)</f>
        <v>4689.13</v>
      </c>
      <c r="S281" s="36" t="b">
        <f t="shared" si="27"/>
        <v>0</v>
      </c>
      <c r="Y281" s="44">
        <f t="shared" si="28"/>
        <v>0</v>
      </c>
      <c r="Z281" s="45">
        <f t="shared" si="29"/>
        <v>0</v>
      </c>
      <c r="AA281" s="44">
        <f t="shared" si="30"/>
        <v>0</v>
      </c>
    </row>
    <row r="282" spans="1:27" s="57" customFormat="1" ht="15" customHeight="1" x14ac:dyDescent="0.25">
      <c r="A282" s="46"/>
      <c r="B282" s="52" t="s">
        <v>13</v>
      </c>
      <c r="C282" s="39" t="s">
        <v>13</v>
      </c>
      <c r="D282" s="39" t="s">
        <v>14</v>
      </c>
      <c r="E282" s="118" t="s">
        <v>568</v>
      </c>
      <c r="F282" s="125" t="s">
        <v>569</v>
      </c>
      <c r="G282" s="89"/>
      <c r="H282" s="242">
        <v>0</v>
      </c>
      <c r="I282" s="238"/>
      <c r="J282" s="243"/>
      <c r="K282" s="225"/>
      <c r="L282" s="244">
        <f t="shared" si="25"/>
        <v>0</v>
      </c>
      <c r="M282" s="245"/>
      <c r="N282" s="356">
        <v>0</v>
      </c>
      <c r="O282" s="246">
        <v>0</v>
      </c>
      <c r="P282" s="244">
        <f t="shared" si="26"/>
        <v>0</v>
      </c>
      <c r="Q282" s="35">
        <f>VLOOKUP(E282,'[35]BAT (2)'!$C$11:$H$580,6,FALSE)</f>
        <v>0</v>
      </c>
      <c r="S282" s="36" t="b">
        <f t="shared" si="27"/>
        <v>1</v>
      </c>
      <c r="Y282" s="44">
        <f t="shared" si="28"/>
        <v>0</v>
      </c>
      <c r="Z282" s="45">
        <f t="shared" si="29"/>
        <v>0</v>
      </c>
      <c r="AA282" s="44">
        <f t="shared" si="30"/>
        <v>0</v>
      </c>
    </row>
    <row r="283" spans="1:27" s="57" customFormat="1" ht="15" customHeight="1" x14ac:dyDescent="0.25">
      <c r="A283" s="46"/>
      <c r="B283" s="52"/>
      <c r="C283" s="39" t="s">
        <v>24</v>
      </c>
      <c r="D283" s="39" t="s">
        <v>14</v>
      </c>
      <c r="E283" s="118" t="s">
        <v>570</v>
      </c>
      <c r="F283" s="125" t="s">
        <v>571</v>
      </c>
      <c r="G283" s="89"/>
      <c r="H283" s="242">
        <v>0</v>
      </c>
      <c r="I283" s="238"/>
      <c r="J283" s="243"/>
      <c r="K283" s="225"/>
      <c r="L283" s="244">
        <f t="shared" si="25"/>
        <v>0</v>
      </c>
      <c r="M283" s="245"/>
      <c r="N283" s="356">
        <v>0</v>
      </c>
      <c r="O283" s="246">
        <v>0</v>
      </c>
      <c r="P283" s="244">
        <f t="shared" si="26"/>
        <v>0</v>
      </c>
      <c r="Q283" s="35">
        <f>VLOOKUP(E283,'[35]BAT (2)'!$C$11:$H$580,6,FALSE)</f>
        <v>0</v>
      </c>
      <c r="S283" s="36" t="b">
        <f t="shared" si="27"/>
        <v>1</v>
      </c>
      <c r="Y283" s="44">
        <f t="shared" si="28"/>
        <v>0</v>
      </c>
      <c r="Z283" s="45">
        <f t="shared" si="29"/>
        <v>0</v>
      </c>
      <c r="AA283" s="44">
        <f t="shared" si="30"/>
        <v>0</v>
      </c>
    </row>
    <row r="284" spans="1:27" s="57" customFormat="1" ht="15" customHeight="1" x14ac:dyDescent="0.25">
      <c r="A284" s="46"/>
      <c r="B284" s="52" t="s">
        <v>13</v>
      </c>
      <c r="C284" s="39" t="s">
        <v>13</v>
      </c>
      <c r="D284" s="39" t="s">
        <v>14</v>
      </c>
      <c r="E284" s="118" t="s">
        <v>572</v>
      </c>
      <c r="F284" s="125" t="s">
        <v>573</v>
      </c>
      <c r="G284" s="89"/>
      <c r="H284" s="242">
        <v>0</v>
      </c>
      <c r="I284" s="238"/>
      <c r="J284" s="243"/>
      <c r="K284" s="225"/>
      <c r="L284" s="244">
        <f t="shared" si="25"/>
        <v>0</v>
      </c>
      <c r="M284" s="245"/>
      <c r="N284" s="356">
        <v>0</v>
      </c>
      <c r="O284" s="246">
        <v>0</v>
      </c>
      <c r="P284" s="244">
        <f t="shared" si="26"/>
        <v>0</v>
      </c>
      <c r="Q284" s="35">
        <f>VLOOKUP(E284,'[35]BAT (2)'!$C$11:$H$580,6,FALSE)</f>
        <v>0</v>
      </c>
      <c r="S284" s="36" t="b">
        <f t="shared" si="27"/>
        <v>1</v>
      </c>
      <c r="Y284" s="44">
        <f t="shared" si="28"/>
        <v>0</v>
      </c>
      <c r="Z284" s="45">
        <f t="shared" si="29"/>
        <v>0</v>
      </c>
      <c r="AA284" s="44">
        <f t="shared" si="30"/>
        <v>0</v>
      </c>
    </row>
    <row r="285" spans="1:27" s="57" customFormat="1" ht="15" customHeight="1" x14ac:dyDescent="0.25">
      <c r="A285" s="46" t="s">
        <v>17</v>
      </c>
      <c r="B285" s="52"/>
      <c r="C285" s="39" t="s">
        <v>24</v>
      </c>
      <c r="D285" s="39" t="s">
        <v>24</v>
      </c>
      <c r="E285" s="116" t="s">
        <v>574</v>
      </c>
      <c r="F285" s="129" t="s">
        <v>575</v>
      </c>
      <c r="G285" s="130">
        <f>SUM(G286:G292)</f>
        <v>0</v>
      </c>
      <c r="H285" s="302">
        <v>10075387.17</v>
      </c>
      <c r="I285" s="238"/>
      <c r="J285" s="312">
        <v>3656119.0666666669</v>
      </c>
      <c r="K285" s="225"/>
      <c r="L285" s="303">
        <f t="shared" si="25"/>
        <v>6419268.1033333335</v>
      </c>
      <c r="M285" s="259"/>
      <c r="N285" s="370">
        <v>0</v>
      </c>
      <c r="O285" s="304">
        <v>0</v>
      </c>
      <c r="P285" s="303">
        <f t="shared" si="26"/>
        <v>10075387.17</v>
      </c>
      <c r="Q285" s="35">
        <f>VLOOKUP(E285,'[35]BAT (2)'!$C$11:$H$580,6,FALSE)</f>
        <v>5487158.29</v>
      </c>
      <c r="S285" s="36" t="b">
        <f t="shared" si="27"/>
        <v>0</v>
      </c>
      <c r="Y285" s="44">
        <f t="shared" si="28"/>
        <v>10075387.17</v>
      </c>
      <c r="Z285" s="45">
        <f t="shared" si="29"/>
        <v>3656119.07</v>
      </c>
      <c r="AA285" s="44">
        <f t="shared" si="30"/>
        <v>6419268.0999999996</v>
      </c>
    </row>
    <row r="286" spans="1:27" s="57" customFormat="1" ht="15" customHeight="1" x14ac:dyDescent="0.25">
      <c r="A286" s="46"/>
      <c r="B286" s="52"/>
      <c r="C286" s="39" t="s">
        <v>24</v>
      </c>
      <c r="D286" s="39" t="s">
        <v>14</v>
      </c>
      <c r="E286" s="118" t="s">
        <v>576</v>
      </c>
      <c r="F286" s="125" t="s">
        <v>577</v>
      </c>
      <c r="G286" s="89"/>
      <c r="H286" s="242">
        <v>54745.81</v>
      </c>
      <c r="I286" s="238"/>
      <c r="J286" s="243"/>
      <c r="K286" s="225"/>
      <c r="L286" s="244">
        <f t="shared" si="25"/>
        <v>54745.81</v>
      </c>
      <c r="M286" s="245"/>
      <c r="N286" s="356">
        <v>0</v>
      </c>
      <c r="O286" s="246">
        <v>0</v>
      </c>
      <c r="P286" s="244">
        <f t="shared" si="26"/>
        <v>54745.81</v>
      </c>
      <c r="Q286" s="35">
        <f>VLOOKUP(E286,'[35]BAT (2)'!$C$11:$H$580,6,FALSE)</f>
        <v>73329.14</v>
      </c>
      <c r="S286" s="36" t="b">
        <f t="shared" si="27"/>
        <v>0</v>
      </c>
      <c r="Y286" s="44">
        <f t="shared" si="28"/>
        <v>54745.81</v>
      </c>
      <c r="Z286" s="45">
        <f t="shared" si="29"/>
        <v>0</v>
      </c>
      <c r="AA286" s="44">
        <f t="shared" si="30"/>
        <v>54745.81</v>
      </c>
    </row>
    <row r="287" spans="1:27" s="57" customFormat="1" ht="15" customHeight="1" x14ac:dyDescent="0.25">
      <c r="A287" s="46"/>
      <c r="B287" s="52"/>
      <c r="C287" s="39" t="s">
        <v>24</v>
      </c>
      <c r="D287" s="39" t="s">
        <v>14</v>
      </c>
      <c r="E287" s="118" t="s">
        <v>578</v>
      </c>
      <c r="F287" s="125" t="s">
        <v>579</v>
      </c>
      <c r="G287" s="89"/>
      <c r="H287" s="242">
        <v>9628.07</v>
      </c>
      <c r="I287" s="238"/>
      <c r="J287" s="243"/>
      <c r="K287" s="225"/>
      <c r="L287" s="244">
        <f t="shared" si="25"/>
        <v>9628.07</v>
      </c>
      <c r="M287" s="245"/>
      <c r="N287" s="356">
        <v>0</v>
      </c>
      <c r="O287" s="246">
        <v>0</v>
      </c>
      <c r="P287" s="244">
        <f t="shared" si="26"/>
        <v>9628.07</v>
      </c>
      <c r="Q287" s="35">
        <f>VLOOKUP(E287,'[35]BAT (2)'!$C$11:$H$580,6,FALSE)</f>
        <v>39703.67</v>
      </c>
      <c r="S287" s="36" t="b">
        <f t="shared" si="27"/>
        <v>0</v>
      </c>
      <c r="Y287" s="44">
        <f t="shared" si="28"/>
        <v>9628.07</v>
      </c>
      <c r="Z287" s="45">
        <f t="shared" si="29"/>
        <v>0</v>
      </c>
      <c r="AA287" s="44">
        <f t="shared" si="30"/>
        <v>9628.07</v>
      </c>
    </row>
    <row r="288" spans="1:27" s="57" customFormat="1" ht="15" customHeight="1" x14ac:dyDescent="0.25">
      <c r="A288" s="46"/>
      <c r="B288" s="52"/>
      <c r="C288" s="39" t="s">
        <v>24</v>
      </c>
      <c r="D288" s="39" t="s">
        <v>14</v>
      </c>
      <c r="E288" s="118" t="s">
        <v>580</v>
      </c>
      <c r="F288" s="125" t="s">
        <v>581</v>
      </c>
      <c r="G288" s="89"/>
      <c r="H288" s="242">
        <v>0</v>
      </c>
      <c r="I288" s="238"/>
      <c r="J288" s="243"/>
      <c r="K288" s="225"/>
      <c r="L288" s="244">
        <f t="shared" si="25"/>
        <v>0</v>
      </c>
      <c r="M288" s="245"/>
      <c r="N288" s="356">
        <v>0</v>
      </c>
      <c r="O288" s="246">
        <v>0</v>
      </c>
      <c r="P288" s="244">
        <f t="shared" si="26"/>
        <v>0</v>
      </c>
      <c r="Q288" s="35">
        <f>VLOOKUP(E288,'[35]BAT (2)'!$C$11:$H$580,6,FALSE)</f>
        <v>0</v>
      </c>
      <c r="S288" s="36" t="b">
        <f t="shared" si="27"/>
        <v>1</v>
      </c>
      <c r="Y288" s="44">
        <f t="shared" si="28"/>
        <v>0</v>
      </c>
      <c r="Z288" s="45">
        <f t="shared" si="29"/>
        <v>0</v>
      </c>
      <c r="AA288" s="44">
        <f t="shared" si="30"/>
        <v>0</v>
      </c>
    </row>
    <row r="289" spans="1:27" s="57" customFormat="1" ht="15" customHeight="1" x14ac:dyDescent="0.25">
      <c r="A289" s="46"/>
      <c r="B289" s="52"/>
      <c r="C289" s="39" t="s">
        <v>24</v>
      </c>
      <c r="D289" s="39" t="s">
        <v>14</v>
      </c>
      <c r="E289" s="118" t="s">
        <v>582</v>
      </c>
      <c r="F289" s="125" t="s">
        <v>583</v>
      </c>
      <c r="G289" s="89"/>
      <c r="H289" s="242">
        <v>3327335.4</v>
      </c>
      <c r="I289" s="238"/>
      <c r="J289" s="243"/>
      <c r="K289" s="225"/>
      <c r="L289" s="244">
        <f t="shared" si="25"/>
        <v>3327335.4</v>
      </c>
      <c r="M289" s="245"/>
      <c r="N289" s="356">
        <v>0</v>
      </c>
      <c r="O289" s="246">
        <v>0</v>
      </c>
      <c r="P289" s="244">
        <f t="shared" si="26"/>
        <v>3327335.4</v>
      </c>
      <c r="Q289" s="35">
        <f>VLOOKUP(E289,'[35]BAT (2)'!$C$11:$H$580,6,FALSE)</f>
        <v>3316548.77</v>
      </c>
      <c r="S289" s="36" t="b">
        <f t="shared" si="27"/>
        <v>0</v>
      </c>
      <c r="Y289" s="44">
        <f t="shared" si="28"/>
        <v>3327335.4</v>
      </c>
      <c r="Z289" s="45">
        <f t="shared" si="29"/>
        <v>0</v>
      </c>
      <c r="AA289" s="44">
        <f t="shared" si="30"/>
        <v>3327335.4</v>
      </c>
    </row>
    <row r="290" spans="1:27" s="57" customFormat="1" ht="15" customHeight="1" x14ac:dyDescent="0.25">
      <c r="A290" s="46"/>
      <c r="B290" s="52"/>
      <c r="C290" s="39" t="s">
        <v>24</v>
      </c>
      <c r="D290" s="39" t="s">
        <v>14</v>
      </c>
      <c r="E290" s="118" t="s">
        <v>584</v>
      </c>
      <c r="F290" s="125" t="s">
        <v>585</v>
      </c>
      <c r="G290" s="89"/>
      <c r="H290" s="242">
        <v>6650957.4500000002</v>
      </c>
      <c r="I290" s="238"/>
      <c r="J290" s="252">
        <v>3656119.0666666669</v>
      </c>
      <c r="K290" s="225"/>
      <c r="L290" s="244">
        <f t="shared" si="25"/>
        <v>2994838.3833333333</v>
      </c>
      <c r="M290" s="245"/>
      <c r="N290" s="356">
        <v>0</v>
      </c>
      <c r="O290" s="246">
        <v>0</v>
      </c>
      <c r="P290" s="244">
        <f t="shared" si="26"/>
        <v>6650957.4500000002</v>
      </c>
      <c r="Q290" s="35">
        <f>VLOOKUP(E290,'[35]BAT (2)'!$C$11:$H$580,6,FALSE)</f>
        <v>2043803.4000000004</v>
      </c>
      <c r="S290" s="36" t="b">
        <f t="shared" si="27"/>
        <v>0</v>
      </c>
      <c r="Y290" s="44">
        <f t="shared" si="28"/>
        <v>6650957.4500000002</v>
      </c>
      <c r="Z290" s="45">
        <f t="shared" si="29"/>
        <v>3656119.07</v>
      </c>
      <c r="AA290" s="44">
        <f t="shared" si="30"/>
        <v>2994838.38</v>
      </c>
    </row>
    <row r="291" spans="1:27" s="57" customFormat="1" ht="15" customHeight="1" x14ac:dyDescent="0.25">
      <c r="A291" s="46"/>
      <c r="B291" s="52" t="s">
        <v>13</v>
      </c>
      <c r="C291" s="39" t="s">
        <v>13</v>
      </c>
      <c r="D291" s="39" t="s">
        <v>14</v>
      </c>
      <c r="E291" s="118" t="s">
        <v>586</v>
      </c>
      <c r="F291" s="125" t="s">
        <v>587</v>
      </c>
      <c r="G291" s="89"/>
      <c r="H291" s="242">
        <v>32720.44</v>
      </c>
      <c r="I291" s="238"/>
      <c r="J291" s="243"/>
      <c r="K291" s="225"/>
      <c r="L291" s="244">
        <f t="shared" si="25"/>
        <v>32720.44</v>
      </c>
      <c r="M291" s="245"/>
      <c r="N291" s="356">
        <v>0</v>
      </c>
      <c r="O291" s="246">
        <v>0</v>
      </c>
      <c r="P291" s="244">
        <f t="shared" si="26"/>
        <v>32720.44</v>
      </c>
      <c r="Q291" s="35">
        <f>VLOOKUP(E291,'[35]BAT (2)'!$C$11:$H$580,6,FALSE)</f>
        <v>13773.31</v>
      </c>
      <c r="S291" s="36" t="b">
        <f t="shared" si="27"/>
        <v>0</v>
      </c>
      <c r="Y291" s="44">
        <f t="shared" si="28"/>
        <v>32720.44</v>
      </c>
      <c r="Z291" s="45">
        <f t="shared" si="29"/>
        <v>0</v>
      </c>
      <c r="AA291" s="44">
        <f t="shared" si="30"/>
        <v>32720.44</v>
      </c>
    </row>
    <row r="292" spans="1:27" s="97" customFormat="1" ht="15" customHeight="1" x14ac:dyDescent="0.25">
      <c r="A292" s="46"/>
      <c r="B292" s="52" t="s">
        <v>13</v>
      </c>
      <c r="C292" s="39" t="s">
        <v>13</v>
      </c>
      <c r="D292" s="39" t="s">
        <v>14</v>
      </c>
      <c r="E292" s="118" t="s">
        <v>588</v>
      </c>
      <c r="F292" s="125" t="s">
        <v>589</v>
      </c>
      <c r="G292" s="89"/>
      <c r="H292" s="242">
        <v>0</v>
      </c>
      <c r="I292" s="238"/>
      <c r="J292" s="270"/>
      <c r="K292" s="313"/>
      <c r="L292" s="244">
        <f t="shared" si="25"/>
        <v>0</v>
      </c>
      <c r="M292" s="245"/>
      <c r="N292" s="356">
        <v>0</v>
      </c>
      <c r="O292" s="246">
        <v>0</v>
      </c>
      <c r="P292" s="244">
        <f t="shared" si="26"/>
        <v>0</v>
      </c>
      <c r="Q292" s="123">
        <f>VLOOKUP(E292,'[35]BAT (2)'!$C$11:$H$580,6,FALSE)</f>
        <v>0</v>
      </c>
      <c r="S292" s="124" t="b">
        <f t="shared" si="27"/>
        <v>1</v>
      </c>
      <c r="Y292" s="44">
        <f t="shared" si="28"/>
        <v>0</v>
      </c>
      <c r="Z292" s="45">
        <f t="shared" si="29"/>
        <v>0</v>
      </c>
      <c r="AA292" s="44">
        <f t="shared" si="30"/>
        <v>0</v>
      </c>
    </row>
    <row r="293" spans="1:27" s="57" customFormat="1" ht="15" customHeight="1" x14ac:dyDescent="0.25">
      <c r="A293" s="46" t="s">
        <v>17</v>
      </c>
      <c r="B293" s="52"/>
      <c r="C293" s="39" t="s">
        <v>24</v>
      </c>
      <c r="D293" s="39" t="s">
        <v>24</v>
      </c>
      <c r="E293" s="116" t="s">
        <v>590</v>
      </c>
      <c r="F293" s="129" t="s">
        <v>591</v>
      </c>
      <c r="G293" s="130">
        <f>+G294+G295+G296+G303</f>
        <v>0</v>
      </c>
      <c r="H293" s="302">
        <v>13175410.67</v>
      </c>
      <c r="I293" s="238"/>
      <c r="J293" s="234">
        <v>0</v>
      </c>
      <c r="K293" s="225"/>
      <c r="L293" s="303">
        <f t="shared" si="25"/>
        <v>13175410.67</v>
      </c>
      <c r="M293" s="259"/>
      <c r="N293" s="370">
        <v>2364950.83</v>
      </c>
      <c r="O293" s="304">
        <v>5932984.1699999999</v>
      </c>
      <c r="P293" s="303">
        <f t="shared" si="26"/>
        <v>4877475.67</v>
      </c>
      <c r="Q293" s="35">
        <f>VLOOKUP(E293,'[35]BAT (2)'!$C$11:$H$580,6,FALSE)</f>
        <v>6231736.8164799986</v>
      </c>
      <c r="S293" s="36" t="b">
        <f t="shared" si="27"/>
        <v>0</v>
      </c>
      <c r="Y293" s="44">
        <f t="shared" si="28"/>
        <v>13175410.67</v>
      </c>
      <c r="Z293" s="45">
        <f t="shared" si="29"/>
        <v>0</v>
      </c>
      <c r="AA293" s="44">
        <f t="shared" si="30"/>
        <v>13175410.67</v>
      </c>
    </row>
    <row r="294" spans="1:27" s="22" customFormat="1" ht="15" customHeight="1" x14ac:dyDescent="0.25">
      <c r="A294" s="71"/>
      <c r="B294" s="72" t="s">
        <v>13</v>
      </c>
      <c r="C294" s="39" t="s">
        <v>13</v>
      </c>
      <c r="D294" s="39" t="s">
        <v>14</v>
      </c>
      <c r="E294" s="118" t="s">
        <v>592</v>
      </c>
      <c r="F294" s="125" t="s">
        <v>593</v>
      </c>
      <c r="G294" s="89"/>
      <c r="H294" s="242">
        <v>0</v>
      </c>
      <c r="I294" s="238"/>
      <c r="J294" s="243"/>
      <c r="K294" s="225"/>
      <c r="L294" s="244">
        <f t="shared" si="25"/>
        <v>0</v>
      </c>
      <c r="M294" s="245"/>
      <c r="N294" s="356">
        <v>0</v>
      </c>
      <c r="O294" s="246">
        <v>0</v>
      </c>
      <c r="P294" s="244">
        <f t="shared" si="26"/>
        <v>0</v>
      </c>
      <c r="Q294" s="35">
        <f>VLOOKUP(E294,'[35]BAT (2)'!$C$11:$H$580,6,FALSE)</f>
        <v>84158.52</v>
      </c>
      <c r="S294" s="36" t="b">
        <f t="shared" si="27"/>
        <v>0</v>
      </c>
      <c r="Y294" s="44">
        <f t="shared" si="28"/>
        <v>0</v>
      </c>
      <c r="Z294" s="45">
        <f t="shared" si="29"/>
        <v>0</v>
      </c>
      <c r="AA294" s="44">
        <f t="shared" si="30"/>
        <v>0</v>
      </c>
    </row>
    <row r="295" spans="1:27" s="22" customFormat="1" ht="15" customHeight="1" x14ac:dyDescent="0.25">
      <c r="A295" s="71"/>
      <c r="B295" s="72"/>
      <c r="C295" s="39" t="s">
        <v>24</v>
      </c>
      <c r="D295" s="39" t="s">
        <v>14</v>
      </c>
      <c r="E295" s="118" t="s">
        <v>594</v>
      </c>
      <c r="F295" s="125" t="s">
        <v>595</v>
      </c>
      <c r="G295" s="89"/>
      <c r="H295" s="242">
        <v>0</v>
      </c>
      <c r="I295" s="238"/>
      <c r="J295" s="243"/>
      <c r="K295" s="225"/>
      <c r="L295" s="244">
        <f t="shared" si="25"/>
        <v>0</v>
      </c>
      <c r="M295" s="245"/>
      <c r="N295" s="356">
        <v>0</v>
      </c>
      <c r="O295" s="246">
        <v>0</v>
      </c>
      <c r="P295" s="244">
        <f t="shared" si="26"/>
        <v>0</v>
      </c>
      <c r="Q295" s="35">
        <f>VLOOKUP(E295,'[35]BAT (2)'!$C$11:$H$580,6,FALSE)</f>
        <v>0</v>
      </c>
      <c r="S295" s="36" t="b">
        <f t="shared" si="27"/>
        <v>1</v>
      </c>
      <c r="Y295" s="44">
        <f t="shared" si="28"/>
        <v>0</v>
      </c>
      <c r="Z295" s="45">
        <f t="shared" si="29"/>
        <v>0</v>
      </c>
      <c r="AA295" s="44">
        <f t="shared" si="30"/>
        <v>0</v>
      </c>
    </row>
    <row r="296" spans="1:27" s="22" customFormat="1" ht="15" customHeight="1" x14ac:dyDescent="0.25">
      <c r="A296" s="71" t="s">
        <v>17</v>
      </c>
      <c r="B296" s="72"/>
      <c r="C296" s="39" t="s">
        <v>24</v>
      </c>
      <c r="D296" s="39" t="s">
        <v>24</v>
      </c>
      <c r="E296" s="118" t="s">
        <v>596</v>
      </c>
      <c r="F296" s="125" t="s">
        <v>597</v>
      </c>
      <c r="G296" s="60">
        <f>SUM(G297:G302)</f>
        <v>0</v>
      </c>
      <c r="H296" s="314">
        <v>13021150.43</v>
      </c>
      <c r="I296" s="238"/>
      <c r="J296" s="234">
        <v>0</v>
      </c>
      <c r="K296" s="225"/>
      <c r="L296" s="247">
        <f t="shared" si="25"/>
        <v>13021150.43</v>
      </c>
      <c r="M296" s="240"/>
      <c r="N296" s="373">
        <v>2364950.83</v>
      </c>
      <c r="O296" s="315">
        <v>5932984.1699999999</v>
      </c>
      <c r="P296" s="247">
        <f t="shared" si="26"/>
        <v>4723215.43</v>
      </c>
      <c r="Q296" s="35">
        <f>VLOOKUP(E296,'[35]BAT (2)'!$C$11:$H$580,6,FALSE)</f>
        <v>6143053.3764799992</v>
      </c>
      <c r="S296" s="36" t="b">
        <f t="shared" si="27"/>
        <v>0</v>
      </c>
      <c r="Y296" s="44">
        <f t="shared" si="28"/>
        <v>13021150.43</v>
      </c>
      <c r="Z296" s="45">
        <f t="shared" si="29"/>
        <v>0</v>
      </c>
      <c r="AA296" s="44">
        <f t="shared" si="30"/>
        <v>13021150.43</v>
      </c>
    </row>
    <row r="297" spans="1:27" s="22" customFormat="1" ht="15" customHeight="1" x14ac:dyDescent="0.25">
      <c r="A297" s="71"/>
      <c r="B297" s="72"/>
      <c r="C297" s="39" t="s">
        <v>24</v>
      </c>
      <c r="D297" s="39" t="s">
        <v>14</v>
      </c>
      <c r="E297" s="119" t="s">
        <v>598</v>
      </c>
      <c r="F297" s="131" t="s">
        <v>599</v>
      </c>
      <c r="G297" s="60"/>
      <c r="H297" s="242">
        <v>10509638.439999999</v>
      </c>
      <c r="I297" s="238"/>
      <c r="J297" s="243"/>
      <c r="K297" s="225"/>
      <c r="L297" s="244">
        <f t="shared" si="25"/>
        <v>10509638.439999999</v>
      </c>
      <c r="M297" s="245"/>
      <c r="N297" s="356">
        <v>1336537.6000000001</v>
      </c>
      <c r="O297" s="246">
        <v>5231962.4400000004</v>
      </c>
      <c r="P297" s="244">
        <f t="shared" si="26"/>
        <v>3941138.3999999994</v>
      </c>
      <c r="Q297" s="35">
        <f>VLOOKUP(E297,'[35]BAT (2)'!$C$11:$H$580,6,FALSE)</f>
        <v>4527741.4464799995</v>
      </c>
      <c r="S297" s="36" t="b">
        <f t="shared" si="27"/>
        <v>0</v>
      </c>
      <c r="Y297" s="44">
        <f t="shared" si="28"/>
        <v>10509638.439999999</v>
      </c>
      <c r="Z297" s="45">
        <f t="shared" si="29"/>
        <v>0</v>
      </c>
      <c r="AA297" s="44">
        <f t="shared" si="30"/>
        <v>10509638.439999999</v>
      </c>
    </row>
    <row r="298" spans="1:27" s="22" customFormat="1" ht="15" customHeight="1" x14ac:dyDescent="0.25">
      <c r="A298" s="71"/>
      <c r="B298" s="72"/>
      <c r="C298" s="39" t="s">
        <v>24</v>
      </c>
      <c r="D298" s="39" t="s">
        <v>14</v>
      </c>
      <c r="E298" s="119" t="s">
        <v>600</v>
      </c>
      <c r="F298" s="131" t="s">
        <v>601</v>
      </c>
      <c r="G298" s="60"/>
      <c r="H298" s="242">
        <v>0</v>
      </c>
      <c r="I298" s="238"/>
      <c r="J298" s="243"/>
      <c r="K298" s="225"/>
      <c r="L298" s="244">
        <f t="shared" si="25"/>
        <v>0</v>
      </c>
      <c r="M298" s="245"/>
      <c r="N298" s="356">
        <v>0</v>
      </c>
      <c r="O298" s="246">
        <v>0</v>
      </c>
      <c r="P298" s="244">
        <f t="shared" si="26"/>
        <v>0</v>
      </c>
      <c r="Q298" s="35">
        <f>VLOOKUP(E298,'[35]BAT (2)'!$C$11:$H$580,6,FALSE)</f>
        <v>0</v>
      </c>
      <c r="S298" s="36" t="b">
        <f t="shared" si="27"/>
        <v>1</v>
      </c>
      <c r="Y298" s="44">
        <f t="shared" si="28"/>
        <v>0</v>
      </c>
      <c r="Z298" s="45">
        <f t="shared" si="29"/>
        <v>0</v>
      </c>
      <c r="AA298" s="44">
        <f t="shared" si="30"/>
        <v>0</v>
      </c>
    </row>
    <row r="299" spans="1:27" s="22" customFormat="1" ht="15" customHeight="1" x14ac:dyDescent="0.25">
      <c r="A299" s="71"/>
      <c r="B299" s="72"/>
      <c r="C299" s="39" t="s">
        <v>24</v>
      </c>
      <c r="D299" s="39" t="s">
        <v>14</v>
      </c>
      <c r="E299" s="119" t="s">
        <v>602</v>
      </c>
      <c r="F299" s="131" t="s">
        <v>603</v>
      </c>
      <c r="G299" s="60"/>
      <c r="H299" s="242">
        <v>327391.5</v>
      </c>
      <c r="I299" s="238"/>
      <c r="J299" s="243"/>
      <c r="K299" s="225"/>
      <c r="L299" s="244">
        <f t="shared" si="25"/>
        <v>327391.5</v>
      </c>
      <c r="M299" s="245"/>
      <c r="N299" s="356">
        <v>327391.5</v>
      </c>
      <c r="O299" s="246">
        <v>0</v>
      </c>
      <c r="P299" s="244">
        <f t="shared" si="26"/>
        <v>0</v>
      </c>
      <c r="Q299" s="35">
        <f>VLOOKUP(E299,'[35]BAT (2)'!$C$11:$H$580,6,FALSE)</f>
        <v>376751.68</v>
      </c>
      <c r="S299" s="36" t="b">
        <f t="shared" si="27"/>
        <v>0</v>
      </c>
      <c r="Y299" s="44">
        <f t="shared" si="28"/>
        <v>327391.5</v>
      </c>
      <c r="Z299" s="45">
        <f t="shared" si="29"/>
        <v>0</v>
      </c>
      <c r="AA299" s="44">
        <f t="shared" si="30"/>
        <v>327391.5</v>
      </c>
    </row>
    <row r="300" spans="1:27" s="22" customFormat="1" ht="15" customHeight="1" x14ac:dyDescent="0.25">
      <c r="A300" s="71"/>
      <c r="B300" s="72"/>
      <c r="C300" s="39" t="s">
        <v>24</v>
      </c>
      <c r="D300" s="39" t="s">
        <v>14</v>
      </c>
      <c r="E300" s="119" t="s">
        <v>604</v>
      </c>
      <c r="F300" s="131" t="s">
        <v>605</v>
      </c>
      <c r="G300" s="60"/>
      <c r="H300" s="242">
        <v>0</v>
      </c>
      <c r="I300" s="238"/>
      <c r="J300" s="243"/>
      <c r="K300" s="225"/>
      <c r="L300" s="244">
        <f t="shared" si="25"/>
        <v>0</v>
      </c>
      <c r="M300" s="245"/>
      <c r="N300" s="356">
        <v>0</v>
      </c>
      <c r="O300" s="246">
        <v>0</v>
      </c>
      <c r="P300" s="244">
        <f t="shared" si="26"/>
        <v>0</v>
      </c>
      <c r="Q300" s="35">
        <f>VLOOKUP(E300,'[35]BAT (2)'!$C$11:$H$580,6,FALSE)</f>
        <v>0</v>
      </c>
      <c r="S300" s="36" t="b">
        <f t="shared" si="27"/>
        <v>1</v>
      </c>
      <c r="Y300" s="44">
        <f t="shared" si="28"/>
        <v>0</v>
      </c>
      <c r="Z300" s="45">
        <f t="shared" si="29"/>
        <v>0</v>
      </c>
      <c r="AA300" s="44">
        <f t="shared" si="30"/>
        <v>0</v>
      </c>
    </row>
    <row r="301" spans="1:27" s="22" customFormat="1" ht="15" customHeight="1" x14ac:dyDescent="0.25">
      <c r="A301" s="71"/>
      <c r="B301" s="72"/>
      <c r="C301" s="39" t="s">
        <v>24</v>
      </c>
      <c r="D301" s="39" t="s">
        <v>14</v>
      </c>
      <c r="E301" s="119" t="s">
        <v>606</v>
      </c>
      <c r="F301" s="131" t="s">
        <v>607</v>
      </c>
      <c r="G301" s="60"/>
      <c r="H301" s="242">
        <v>323782.17</v>
      </c>
      <c r="I301" s="238"/>
      <c r="J301" s="243"/>
      <c r="K301" s="225"/>
      <c r="L301" s="244">
        <f t="shared" si="25"/>
        <v>323782.17</v>
      </c>
      <c r="M301" s="245"/>
      <c r="N301" s="356">
        <v>0</v>
      </c>
      <c r="O301" s="246">
        <v>0</v>
      </c>
      <c r="P301" s="244">
        <f t="shared" si="26"/>
        <v>323782.17</v>
      </c>
      <c r="Q301" s="35">
        <f>VLOOKUP(E301,'[35]BAT (2)'!$C$11:$H$580,6,FALSE)</f>
        <v>317707.43</v>
      </c>
      <c r="S301" s="36" t="b">
        <f t="shared" si="27"/>
        <v>0</v>
      </c>
      <c r="Y301" s="44">
        <f t="shared" si="28"/>
        <v>323782.17</v>
      </c>
      <c r="Z301" s="45">
        <f t="shared" si="29"/>
        <v>0</v>
      </c>
      <c r="AA301" s="44">
        <f t="shared" si="30"/>
        <v>323782.17</v>
      </c>
    </row>
    <row r="302" spans="1:27" s="22" customFormat="1" ht="15" customHeight="1" x14ac:dyDescent="0.25">
      <c r="A302" s="71"/>
      <c r="B302" s="72"/>
      <c r="C302" s="39" t="s">
        <v>24</v>
      </c>
      <c r="D302" s="39" t="s">
        <v>14</v>
      </c>
      <c r="E302" s="119" t="s">
        <v>608</v>
      </c>
      <c r="F302" s="131" t="s">
        <v>609</v>
      </c>
      <c r="G302" s="60"/>
      <c r="H302" s="242">
        <v>1860338.3199999998</v>
      </c>
      <c r="I302" s="238"/>
      <c r="J302" s="243"/>
      <c r="K302" s="225"/>
      <c r="L302" s="244">
        <f t="shared" si="25"/>
        <v>1860338.3199999998</v>
      </c>
      <c r="M302" s="245"/>
      <c r="N302" s="356">
        <v>701021.73</v>
      </c>
      <c r="O302" s="246">
        <v>701021.73</v>
      </c>
      <c r="P302" s="244">
        <f t="shared" si="26"/>
        <v>458294.85999999987</v>
      </c>
      <c r="Q302" s="35">
        <f>VLOOKUP(E302,'[35]BAT (2)'!$C$11:$H$580,6,FALSE)</f>
        <v>920852.82000000007</v>
      </c>
      <c r="S302" s="36" t="b">
        <f t="shared" si="27"/>
        <v>0</v>
      </c>
      <c r="Y302" s="44">
        <f t="shared" si="28"/>
        <v>1860338.32</v>
      </c>
      <c r="Z302" s="45">
        <f t="shared" si="29"/>
        <v>0</v>
      </c>
      <c r="AA302" s="44">
        <f t="shared" si="30"/>
        <v>1860338.32</v>
      </c>
    </row>
    <row r="303" spans="1:27" s="22" customFormat="1" ht="15" customHeight="1" x14ac:dyDescent="0.25">
      <c r="A303" s="71" t="s">
        <v>17</v>
      </c>
      <c r="B303" s="72"/>
      <c r="C303" s="39" t="s">
        <v>24</v>
      </c>
      <c r="D303" s="39" t="s">
        <v>24</v>
      </c>
      <c r="E303" s="118" t="s">
        <v>610</v>
      </c>
      <c r="F303" s="125" t="s">
        <v>611</v>
      </c>
      <c r="G303" s="60">
        <f>SUM(G304:G306)</f>
        <v>0</v>
      </c>
      <c r="H303" s="242">
        <v>154260.24000000002</v>
      </c>
      <c r="I303" s="238"/>
      <c r="J303" s="234">
        <v>0</v>
      </c>
      <c r="K303" s="225"/>
      <c r="L303" s="244">
        <f t="shared" si="25"/>
        <v>154260.24000000002</v>
      </c>
      <c r="M303" s="245"/>
      <c r="N303" s="356">
        <v>0</v>
      </c>
      <c r="O303" s="246">
        <v>0</v>
      </c>
      <c r="P303" s="244">
        <f t="shared" si="26"/>
        <v>154260.24000000002</v>
      </c>
      <c r="Q303" s="35">
        <f>VLOOKUP(E303,'[35]BAT (2)'!$C$11:$H$580,6,FALSE)</f>
        <v>4524.92</v>
      </c>
      <c r="S303" s="36" t="b">
        <f t="shared" si="27"/>
        <v>0</v>
      </c>
      <c r="Y303" s="44">
        <f t="shared" si="28"/>
        <v>154260.24</v>
      </c>
      <c r="Z303" s="45">
        <f t="shared" si="29"/>
        <v>0</v>
      </c>
      <c r="AA303" s="44">
        <f t="shared" si="30"/>
        <v>154260.24</v>
      </c>
    </row>
    <row r="304" spans="1:27" s="22" customFormat="1" ht="15" customHeight="1" x14ac:dyDescent="0.25">
      <c r="A304" s="71"/>
      <c r="B304" s="72" t="s">
        <v>13</v>
      </c>
      <c r="C304" s="39" t="s">
        <v>13</v>
      </c>
      <c r="D304" s="39" t="s">
        <v>14</v>
      </c>
      <c r="E304" s="119" t="s">
        <v>612</v>
      </c>
      <c r="F304" s="131" t="s">
        <v>613</v>
      </c>
      <c r="G304" s="60"/>
      <c r="H304" s="242">
        <v>72152.94</v>
      </c>
      <c r="I304" s="238"/>
      <c r="J304" s="243"/>
      <c r="K304" s="225"/>
      <c r="L304" s="244">
        <f t="shared" si="25"/>
        <v>72152.94</v>
      </c>
      <c r="M304" s="245"/>
      <c r="N304" s="356">
        <v>0</v>
      </c>
      <c r="O304" s="246">
        <v>0</v>
      </c>
      <c r="P304" s="244">
        <f t="shared" si="26"/>
        <v>72152.94</v>
      </c>
      <c r="Q304" s="35">
        <f>VLOOKUP(E304,'[35]BAT (2)'!$C$11:$H$580,6,FALSE)</f>
        <v>4524.92</v>
      </c>
      <c r="S304" s="36" t="b">
        <f t="shared" si="27"/>
        <v>0</v>
      </c>
      <c r="Y304" s="44">
        <f t="shared" si="28"/>
        <v>72152.94</v>
      </c>
      <c r="Z304" s="45">
        <f t="shared" si="29"/>
        <v>0</v>
      </c>
      <c r="AA304" s="44">
        <f t="shared" si="30"/>
        <v>72152.94</v>
      </c>
    </row>
    <row r="305" spans="1:27" s="22" customFormat="1" ht="15" customHeight="1" x14ac:dyDescent="0.25">
      <c r="A305" s="71"/>
      <c r="B305" s="72"/>
      <c r="C305" s="39" t="s">
        <v>24</v>
      </c>
      <c r="D305" s="39" t="s">
        <v>14</v>
      </c>
      <c r="E305" s="119" t="s">
        <v>614</v>
      </c>
      <c r="F305" s="131" t="s">
        <v>615</v>
      </c>
      <c r="G305" s="60"/>
      <c r="H305" s="242">
        <v>72079.58</v>
      </c>
      <c r="I305" s="238"/>
      <c r="J305" s="243"/>
      <c r="K305" s="225"/>
      <c r="L305" s="244">
        <f t="shared" si="25"/>
        <v>72079.58</v>
      </c>
      <c r="M305" s="245"/>
      <c r="N305" s="356">
        <v>0</v>
      </c>
      <c r="O305" s="246">
        <v>0</v>
      </c>
      <c r="P305" s="244">
        <f t="shared" si="26"/>
        <v>72079.58</v>
      </c>
      <c r="Q305" s="35">
        <f>VLOOKUP(E305,'[35]BAT (2)'!$C$11:$H$580,6,FALSE)</f>
        <v>0</v>
      </c>
      <c r="S305" s="36" t="b">
        <f t="shared" si="27"/>
        <v>0</v>
      </c>
      <c r="Y305" s="44">
        <f t="shared" si="28"/>
        <v>72079.58</v>
      </c>
      <c r="Z305" s="45">
        <f t="shared" si="29"/>
        <v>0</v>
      </c>
      <c r="AA305" s="44">
        <f t="shared" si="30"/>
        <v>72079.58</v>
      </c>
    </row>
    <row r="306" spans="1:27" s="22" customFormat="1" ht="15" customHeight="1" x14ac:dyDescent="0.25">
      <c r="A306" s="71"/>
      <c r="B306" s="72" t="s">
        <v>152</v>
      </c>
      <c r="C306" s="39" t="s">
        <v>152</v>
      </c>
      <c r="D306" s="39" t="s">
        <v>14</v>
      </c>
      <c r="E306" s="119" t="s">
        <v>616</v>
      </c>
      <c r="F306" s="131" t="s">
        <v>617</v>
      </c>
      <c r="G306" s="60"/>
      <c r="H306" s="242">
        <v>10027.719999999999</v>
      </c>
      <c r="I306" s="238"/>
      <c r="J306" s="243"/>
      <c r="K306" s="225"/>
      <c r="L306" s="244">
        <f t="shared" si="25"/>
        <v>10027.719999999999</v>
      </c>
      <c r="M306" s="245"/>
      <c r="N306" s="356">
        <v>0</v>
      </c>
      <c r="O306" s="246">
        <v>0</v>
      </c>
      <c r="P306" s="244">
        <f t="shared" si="26"/>
        <v>10027.719999999999</v>
      </c>
      <c r="Q306" s="35">
        <f>VLOOKUP(E306,'[35]BAT (2)'!$C$11:$H$580,6,FALSE)</f>
        <v>0</v>
      </c>
      <c r="S306" s="36" t="b">
        <f t="shared" si="27"/>
        <v>0</v>
      </c>
      <c r="Y306" s="44">
        <f t="shared" si="28"/>
        <v>10027.719999999999</v>
      </c>
      <c r="Z306" s="45">
        <f t="shared" si="29"/>
        <v>0</v>
      </c>
      <c r="AA306" s="44">
        <f t="shared" si="30"/>
        <v>10027.719999999999</v>
      </c>
    </row>
    <row r="307" spans="1:27" s="22" customFormat="1" ht="15" customHeight="1" x14ac:dyDescent="0.25">
      <c r="A307" s="71" t="s">
        <v>17</v>
      </c>
      <c r="B307" s="72"/>
      <c r="C307" s="39" t="s">
        <v>24</v>
      </c>
      <c r="D307" s="39" t="s">
        <v>24</v>
      </c>
      <c r="E307" s="116" t="s">
        <v>618</v>
      </c>
      <c r="F307" s="129" t="s">
        <v>619</v>
      </c>
      <c r="G307" s="130">
        <f>SUM(G308:G314)</f>
        <v>0</v>
      </c>
      <c r="H307" s="302">
        <v>5720021.3899999987</v>
      </c>
      <c r="I307" s="238"/>
      <c r="J307" s="234">
        <v>0</v>
      </c>
      <c r="K307" s="225"/>
      <c r="L307" s="303">
        <f t="shared" si="25"/>
        <v>5720021.3899999987</v>
      </c>
      <c r="M307" s="259"/>
      <c r="N307" s="370">
        <v>0</v>
      </c>
      <c r="O307" s="304">
        <v>0</v>
      </c>
      <c r="P307" s="303">
        <f t="shared" si="26"/>
        <v>5720021.3899999987</v>
      </c>
      <c r="Q307" s="35">
        <f>VLOOKUP(E307,'[35]BAT (2)'!$C$11:$H$580,6,FALSE)</f>
        <v>6585209.1400000006</v>
      </c>
      <c r="S307" s="36" t="b">
        <f t="shared" si="27"/>
        <v>0</v>
      </c>
      <c r="Y307" s="44">
        <f t="shared" si="28"/>
        <v>5720021.3899999997</v>
      </c>
      <c r="Z307" s="45">
        <f t="shared" si="29"/>
        <v>0</v>
      </c>
      <c r="AA307" s="44">
        <f t="shared" si="30"/>
        <v>5720021.3899999997</v>
      </c>
    </row>
    <row r="308" spans="1:27" s="22" customFormat="1" ht="15" customHeight="1" x14ac:dyDescent="0.25">
      <c r="A308" s="71"/>
      <c r="B308" s="72" t="s">
        <v>13</v>
      </c>
      <c r="C308" s="39" t="s">
        <v>13</v>
      </c>
      <c r="D308" s="39" t="s">
        <v>14</v>
      </c>
      <c r="E308" s="118" t="s">
        <v>620</v>
      </c>
      <c r="F308" s="125" t="s">
        <v>621</v>
      </c>
      <c r="G308" s="89"/>
      <c r="H308" s="242">
        <v>666105.93000000005</v>
      </c>
      <c r="I308" s="238"/>
      <c r="J308" s="243"/>
      <c r="K308" s="225"/>
      <c r="L308" s="244">
        <f t="shared" si="25"/>
        <v>666105.93000000005</v>
      </c>
      <c r="M308" s="245"/>
      <c r="N308" s="356">
        <v>0</v>
      </c>
      <c r="O308" s="246">
        <v>0</v>
      </c>
      <c r="P308" s="244">
        <f t="shared" si="26"/>
        <v>666105.93000000005</v>
      </c>
      <c r="Q308" s="35">
        <f>VLOOKUP(E308,'[35]BAT (2)'!$C$11:$H$580,6,FALSE)</f>
        <v>738744.35</v>
      </c>
      <c r="S308" s="36" t="b">
        <f t="shared" si="27"/>
        <v>0</v>
      </c>
      <c r="Y308" s="44">
        <f t="shared" si="28"/>
        <v>666105.93000000005</v>
      </c>
      <c r="Z308" s="45">
        <f t="shared" si="29"/>
        <v>0</v>
      </c>
      <c r="AA308" s="44">
        <f t="shared" si="30"/>
        <v>666105.93000000005</v>
      </c>
    </row>
    <row r="309" spans="1:27" s="22" customFormat="1" ht="15" customHeight="1" x14ac:dyDescent="0.25">
      <c r="A309" s="71"/>
      <c r="B309" s="72"/>
      <c r="C309" s="39" t="s">
        <v>24</v>
      </c>
      <c r="D309" s="39" t="s">
        <v>14</v>
      </c>
      <c r="E309" s="118" t="s">
        <v>622</v>
      </c>
      <c r="F309" s="125" t="s">
        <v>623</v>
      </c>
      <c r="G309" s="89"/>
      <c r="H309" s="242">
        <v>500.29</v>
      </c>
      <c r="I309" s="238"/>
      <c r="J309" s="243"/>
      <c r="K309" s="225"/>
      <c r="L309" s="244">
        <f t="shared" si="25"/>
        <v>500.29</v>
      </c>
      <c r="M309" s="245"/>
      <c r="N309" s="356">
        <v>0</v>
      </c>
      <c r="O309" s="246">
        <v>0</v>
      </c>
      <c r="P309" s="244">
        <f t="shared" si="26"/>
        <v>500.29</v>
      </c>
      <c r="Q309" s="35">
        <f>VLOOKUP(E309,'[35]BAT (2)'!$C$11:$H$580,6,FALSE)</f>
        <v>0</v>
      </c>
      <c r="S309" s="36" t="b">
        <f t="shared" si="27"/>
        <v>0</v>
      </c>
      <c r="Y309" s="44">
        <f t="shared" si="28"/>
        <v>500.29</v>
      </c>
      <c r="Z309" s="45">
        <f t="shared" si="29"/>
        <v>0</v>
      </c>
      <c r="AA309" s="44">
        <f t="shared" si="30"/>
        <v>500.29</v>
      </c>
    </row>
    <row r="310" spans="1:27" s="22" customFormat="1" ht="15" customHeight="1" x14ac:dyDescent="0.25">
      <c r="A310" s="71"/>
      <c r="B310" s="72" t="s">
        <v>152</v>
      </c>
      <c r="C310" s="39" t="s">
        <v>152</v>
      </c>
      <c r="D310" s="39" t="s">
        <v>14</v>
      </c>
      <c r="E310" s="118" t="s">
        <v>624</v>
      </c>
      <c r="F310" s="125" t="s">
        <v>625</v>
      </c>
      <c r="G310" s="89"/>
      <c r="H310" s="242">
        <v>87772.09</v>
      </c>
      <c r="I310" s="238"/>
      <c r="J310" s="243"/>
      <c r="K310" s="225"/>
      <c r="L310" s="244">
        <f t="shared" si="25"/>
        <v>87772.09</v>
      </c>
      <c r="M310" s="245"/>
      <c r="N310" s="356">
        <v>0</v>
      </c>
      <c r="O310" s="246">
        <v>0</v>
      </c>
      <c r="P310" s="244">
        <f t="shared" si="26"/>
        <v>87772.09</v>
      </c>
      <c r="Q310" s="35">
        <f>VLOOKUP(E310,'[35]BAT (2)'!$C$11:$H$580,6,FALSE)</f>
        <v>52945.05</v>
      </c>
      <c r="S310" s="36" t="b">
        <f t="shared" si="27"/>
        <v>0</v>
      </c>
      <c r="Y310" s="44">
        <f t="shared" si="28"/>
        <v>87772.09</v>
      </c>
      <c r="Z310" s="45">
        <f t="shared" si="29"/>
        <v>0</v>
      </c>
      <c r="AA310" s="44">
        <f t="shared" si="30"/>
        <v>87772.09</v>
      </c>
    </row>
    <row r="311" spans="1:27" s="22" customFormat="1" ht="15" customHeight="1" x14ac:dyDescent="0.25">
      <c r="A311" s="71"/>
      <c r="B311" s="72"/>
      <c r="C311" s="39" t="s">
        <v>24</v>
      </c>
      <c r="D311" s="39" t="s">
        <v>14</v>
      </c>
      <c r="E311" s="118" t="s">
        <v>626</v>
      </c>
      <c r="F311" s="125" t="s">
        <v>627</v>
      </c>
      <c r="G311" s="89"/>
      <c r="H311" s="242">
        <v>4965643.0799999991</v>
      </c>
      <c r="I311" s="238"/>
      <c r="J311" s="243"/>
      <c r="K311" s="225"/>
      <c r="L311" s="244">
        <f t="shared" si="25"/>
        <v>4965643.0799999991</v>
      </c>
      <c r="M311" s="245"/>
      <c r="N311" s="356">
        <v>0</v>
      </c>
      <c r="O311" s="246">
        <v>0</v>
      </c>
      <c r="P311" s="244">
        <f t="shared" si="26"/>
        <v>4965643.0799999991</v>
      </c>
      <c r="Q311" s="35">
        <f>VLOOKUP(E311,'[35]BAT (2)'!$C$11:$H$580,6,FALSE)</f>
        <v>5793519.7400000002</v>
      </c>
      <c r="S311" s="36" t="b">
        <f t="shared" si="27"/>
        <v>0</v>
      </c>
      <c r="Y311" s="44">
        <f t="shared" si="28"/>
        <v>4965643.08</v>
      </c>
      <c r="Z311" s="45">
        <f t="shared" si="29"/>
        <v>0</v>
      </c>
      <c r="AA311" s="44">
        <f t="shared" si="30"/>
        <v>4965643.08</v>
      </c>
    </row>
    <row r="312" spans="1:27" s="57" customFormat="1" ht="15" customHeight="1" x14ac:dyDescent="0.25">
      <c r="A312" s="46"/>
      <c r="B312" s="52"/>
      <c r="C312" s="39" t="s">
        <v>24</v>
      </c>
      <c r="D312" s="39" t="s">
        <v>14</v>
      </c>
      <c r="E312" s="118" t="s">
        <v>628</v>
      </c>
      <c r="F312" s="125" t="s">
        <v>629</v>
      </c>
      <c r="G312" s="89"/>
      <c r="H312" s="242">
        <v>0</v>
      </c>
      <c r="I312" s="238"/>
      <c r="J312" s="243"/>
      <c r="K312" s="225"/>
      <c r="L312" s="244">
        <f t="shared" si="25"/>
        <v>0</v>
      </c>
      <c r="M312" s="245"/>
      <c r="N312" s="356">
        <v>0</v>
      </c>
      <c r="O312" s="246">
        <v>0</v>
      </c>
      <c r="P312" s="244">
        <f t="shared" si="26"/>
        <v>0</v>
      </c>
      <c r="Q312" s="35">
        <f>VLOOKUP(E312,'[35]BAT (2)'!$C$11:$H$580,6,FALSE)</f>
        <v>0</v>
      </c>
      <c r="S312" s="36" t="b">
        <f t="shared" si="27"/>
        <v>1</v>
      </c>
      <c r="Y312" s="44">
        <f t="shared" si="28"/>
        <v>0</v>
      </c>
      <c r="Z312" s="45">
        <f t="shared" si="29"/>
        <v>0</v>
      </c>
      <c r="AA312" s="44">
        <f t="shared" si="30"/>
        <v>0</v>
      </c>
    </row>
    <row r="313" spans="1:27" s="57" customFormat="1" ht="15" customHeight="1" x14ac:dyDescent="0.25">
      <c r="A313" s="46"/>
      <c r="B313" s="52" t="s">
        <v>13</v>
      </c>
      <c r="C313" s="39" t="s">
        <v>13</v>
      </c>
      <c r="D313" s="39" t="s">
        <v>14</v>
      </c>
      <c r="E313" s="118" t="s">
        <v>630</v>
      </c>
      <c r="F313" s="125" t="s">
        <v>631</v>
      </c>
      <c r="G313" s="89"/>
      <c r="H313" s="242">
        <v>0</v>
      </c>
      <c r="I313" s="238"/>
      <c r="J313" s="243"/>
      <c r="K313" s="225"/>
      <c r="L313" s="244">
        <f t="shared" si="25"/>
        <v>0</v>
      </c>
      <c r="M313" s="245"/>
      <c r="N313" s="356">
        <v>0</v>
      </c>
      <c r="O313" s="246">
        <v>0</v>
      </c>
      <c r="P313" s="244">
        <f t="shared" si="26"/>
        <v>0</v>
      </c>
      <c r="Q313" s="35">
        <f>VLOOKUP(E313,'[35]BAT (2)'!$C$11:$H$580,6,FALSE)</f>
        <v>0</v>
      </c>
      <c r="S313" s="36" t="b">
        <f t="shared" si="27"/>
        <v>1</v>
      </c>
      <c r="Y313" s="44">
        <f t="shared" si="28"/>
        <v>0</v>
      </c>
      <c r="Z313" s="45">
        <f t="shared" si="29"/>
        <v>0</v>
      </c>
      <c r="AA313" s="44">
        <f t="shared" si="30"/>
        <v>0</v>
      </c>
    </row>
    <row r="314" spans="1:27" s="57" customFormat="1" ht="15" customHeight="1" x14ac:dyDescent="0.25">
      <c r="A314" s="46"/>
      <c r="B314" s="52" t="s">
        <v>152</v>
      </c>
      <c r="C314" s="39" t="s">
        <v>152</v>
      </c>
      <c r="D314" s="39" t="s">
        <v>14</v>
      </c>
      <c r="E314" s="118" t="s">
        <v>632</v>
      </c>
      <c r="F314" s="125" t="s">
        <v>633</v>
      </c>
      <c r="G314" s="89"/>
      <c r="H314" s="242">
        <v>0</v>
      </c>
      <c r="I314" s="238"/>
      <c r="J314" s="243"/>
      <c r="K314" s="225"/>
      <c r="L314" s="244">
        <f t="shared" si="25"/>
        <v>0</v>
      </c>
      <c r="M314" s="245"/>
      <c r="N314" s="356">
        <v>0</v>
      </c>
      <c r="O314" s="246">
        <v>0</v>
      </c>
      <c r="P314" s="244">
        <f t="shared" si="26"/>
        <v>0</v>
      </c>
      <c r="Q314" s="35">
        <f>VLOOKUP(E314,'[35]BAT (2)'!$C$11:$H$580,6,FALSE)</f>
        <v>0</v>
      </c>
      <c r="S314" s="36" t="b">
        <f t="shared" si="27"/>
        <v>1</v>
      </c>
      <c r="Y314" s="44">
        <f t="shared" si="28"/>
        <v>0</v>
      </c>
      <c r="Z314" s="45">
        <f t="shared" si="29"/>
        <v>0</v>
      </c>
      <c r="AA314" s="44">
        <f t="shared" si="30"/>
        <v>0</v>
      </c>
    </row>
    <row r="315" spans="1:27" s="57" customFormat="1" ht="15" customHeight="1" x14ac:dyDescent="0.25">
      <c r="A315" s="90"/>
      <c r="B315" s="91" t="s">
        <v>145</v>
      </c>
      <c r="C315" s="39" t="s">
        <v>145</v>
      </c>
      <c r="D315" s="39" t="s">
        <v>14</v>
      </c>
      <c r="E315" s="116" t="s">
        <v>634</v>
      </c>
      <c r="F315" s="129" t="s">
        <v>635</v>
      </c>
      <c r="G315" s="128"/>
      <c r="H315" s="249">
        <v>0</v>
      </c>
      <c r="I315" s="238"/>
      <c r="J315" s="243"/>
      <c r="K315" s="225"/>
      <c r="L315" s="250">
        <f t="shared" si="25"/>
        <v>0</v>
      </c>
      <c r="M315" s="245"/>
      <c r="N315" s="357">
        <v>0</v>
      </c>
      <c r="O315" s="251">
        <v>0</v>
      </c>
      <c r="P315" s="250">
        <f t="shared" si="26"/>
        <v>0</v>
      </c>
      <c r="Q315" s="35">
        <f>VLOOKUP(E315,'[35]BAT (2)'!$C$11:$H$580,6,FALSE)</f>
        <v>0</v>
      </c>
      <c r="S315" s="36" t="b">
        <f t="shared" si="27"/>
        <v>1</v>
      </c>
      <c r="Y315" s="44">
        <f t="shared" si="28"/>
        <v>0</v>
      </c>
      <c r="Z315" s="45">
        <f t="shared" si="29"/>
        <v>0</v>
      </c>
      <c r="AA315" s="44">
        <f t="shared" si="30"/>
        <v>0</v>
      </c>
    </row>
    <row r="316" spans="1:27" s="57" customFormat="1" ht="15" customHeight="1" x14ac:dyDescent="0.25">
      <c r="A316" s="46" t="s">
        <v>17</v>
      </c>
      <c r="B316" s="52"/>
      <c r="C316" s="39" t="s">
        <v>24</v>
      </c>
      <c r="D316" s="39" t="s">
        <v>24</v>
      </c>
      <c r="E316" s="116" t="s">
        <v>636</v>
      </c>
      <c r="F316" s="126" t="s">
        <v>637</v>
      </c>
      <c r="G316" s="94">
        <v>0</v>
      </c>
      <c r="H316" s="257">
        <v>40927333.440000005</v>
      </c>
      <c r="I316" s="238"/>
      <c r="J316" s="316">
        <v>0</v>
      </c>
      <c r="K316" s="225"/>
      <c r="L316" s="258">
        <f t="shared" si="25"/>
        <v>40927333.440000005</v>
      </c>
      <c r="M316" s="259"/>
      <c r="N316" s="359">
        <v>480848.29000000004</v>
      </c>
      <c r="O316" s="260">
        <v>480848.29000000004</v>
      </c>
      <c r="P316" s="258">
        <f t="shared" si="26"/>
        <v>39965636.860000007</v>
      </c>
      <c r="Q316" s="35">
        <f>VLOOKUP(E316,'[35]BAT (2)'!$C$11:$H$580,6,FALSE)</f>
        <v>32797953.635000002</v>
      </c>
      <c r="S316" s="36" t="b">
        <f t="shared" si="27"/>
        <v>0</v>
      </c>
      <c r="Y316" s="44">
        <f t="shared" si="28"/>
        <v>40927333.439999998</v>
      </c>
      <c r="Z316" s="45">
        <f t="shared" si="29"/>
        <v>0</v>
      </c>
      <c r="AA316" s="44">
        <f t="shared" si="30"/>
        <v>40927333.439999998</v>
      </c>
    </row>
    <row r="317" spans="1:27" s="57" customFormat="1" ht="15" customHeight="1" x14ac:dyDescent="0.25">
      <c r="A317" s="46" t="s">
        <v>17</v>
      </c>
      <c r="B317" s="52"/>
      <c r="C317" s="39" t="s">
        <v>24</v>
      </c>
      <c r="D317" s="39" t="s">
        <v>24</v>
      </c>
      <c r="E317" s="116" t="s">
        <v>638</v>
      </c>
      <c r="F317" s="129" t="s">
        <v>639</v>
      </c>
      <c r="G317" s="128">
        <v>0</v>
      </c>
      <c r="H317" s="302">
        <v>40503981.940000005</v>
      </c>
      <c r="I317" s="238"/>
      <c r="J317" s="234">
        <v>0</v>
      </c>
      <c r="K317" s="225"/>
      <c r="L317" s="303">
        <f t="shared" si="25"/>
        <v>40503981.940000005</v>
      </c>
      <c r="M317" s="259"/>
      <c r="N317" s="370">
        <v>339739.2</v>
      </c>
      <c r="O317" s="304">
        <v>339739.2</v>
      </c>
      <c r="P317" s="303">
        <f t="shared" si="26"/>
        <v>39824503.539999999</v>
      </c>
      <c r="Q317" s="35">
        <f>VLOOKUP(E317,'[35]BAT (2)'!$C$11:$H$580,6,FALSE)</f>
        <v>31677899.565000001</v>
      </c>
      <c r="S317" s="36" t="b">
        <f t="shared" si="27"/>
        <v>0</v>
      </c>
      <c r="Y317" s="44">
        <f t="shared" si="28"/>
        <v>40503981.939999998</v>
      </c>
      <c r="Z317" s="45">
        <f t="shared" si="29"/>
        <v>0</v>
      </c>
      <c r="AA317" s="44">
        <f t="shared" si="30"/>
        <v>40503981.939999998</v>
      </c>
    </row>
    <row r="318" spans="1:27" s="57" customFormat="1" ht="15" customHeight="1" x14ac:dyDescent="0.25">
      <c r="A318" s="46"/>
      <c r="B318" s="52"/>
      <c r="C318" s="39" t="s">
        <v>24</v>
      </c>
      <c r="D318" s="39" t="s">
        <v>14</v>
      </c>
      <c r="E318" s="118" t="s">
        <v>640</v>
      </c>
      <c r="F318" s="125" t="s">
        <v>641</v>
      </c>
      <c r="G318" s="89"/>
      <c r="H318" s="242">
        <v>841141.9</v>
      </c>
      <c r="I318" s="238"/>
      <c r="J318" s="243"/>
      <c r="K318" s="225"/>
      <c r="L318" s="244">
        <f t="shared" si="25"/>
        <v>841141.9</v>
      </c>
      <c r="M318" s="245"/>
      <c r="N318" s="356">
        <v>18272.830000000002</v>
      </c>
      <c r="O318" s="246">
        <v>18272.830000000002</v>
      </c>
      <c r="P318" s="244">
        <f t="shared" si="26"/>
        <v>804596.24000000011</v>
      </c>
      <c r="Q318" s="35">
        <f>VLOOKUP(E318,'[35]BAT (2)'!$C$11:$H$580,6,FALSE)</f>
        <v>682358.35</v>
      </c>
      <c r="S318" s="36" t="b">
        <f t="shared" si="27"/>
        <v>0</v>
      </c>
      <c r="Y318" s="44">
        <f t="shared" si="28"/>
        <v>841141.9</v>
      </c>
      <c r="Z318" s="45">
        <f t="shared" si="29"/>
        <v>0</v>
      </c>
      <c r="AA318" s="44">
        <f t="shared" si="30"/>
        <v>841141.9</v>
      </c>
    </row>
    <row r="319" spans="1:27" s="57" customFormat="1" ht="15" customHeight="1" x14ac:dyDescent="0.25">
      <c r="A319" s="46"/>
      <c r="B319" s="52"/>
      <c r="C319" s="39" t="s">
        <v>24</v>
      </c>
      <c r="D319" s="39" t="s">
        <v>14</v>
      </c>
      <c r="E319" s="118" t="s">
        <v>642</v>
      </c>
      <c r="F319" s="125" t="s">
        <v>643</v>
      </c>
      <c r="G319" s="89"/>
      <c r="H319" s="242">
        <v>5357388.17</v>
      </c>
      <c r="I319" s="238"/>
      <c r="J319" s="243"/>
      <c r="K319" s="225"/>
      <c r="L319" s="244">
        <f t="shared" si="25"/>
        <v>5357388.17</v>
      </c>
      <c r="M319" s="245"/>
      <c r="N319" s="356">
        <v>0</v>
      </c>
      <c r="O319" s="246">
        <v>0</v>
      </c>
      <c r="P319" s="244">
        <f t="shared" si="26"/>
        <v>5357388.17</v>
      </c>
      <c r="Q319" s="35">
        <f>VLOOKUP(E319,'[35]BAT (2)'!$C$11:$H$580,6,FALSE)</f>
        <v>4290569.2600000007</v>
      </c>
      <c r="S319" s="36" t="b">
        <f t="shared" si="27"/>
        <v>0</v>
      </c>
      <c r="Y319" s="44">
        <f t="shared" si="28"/>
        <v>5357388.17</v>
      </c>
      <c r="Z319" s="45">
        <f t="shared" si="29"/>
        <v>0</v>
      </c>
      <c r="AA319" s="44">
        <f t="shared" si="30"/>
        <v>5357388.17</v>
      </c>
    </row>
    <row r="320" spans="1:27" s="57" customFormat="1" ht="15" customHeight="1" x14ac:dyDescent="0.25">
      <c r="A320" s="46" t="s">
        <v>17</v>
      </c>
      <c r="B320" s="52"/>
      <c r="C320" s="39" t="s">
        <v>24</v>
      </c>
      <c r="D320" s="39" t="s">
        <v>24</v>
      </c>
      <c r="E320" s="118" t="s">
        <v>644</v>
      </c>
      <c r="F320" s="125" t="s">
        <v>645</v>
      </c>
      <c r="G320" s="134">
        <f>G321+G322</f>
        <v>0</v>
      </c>
      <c r="H320" s="314">
        <v>2301343.9300000002</v>
      </c>
      <c r="I320" s="238"/>
      <c r="J320" s="228">
        <v>0</v>
      </c>
      <c r="K320" s="225"/>
      <c r="L320" s="247">
        <f t="shared" si="25"/>
        <v>2301343.9300000002</v>
      </c>
      <c r="M320" s="240"/>
      <c r="N320" s="373">
        <v>106609.36</v>
      </c>
      <c r="O320" s="315">
        <v>106609.36</v>
      </c>
      <c r="P320" s="247">
        <f t="shared" si="26"/>
        <v>2088125.2100000002</v>
      </c>
      <c r="Q320" s="35">
        <f>VLOOKUP(E320,'[35]BAT (2)'!$C$11:$H$580,6,FALSE)</f>
        <v>2976182.8050000016</v>
      </c>
      <c r="S320" s="36" t="b">
        <f t="shared" si="27"/>
        <v>0</v>
      </c>
      <c r="Y320" s="44">
        <f t="shared" si="28"/>
        <v>2301343.9300000002</v>
      </c>
      <c r="Z320" s="45">
        <f t="shared" si="29"/>
        <v>0</v>
      </c>
      <c r="AA320" s="44">
        <f t="shared" si="30"/>
        <v>2301343.9300000002</v>
      </c>
    </row>
    <row r="321" spans="1:27" s="97" customFormat="1" ht="15" customHeight="1" x14ac:dyDescent="0.25">
      <c r="A321" s="46"/>
      <c r="B321" s="52"/>
      <c r="C321" s="39" t="s">
        <v>24</v>
      </c>
      <c r="D321" s="39" t="s">
        <v>14</v>
      </c>
      <c r="E321" s="118" t="s">
        <v>646</v>
      </c>
      <c r="F321" s="131" t="s">
        <v>647</v>
      </c>
      <c r="G321" s="60"/>
      <c r="H321" s="242">
        <v>262.5</v>
      </c>
      <c r="I321" s="238"/>
      <c r="J321" s="270"/>
      <c r="K321" s="225"/>
      <c r="L321" s="244">
        <f t="shared" si="25"/>
        <v>262.5</v>
      </c>
      <c r="M321" s="245"/>
      <c r="N321" s="356">
        <v>0</v>
      </c>
      <c r="O321" s="246">
        <v>0</v>
      </c>
      <c r="P321" s="244">
        <f t="shared" si="26"/>
        <v>262.5</v>
      </c>
      <c r="Q321" s="35">
        <f>VLOOKUP(E321,'[35]BAT (2)'!$C$11:$H$580,6,FALSE)</f>
        <v>458.24</v>
      </c>
      <c r="S321" s="36" t="b">
        <f t="shared" si="27"/>
        <v>0</v>
      </c>
      <c r="Y321" s="44">
        <f t="shared" si="28"/>
        <v>262.5</v>
      </c>
      <c r="Z321" s="45">
        <f t="shared" si="29"/>
        <v>0</v>
      </c>
      <c r="AA321" s="44">
        <f t="shared" si="30"/>
        <v>262.5</v>
      </c>
    </row>
    <row r="322" spans="1:27" s="97" customFormat="1" ht="15" customHeight="1" x14ac:dyDescent="0.25">
      <c r="A322" s="46"/>
      <c r="B322" s="52"/>
      <c r="C322" s="39" t="s">
        <v>24</v>
      </c>
      <c r="D322" s="39" t="s">
        <v>14</v>
      </c>
      <c r="E322" s="118" t="s">
        <v>648</v>
      </c>
      <c r="F322" s="131" t="s">
        <v>649</v>
      </c>
      <c r="G322" s="60"/>
      <c r="H322" s="242">
        <v>2301081.4300000002</v>
      </c>
      <c r="I322" s="238"/>
      <c r="J322" s="270"/>
      <c r="K322" s="225"/>
      <c r="L322" s="244">
        <f t="shared" si="25"/>
        <v>2301081.4300000002</v>
      </c>
      <c r="M322" s="245"/>
      <c r="N322" s="356">
        <v>106609.36</v>
      </c>
      <c r="O322" s="246">
        <v>106609.36</v>
      </c>
      <c r="P322" s="244">
        <f t="shared" si="26"/>
        <v>2087862.7100000002</v>
      </c>
      <c r="Q322" s="35">
        <f>VLOOKUP(E322,'[35]BAT (2)'!$C$11:$H$580,6,FALSE)</f>
        <v>2975724.5650000013</v>
      </c>
      <c r="S322" s="36" t="b">
        <f t="shared" si="27"/>
        <v>0</v>
      </c>
      <c r="Y322" s="44">
        <f t="shared" si="28"/>
        <v>2301081.4300000002</v>
      </c>
      <c r="Z322" s="45">
        <f t="shared" si="29"/>
        <v>0</v>
      </c>
      <c r="AA322" s="44">
        <f t="shared" si="30"/>
        <v>2301081.4300000002</v>
      </c>
    </row>
    <row r="323" spans="1:27" s="57" customFormat="1" ht="15" customHeight="1" x14ac:dyDescent="0.25">
      <c r="A323" s="46"/>
      <c r="B323" s="52"/>
      <c r="C323" s="39" t="s">
        <v>24</v>
      </c>
      <c r="D323" s="39" t="s">
        <v>14</v>
      </c>
      <c r="E323" s="118" t="s">
        <v>650</v>
      </c>
      <c r="F323" s="125" t="s">
        <v>651</v>
      </c>
      <c r="G323" s="89"/>
      <c r="H323" s="242">
        <v>0</v>
      </c>
      <c r="I323" s="238"/>
      <c r="J323" s="243"/>
      <c r="K323" s="225"/>
      <c r="L323" s="244">
        <f t="shared" si="25"/>
        <v>0</v>
      </c>
      <c r="M323" s="245"/>
      <c r="N323" s="356">
        <v>0</v>
      </c>
      <c r="O323" s="246">
        <v>0</v>
      </c>
      <c r="P323" s="244">
        <f t="shared" si="26"/>
        <v>0</v>
      </c>
      <c r="Q323" s="35">
        <f>VLOOKUP(E323,'[35]BAT (2)'!$C$11:$H$580,6,FALSE)</f>
        <v>0</v>
      </c>
      <c r="S323" s="36" t="b">
        <f t="shared" si="27"/>
        <v>1</v>
      </c>
      <c r="Y323" s="44">
        <f t="shared" si="28"/>
        <v>0</v>
      </c>
      <c r="Z323" s="45">
        <f t="shared" si="29"/>
        <v>0</v>
      </c>
      <c r="AA323" s="44">
        <f t="shared" si="30"/>
        <v>0</v>
      </c>
    </row>
    <row r="324" spans="1:27" s="57" customFormat="1" ht="15" customHeight="1" x14ac:dyDescent="0.25">
      <c r="A324" s="46"/>
      <c r="B324" s="52"/>
      <c r="C324" s="39" t="s">
        <v>24</v>
      </c>
      <c r="D324" s="39" t="s">
        <v>14</v>
      </c>
      <c r="E324" s="118" t="s">
        <v>652</v>
      </c>
      <c r="F324" s="131" t="s">
        <v>653</v>
      </c>
      <c r="G324" s="60"/>
      <c r="H324" s="242">
        <v>6261043.8900000006</v>
      </c>
      <c r="I324" s="238"/>
      <c r="J324" s="243"/>
      <c r="K324" s="225"/>
      <c r="L324" s="244">
        <f t="shared" ref="L324:L387" si="31">H324-J324</f>
        <v>6261043.8900000006</v>
      </c>
      <c r="M324" s="245"/>
      <c r="N324" s="356">
        <v>0</v>
      </c>
      <c r="O324" s="246">
        <v>0</v>
      </c>
      <c r="P324" s="244">
        <f t="shared" si="26"/>
        <v>6261043.8900000006</v>
      </c>
      <c r="Q324" s="35">
        <f>VLOOKUP(E324,'[35]BAT (2)'!$C$11:$H$580,6,FALSE)</f>
        <v>2288779.64</v>
      </c>
      <c r="S324" s="36" t="b">
        <f t="shared" si="27"/>
        <v>0</v>
      </c>
      <c r="Y324" s="44">
        <f t="shared" si="28"/>
        <v>6261043.8899999997</v>
      </c>
      <c r="Z324" s="45">
        <f t="shared" si="29"/>
        <v>0</v>
      </c>
      <c r="AA324" s="44">
        <f t="shared" si="30"/>
        <v>6261043.8899999997</v>
      </c>
    </row>
    <row r="325" spans="1:27" s="57" customFormat="1" ht="15" customHeight="1" x14ac:dyDescent="0.25">
      <c r="A325" s="46"/>
      <c r="B325" s="52"/>
      <c r="C325" s="39" t="s">
        <v>24</v>
      </c>
      <c r="D325" s="39" t="s">
        <v>14</v>
      </c>
      <c r="E325" s="118" t="s">
        <v>654</v>
      </c>
      <c r="F325" s="131" t="s">
        <v>655</v>
      </c>
      <c r="G325" s="60"/>
      <c r="H325" s="242">
        <v>15686.07</v>
      </c>
      <c r="I325" s="238"/>
      <c r="J325" s="243"/>
      <c r="K325" s="225"/>
      <c r="L325" s="244">
        <f t="shared" si="31"/>
        <v>15686.07</v>
      </c>
      <c r="M325" s="245"/>
      <c r="N325" s="356">
        <v>0</v>
      </c>
      <c r="O325" s="246">
        <v>0</v>
      </c>
      <c r="P325" s="244">
        <f t="shared" si="26"/>
        <v>15686.07</v>
      </c>
      <c r="Q325" s="35">
        <f>VLOOKUP(E325,'[35]BAT (2)'!$C$11:$H$580,6,FALSE)</f>
        <v>24497.82</v>
      </c>
      <c r="S325" s="36" t="b">
        <f t="shared" si="27"/>
        <v>0</v>
      </c>
      <c r="Y325" s="44">
        <f t="shared" si="28"/>
        <v>15686.07</v>
      </c>
      <c r="Z325" s="45">
        <f t="shared" si="29"/>
        <v>0</v>
      </c>
      <c r="AA325" s="44">
        <f t="shared" si="30"/>
        <v>15686.07</v>
      </c>
    </row>
    <row r="326" spans="1:27" s="57" customFormat="1" ht="15" customHeight="1" x14ac:dyDescent="0.25">
      <c r="A326" s="46"/>
      <c r="B326" s="52"/>
      <c r="C326" s="39" t="s">
        <v>24</v>
      </c>
      <c r="D326" s="39" t="s">
        <v>14</v>
      </c>
      <c r="E326" s="118" t="s">
        <v>656</v>
      </c>
      <c r="F326" s="125" t="s">
        <v>657</v>
      </c>
      <c r="G326" s="89"/>
      <c r="H326" s="242">
        <v>779873.57</v>
      </c>
      <c r="I326" s="238"/>
      <c r="J326" s="243"/>
      <c r="K326" s="225"/>
      <c r="L326" s="244">
        <f t="shared" si="31"/>
        <v>779873.57</v>
      </c>
      <c r="M326" s="245"/>
      <c r="N326" s="356">
        <v>0</v>
      </c>
      <c r="O326" s="246">
        <v>0</v>
      </c>
      <c r="P326" s="244">
        <f t="shared" si="26"/>
        <v>779873.57</v>
      </c>
      <c r="Q326" s="35">
        <f>VLOOKUP(E326,'[35]BAT (2)'!$C$11:$H$580,6,FALSE)</f>
        <v>451976.3</v>
      </c>
      <c r="S326" s="36" t="b">
        <f t="shared" si="27"/>
        <v>0</v>
      </c>
      <c r="Y326" s="44">
        <f t="shared" si="28"/>
        <v>779873.57</v>
      </c>
      <c r="Z326" s="45">
        <f t="shared" si="29"/>
        <v>0</v>
      </c>
      <c r="AA326" s="44">
        <f t="shared" si="30"/>
        <v>779873.57</v>
      </c>
    </row>
    <row r="327" spans="1:27" s="57" customFormat="1" ht="15" customHeight="1" x14ac:dyDescent="0.25">
      <c r="A327" s="46"/>
      <c r="B327" s="52"/>
      <c r="C327" s="39" t="s">
        <v>24</v>
      </c>
      <c r="D327" s="39" t="s">
        <v>14</v>
      </c>
      <c r="E327" s="118" t="s">
        <v>658</v>
      </c>
      <c r="F327" s="131" t="s">
        <v>659</v>
      </c>
      <c r="G327" s="60"/>
      <c r="H327" s="242">
        <v>1829398.44</v>
      </c>
      <c r="I327" s="238"/>
      <c r="J327" s="243"/>
      <c r="K327" s="225"/>
      <c r="L327" s="244">
        <f t="shared" si="31"/>
        <v>1829398.44</v>
      </c>
      <c r="M327" s="245"/>
      <c r="N327" s="356">
        <v>0</v>
      </c>
      <c r="O327" s="246">
        <v>0</v>
      </c>
      <c r="P327" s="244">
        <f t="shared" si="26"/>
        <v>1829398.44</v>
      </c>
      <c r="Q327" s="35">
        <f>VLOOKUP(E327,'[35]BAT (2)'!$C$11:$H$580,6,FALSE)</f>
        <v>1129697.03</v>
      </c>
      <c r="S327" s="36" t="b">
        <f t="shared" si="27"/>
        <v>0</v>
      </c>
      <c r="Y327" s="44">
        <f t="shared" si="28"/>
        <v>1829398.44</v>
      </c>
      <c r="Z327" s="45">
        <f t="shared" si="29"/>
        <v>0</v>
      </c>
      <c r="AA327" s="44">
        <f t="shared" si="30"/>
        <v>1829398.44</v>
      </c>
    </row>
    <row r="328" spans="1:27" s="57" customFormat="1" ht="15" customHeight="1" x14ac:dyDescent="0.25">
      <c r="A328" s="46"/>
      <c r="B328" s="52"/>
      <c r="C328" s="39" t="s">
        <v>24</v>
      </c>
      <c r="D328" s="39" t="s">
        <v>14</v>
      </c>
      <c r="E328" s="118" t="s">
        <v>660</v>
      </c>
      <c r="F328" s="131" t="s">
        <v>661</v>
      </c>
      <c r="G328" s="60"/>
      <c r="H328" s="242">
        <v>3341399.31</v>
      </c>
      <c r="I328" s="238"/>
      <c r="J328" s="243"/>
      <c r="K328" s="225"/>
      <c r="L328" s="244">
        <f t="shared" si="31"/>
        <v>3341399.31</v>
      </c>
      <c r="M328" s="245"/>
      <c r="N328" s="356">
        <v>0</v>
      </c>
      <c r="O328" s="246">
        <v>0</v>
      </c>
      <c r="P328" s="244">
        <f t="shared" si="26"/>
        <v>3341399.31</v>
      </c>
      <c r="Q328" s="35">
        <f>VLOOKUP(E328,'[35]BAT (2)'!$C$11:$H$580,6,FALSE)</f>
        <v>3461982.87</v>
      </c>
      <c r="S328" s="36" t="b">
        <f t="shared" si="27"/>
        <v>0</v>
      </c>
      <c r="Y328" s="44">
        <f t="shared" si="28"/>
        <v>3341399.31</v>
      </c>
      <c r="Z328" s="45">
        <f t="shared" si="29"/>
        <v>0</v>
      </c>
      <c r="AA328" s="44">
        <f t="shared" si="30"/>
        <v>3341399.31</v>
      </c>
    </row>
    <row r="329" spans="1:27" s="57" customFormat="1" ht="15" customHeight="1" x14ac:dyDescent="0.25">
      <c r="A329" s="46"/>
      <c r="B329" s="52"/>
      <c r="C329" s="39" t="s">
        <v>24</v>
      </c>
      <c r="D329" s="39" t="s">
        <v>14</v>
      </c>
      <c r="E329" s="118" t="s">
        <v>662</v>
      </c>
      <c r="F329" s="125" t="s">
        <v>663</v>
      </c>
      <c r="G329" s="89"/>
      <c r="H329" s="242">
        <v>2186794.73</v>
      </c>
      <c r="I329" s="238"/>
      <c r="J329" s="243"/>
      <c r="K329" s="225"/>
      <c r="L329" s="244">
        <f t="shared" si="31"/>
        <v>2186794.73</v>
      </c>
      <c r="M329" s="245"/>
      <c r="N329" s="356">
        <v>0</v>
      </c>
      <c r="O329" s="246">
        <v>0</v>
      </c>
      <c r="P329" s="244">
        <f t="shared" si="26"/>
        <v>2186794.73</v>
      </c>
      <c r="Q329" s="35">
        <f>VLOOKUP(E329,'[35]BAT (2)'!$C$11:$H$580,6,FALSE)</f>
        <v>2055913.6</v>
      </c>
      <c r="S329" s="36" t="b">
        <f t="shared" si="27"/>
        <v>0</v>
      </c>
      <c r="Y329" s="44">
        <f t="shared" si="28"/>
        <v>2186794.73</v>
      </c>
      <c r="Z329" s="45">
        <f t="shared" si="29"/>
        <v>0</v>
      </c>
      <c r="AA329" s="44">
        <f t="shared" si="30"/>
        <v>2186794.73</v>
      </c>
    </row>
    <row r="330" spans="1:27" s="57" customFormat="1" ht="15" customHeight="1" x14ac:dyDescent="0.25">
      <c r="A330" s="46" t="s">
        <v>17</v>
      </c>
      <c r="B330" s="52"/>
      <c r="C330" s="39" t="s">
        <v>24</v>
      </c>
      <c r="D330" s="39" t="s">
        <v>24</v>
      </c>
      <c r="E330" s="118" t="s">
        <v>664</v>
      </c>
      <c r="F330" s="125" t="s">
        <v>665</v>
      </c>
      <c r="G330" s="134">
        <f>+G331+G332</f>
        <v>0</v>
      </c>
      <c r="H330" s="314">
        <v>2588338.1800000002</v>
      </c>
      <c r="I330" s="238"/>
      <c r="J330" s="234">
        <v>0</v>
      </c>
      <c r="K330" s="225"/>
      <c r="L330" s="247">
        <f t="shared" si="31"/>
        <v>2588338.1800000002</v>
      </c>
      <c r="M330" s="240"/>
      <c r="N330" s="373">
        <v>0</v>
      </c>
      <c r="O330" s="315">
        <v>0</v>
      </c>
      <c r="P330" s="247">
        <f t="shared" si="26"/>
        <v>2588338.1800000002</v>
      </c>
      <c r="Q330" s="35">
        <f>VLOOKUP(E330,'[35]BAT (2)'!$C$11:$H$580,6,FALSE)</f>
        <v>225975.5</v>
      </c>
      <c r="S330" s="36" t="b">
        <f t="shared" si="27"/>
        <v>0</v>
      </c>
      <c r="Y330" s="44">
        <f t="shared" si="28"/>
        <v>2588338.1800000002</v>
      </c>
      <c r="Z330" s="45">
        <f t="shared" si="29"/>
        <v>0</v>
      </c>
      <c r="AA330" s="44">
        <f t="shared" si="30"/>
        <v>2588338.1800000002</v>
      </c>
    </row>
    <row r="331" spans="1:27" s="57" customFormat="1" ht="15" customHeight="1" x14ac:dyDescent="0.25">
      <c r="A331" s="46"/>
      <c r="B331" s="52"/>
      <c r="C331" s="39" t="s">
        <v>24</v>
      </c>
      <c r="D331" s="39" t="s">
        <v>14</v>
      </c>
      <c r="E331" s="119" t="s">
        <v>666</v>
      </c>
      <c r="F331" s="131" t="s">
        <v>667</v>
      </c>
      <c r="G331" s="60"/>
      <c r="H331" s="242">
        <v>2527998.79</v>
      </c>
      <c r="I331" s="238"/>
      <c r="J331" s="243"/>
      <c r="K331" s="313"/>
      <c r="L331" s="244">
        <f t="shared" si="31"/>
        <v>2527998.79</v>
      </c>
      <c r="M331" s="245"/>
      <c r="N331" s="356">
        <v>0</v>
      </c>
      <c r="O331" s="246">
        <v>0</v>
      </c>
      <c r="P331" s="244">
        <f t="shared" ref="P331:P394" si="32">H331-N331-O331</f>
        <v>2527998.79</v>
      </c>
      <c r="Q331" s="35">
        <f>VLOOKUP(E331,'[35]BAT (2)'!$C$11:$H$580,6,FALSE)</f>
        <v>165158.5</v>
      </c>
      <c r="S331" s="36" t="b">
        <f t="shared" ref="S331:S394" si="33">EXACT(L331,Q331)</f>
        <v>0</v>
      </c>
      <c r="Y331" s="44">
        <f t="shared" ref="Y331:Y394" si="34">ROUND(H331,2)</f>
        <v>2527998.79</v>
      </c>
      <c r="Z331" s="45">
        <f t="shared" ref="Z331:Z394" si="35">ROUND(J331,2)</f>
        <v>0</v>
      </c>
      <c r="AA331" s="44">
        <f t="shared" ref="AA331:AA394" si="36">ROUND(L331,2)</f>
        <v>2527998.79</v>
      </c>
    </row>
    <row r="332" spans="1:27" s="57" customFormat="1" ht="15" customHeight="1" x14ac:dyDescent="0.25">
      <c r="A332" s="46"/>
      <c r="B332" s="52"/>
      <c r="C332" s="39" t="s">
        <v>24</v>
      </c>
      <c r="D332" s="39" t="s">
        <v>14</v>
      </c>
      <c r="E332" s="119" t="s">
        <v>668</v>
      </c>
      <c r="F332" s="131" t="s">
        <v>669</v>
      </c>
      <c r="G332" s="60"/>
      <c r="H332" s="242">
        <v>60339.39</v>
      </c>
      <c r="I332" s="238"/>
      <c r="J332" s="243"/>
      <c r="K332" s="225"/>
      <c r="L332" s="244">
        <f t="shared" si="31"/>
        <v>60339.39</v>
      </c>
      <c r="M332" s="245"/>
      <c r="N332" s="356">
        <v>0</v>
      </c>
      <c r="O332" s="246">
        <v>0</v>
      </c>
      <c r="P332" s="244">
        <f t="shared" si="32"/>
        <v>60339.39</v>
      </c>
      <c r="Q332" s="35">
        <f>VLOOKUP(E332,'[35]BAT (2)'!$C$11:$H$580,6,FALSE)</f>
        <v>60817</v>
      </c>
      <c r="S332" s="36" t="b">
        <f t="shared" si="33"/>
        <v>0</v>
      </c>
      <c r="Y332" s="44">
        <f t="shared" si="34"/>
        <v>60339.39</v>
      </c>
      <c r="Z332" s="45">
        <f t="shared" si="35"/>
        <v>0</v>
      </c>
      <c r="AA332" s="44">
        <f t="shared" si="36"/>
        <v>60339.39</v>
      </c>
    </row>
    <row r="333" spans="1:27" s="57" customFormat="1" ht="15" customHeight="1" x14ac:dyDescent="0.25">
      <c r="A333" s="46" t="s">
        <v>17</v>
      </c>
      <c r="B333" s="52"/>
      <c r="C333" s="39" t="s">
        <v>24</v>
      </c>
      <c r="D333" s="39" t="s">
        <v>24</v>
      </c>
      <c r="E333" s="118" t="s">
        <v>670</v>
      </c>
      <c r="F333" s="125" t="s">
        <v>671</v>
      </c>
      <c r="G333" s="134">
        <f>SUM(G334:G336)</f>
        <v>0</v>
      </c>
      <c r="H333" s="314">
        <v>15001573.750000002</v>
      </c>
      <c r="I333" s="238"/>
      <c r="J333" s="234">
        <v>0</v>
      </c>
      <c r="K333" s="225"/>
      <c r="L333" s="247">
        <f t="shared" si="31"/>
        <v>15001573.750000002</v>
      </c>
      <c r="M333" s="240"/>
      <c r="N333" s="373">
        <v>214857.01</v>
      </c>
      <c r="O333" s="315">
        <v>214857.01</v>
      </c>
      <c r="P333" s="247">
        <f t="shared" si="32"/>
        <v>14571859.730000002</v>
      </c>
      <c r="Q333" s="35">
        <f>VLOOKUP(E333,'[35]BAT (2)'!$C$11:$H$580,6,FALSE)</f>
        <v>14089966.390000001</v>
      </c>
      <c r="S333" s="36" t="b">
        <f t="shared" si="33"/>
        <v>0</v>
      </c>
      <c r="Y333" s="44">
        <f t="shared" si="34"/>
        <v>15001573.75</v>
      </c>
      <c r="Z333" s="45">
        <f t="shared" si="35"/>
        <v>0</v>
      </c>
      <c r="AA333" s="44">
        <f t="shared" si="36"/>
        <v>15001573.75</v>
      </c>
    </row>
    <row r="334" spans="1:27" s="57" customFormat="1" ht="15" customHeight="1" x14ac:dyDescent="0.25">
      <c r="A334" s="46"/>
      <c r="B334" s="52" t="s">
        <v>13</v>
      </c>
      <c r="C334" s="39" t="s">
        <v>13</v>
      </c>
      <c r="D334" s="39" t="s">
        <v>14</v>
      </c>
      <c r="E334" s="119" t="s">
        <v>672</v>
      </c>
      <c r="F334" s="131" t="s">
        <v>673</v>
      </c>
      <c r="G334" s="60"/>
      <c r="H334" s="242">
        <v>0</v>
      </c>
      <c r="I334" s="238"/>
      <c r="J334" s="243"/>
      <c r="K334" s="225"/>
      <c r="L334" s="244">
        <f t="shared" si="31"/>
        <v>0</v>
      </c>
      <c r="M334" s="245"/>
      <c r="N334" s="356">
        <v>0</v>
      </c>
      <c r="O334" s="246">
        <v>0</v>
      </c>
      <c r="P334" s="244">
        <f t="shared" si="32"/>
        <v>0</v>
      </c>
      <c r="Q334" s="35">
        <f>VLOOKUP(E334,'[35]BAT (2)'!$C$11:$H$580,6,FALSE)</f>
        <v>0</v>
      </c>
      <c r="S334" s="36" t="b">
        <f t="shared" si="33"/>
        <v>1</v>
      </c>
      <c r="Y334" s="44">
        <f t="shared" si="34"/>
        <v>0</v>
      </c>
      <c r="Z334" s="45">
        <f t="shared" si="35"/>
        <v>0</v>
      </c>
      <c r="AA334" s="44">
        <f t="shared" si="36"/>
        <v>0</v>
      </c>
    </row>
    <row r="335" spans="1:27" s="57" customFormat="1" ht="15" customHeight="1" x14ac:dyDescent="0.25">
      <c r="A335" s="46"/>
      <c r="B335" s="52"/>
      <c r="C335" s="39" t="s">
        <v>24</v>
      </c>
      <c r="D335" s="39" t="s">
        <v>14</v>
      </c>
      <c r="E335" s="119" t="s">
        <v>674</v>
      </c>
      <c r="F335" s="131" t="s">
        <v>675</v>
      </c>
      <c r="G335" s="60"/>
      <c r="H335" s="242">
        <v>0</v>
      </c>
      <c r="I335" s="238"/>
      <c r="J335" s="243"/>
      <c r="K335" s="225"/>
      <c r="L335" s="244">
        <f t="shared" si="31"/>
        <v>0</v>
      </c>
      <c r="M335" s="245"/>
      <c r="N335" s="356">
        <v>0</v>
      </c>
      <c r="O335" s="246">
        <v>0</v>
      </c>
      <c r="P335" s="244">
        <f t="shared" si="32"/>
        <v>0</v>
      </c>
      <c r="Q335" s="35">
        <f>VLOOKUP(E335,'[35]BAT (2)'!$C$11:$H$580,6,FALSE)</f>
        <v>0</v>
      </c>
      <c r="S335" s="36" t="b">
        <f t="shared" si="33"/>
        <v>1</v>
      </c>
      <c r="Y335" s="44">
        <f t="shared" si="34"/>
        <v>0</v>
      </c>
      <c r="Z335" s="45">
        <f t="shared" si="35"/>
        <v>0</v>
      </c>
      <c r="AA335" s="44">
        <f t="shared" si="36"/>
        <v>0</v>
      </c>
    </row>
    <row r="336" spans="1:27" s="57" customFormat="1" ht="15" customHeight="1" x14ac:dyDescent="0.25">
      <c r="A336" s="46"/>
      <c r="B336" s="52"/>
      <c r="C336" s="39" t="s">
        <v>24</v>
      </c>
      <c r="D336" s="39" t="s">
        <v>14</v>
      </c>
      <c r="E336" s="119" t="s">
        <v>676</v>
      </c>
      <c r="F336" s="131" t="s">
        <v>677</v>
      </c>
      <c r="G336" s="60"/>
      <c r="H336" s="242">
        <v>15001573.750000002</v>
      </c>
      <c r="I336" s="238"/>
      <c r="J336" s="243"/>
      <c r="K336" s="225"/>
      <c r="L336" s="244">
        <f t="shared" si="31"/>
        <v>15001573.750000002</v>
      </c>
      <c r="M336" s="245"/>
      <c r="N336" s="356">
        <v>214857.01</v>
      </c>
      <c r="O336" s="246">
        <v>214857.01</v>
      </c>
      <c r="P336" s="244">
        <f t="shared" si="32"/>
        <v>14571859.730000002</v>
      </c>
      <c r="Q336" s="35">
        <f>VLOOKUP(E336,'[35]BAT (2)'!$C$11:$H$580,6,FALSE)</f>
        <v>14089966.390000001</v>
      </c>
      <c r="S336" s="36" t="b">
        <f t="shared" si="33"/>
        <v>0</v>
      </c>
      <c r="Y336" s="44">
        <f t="shared" si="34"/>
        <v>15001573.75</v>
      </c>
      <c r="Z336" s="45">
        <f t="shared" si="35"/>
        <v>0</v>
      </c>
      <c r="AA336" s="44">
        <f t="shared" si="36"/>
        <v>15001573.75</v>
      </c>
    </row>
    <row r="337" spans="1:27" s="57" customFormat="1" ht="15" customHeight="1" x14ac:dyDescent="0.25">
      <c r="A337" s="46" t="s">
        <v>17</v>
      </c>
      <c r="B337" s="52"/>
      <c r="C337" s="39" t="s">
        <v>24</v>
      </c>
      <c r="D337" s="39" t="s">
        <v>24</v>
      </c>
      <c r="E337" s="116" t="s">
        <v>678</v>
      </c>
      <c r="F337" s="129" t="s">
        <v>679</v>
      </c>
      <c r="G337" s="130">
        <f>SUM(G338:G340)+G346</f>
        <v>0</v>
      </c>
      <c r="H337" s="302">
        <v>193054.91</v>
      </c>
      <c r="I337" s="238"/>
      <c r="J337" s="234">
        <v>0</v>
      </c>
      <c r="K337" s="225"/>
      <c r="L337" s="303">
        <f t="shared" si="31"/>
        <v>193054.91</v>
      </c>
      <c r="M337" s="259"/>
      <c r="N337" s="370">
        <v>141109.09</v>
      </c>
      <c r="O337" s="304">
        <v>141109.09</v>
      </c>
      <c r="P337" s="303">
        <f t="shared" si="32"/>
        <v>-89163.26999999999</v>
      </c>
      <c r="Q337" s="35">
        <f>VLOOKUP(E337,'[35]BAT (2)'!$C$11:$H$580,6,FALSE)</f>
        <v>716014.03999999992</v>
      </c>
      <c r="S337" s="36" t="b">
        <f t="shared" si="33"/>
        <v>0</v>
      </c>
      <c r="Y337" s="44">
        <f t="shared" si="34"/>
        <v>193054.91</v>
      </c>
      <c r="Z337" s="45">
        <f t="shared" si="35"/>
        <v>0</v>
      </c>
      <c r="AA337" s="44">
        <f t="shared" si="36"/>
        <v>193054.91</v>
      </c>
    </row>
    <row r="338" spans="1:27" s="57" customFormat="1" ht="15" customHeight="1" x14ac:dyDescent="0.25">
      <c r="A338" s="46"/>
      <c r="B338" s="52" t="s">
        <v>13</v>
      </c>
      <c r="C338" s="39" t="s">
        <v>13</v>
      </c>
      <c r="D338" s="39" t="s">
        <v>14</v>
      </c>
      <c r="E338" s="118" t="s">
        <v>680</v>
      </c>
      <c r="F338" s="125" t="s">
        <v>681</v>
      </c>
      <c r="G338" s="89"/>
      <c r="H338" s="242">
        <v>0</v>
      </c>
      <c r="I338" s="238"/>
      <c r="J338" s="243"/>
      <c r="K338" s="225"/>
      <c r="L338" s="244">
        <f t="shared" si="31"/>
        <v>0</v>
      </c>
      <c r="M338" s="245"/>
      <c r="N338" s="356">
        <v>0</v>
      </c>
      <c r="O338" s="246">
        <v>0</v>
      </c>
      <c r="P338" s="244">
        <f t="shared" si="32"/>
        <v>0</v>
      </c>
      <c r="Q338" s="35">
        <f>VLOOKUP(E338,'[35]BAT (2)'!$C$11:$H$580,6,FALSE)</f>
        <v>0</v>
      </c>
      <c r="S338" s="36" t="b">
        <f t="shared" si="33"/>
        <v>1</v>
      </c>
      <c r="Y338" s="44">
        <f t="shared" si="34"/>
        <v>0</v>
      </c>
      <c r="Z338" s="45">
        <f t="shared" si="35"/>
        <v>0</v>
      </c>
      <c r="AA338" s="44">
        <f t="shared" si="36"/>
        <v>0</v>
      </c>
    </row>
    <row r="339" spans="1:27" s="57" customFormat="1" ht="15" customHeight="1" x14ac:dyDescent="0.25">
      <c r="A339" s="46"/>
      <c r="B339" s="52"/>
      <c r="C339" s="39" t="s">
        <v>24</v>
      </c>
      <c r="D339" s="39" t="s">
        <v>14</v>
      </c>
      <c r="E339" s="118" t="s">
        <v>682</v>
      </c>
      <c r="F339" s="125" t="s">
        <v>683</v>
      </c>
      <c r="G339" s="89"/>
      <c r="H339" s="242">
        <v>0</v>
      </c>
      <c r="I339" s="238"/>
      <c r="J339" s="243"/>
      <c r="K339" s="225"/>
      <c r="L339" s="244">
        <f t="shared" si="31"/>
        <v>0</v>
      </c>
      <c r="M339" s="245"/>
      <c r="N339" s="356">
        <v>0</v>
      </c>
      <c r="O339" s="246">
        <v>0</v>
      </c>
      <c r="P339" s="244">
        <f t="shared" si="32"/>
        <v>0</v>
      </c>
      <c r="Q339" s="35">
        <f>VLOOKUP(E339,'[35]BAT (2)'!$C$11:$H$580,6,FALSE)</f>
        <v>0</v>
      </c>
      <c r="S339" s="36" t="b">
        <f t="shared" si="33"/>
        <v>1</v>
      </c>
      <c r="Y339" s="44">
        <f t="shared" si="34"/>
        <v>0</v>
      </c>
      <c r="Z339" s="45">
        <f t="shared" si="35"/>
        <v>0</v>
      </c>
      <c r="AA339" s="44">
        <f t="shared" si="36"/>
        <v>0</v>
      </c>
    </row>
    <row r="340" spans="1:27" s="57" customFormat="1" ht="15" customHeight="1" x14ac:dyDescent="0.25">
      <c r="A340" s="46" t="s">
        <v>17</v>
      </c>
      <c r="B340" s="52"/>
      <c r="C340" s="39" t="s">
        <v>24</v>
      </c>
      <c r="D340" s="39" t="s">
        <v>24</v>
      </c>
      <c r="E340" s="118" t="s">
        <v>684</v>
      </c>
      <c r="F340" s="125" t="s">
        <v>685</v>
      </c>
      <c r="G340" s="134">
        <f>SUM(G341:G346)</f>
        <v>0</v>
      </c>
      <c r="H340" s="314">
        <v>193054.91</v>
      </c>
      <c r="I340" s="238"/>
      <c r="J340" s="234">
        <v>0</v>
      </c>
      <c r="K340" s="225"/>
      <c r="L340" s="247">
        <f t="shared" si="31"/>
        <v>193054.91</v>
      </c>
      <c r="M340" s="240"/>
      <c r="N340" s="373">
        <v>141109.09</v>
      </c>
      <c r="O340" s="315">
        <v>141109.09</v>
      </c>
      <c r="P340" s="247">
        <f t="shared" si="32"/>
        <v>-89163.26999999999</v>
      </c>
      <c r="Q340" s="35">
        <f>VLOOKUP(E340,'[35]BAT (2)'!$C$11:$H$580,6,FALSE)</f>
        <v>690631.96</v>
      </c>
      <c r="S340" s="36" t="b">
        <f t="shared" si="33"/>
        <v>0</v>
      </c>
      <c r="Y340" s="44">
        <f t="shared" si="34"/>
        <v>193054.91</v>
      </c>
      <c r="Z340" s="45">
        <f t="shared" si="35"/>
        <v>0</v>
      </c>
      <c r="AA340" s="44">
        <f t="shared" si="36"/>
        <v>193054.91</v>
      </c>
    </row>
    <row r="341" spans="1:27" s="57" customFormat="1" ht="15" customHeight="1" x14ac:dyDescent="0.25">
      <c r="A341" s="46"/>
      <c r="B341" s="52"/>
      <c r="C341" s="39" t="s">
        <v>24</v>
      </c>
      <c r="D341" s="39" t="s">
        <v>14</v>
      </c>
      <c r="E341" s="119" t="s">
        <v>686</v>
      </c>
      <c r="F341" s="131" t="s">
        <v>687</v>
      </c>
      <c r="G341" s="60"/>
      <c r="H341" s="242">
        <v>100640.61</v>
      </c>
      <c r="I341" s="238"/>
      <c r="J341" s="243"/>
      <c r="K341" s="225"/>
      <c r="L341" s="244">
        <f t="shared" si="31"/>
        <v>100640.61</v>
      </c>
      <c r="M341" s="245"/>
      <c r="N341" s="356">
        <v>0</v>
      </c>
      <c r="O341" s="246">
        <v>0</v>
      </c>
      <c r="P341" s="244">
        <f t="shared" si="32"/>
        <v>100640.61</v>
      </c>
      <c r="Q341" s="35">
        <f>VLOOKUP(E341,'[35]BAT (2)'!$C$11:$H$580,6,FALSE)</f>
        <v>126662.36</v>
      </c>
      <c r="S341" s="36" t="b">
        <f t="shared" si="33"/>
        <v>0</v>
      </c>
      <c r="Y341" s="44">
        <f t="shared" si="34"/>
        <v>100640.61</v>
      </c>
      <c r="Z341" s="45">
        <f t="shared" si="35"/>
        <v>0</v>
      </c>
      <c r="AA341" s="44">
        <f t="shared" si="36"/>
        <v>100640.61</v>
      </c>
    </row>
    <row r="342" spans="1:27" s="57" customFormat="1" ht="15" customHeight="1" x14ac:dyDescent="0.25">
      <c r="A342" s="46"/>
      <c r="B342" s="52"/>
      <c r="C342" s="39" t="s">
        <v>24</v>
      </c>
      <c r="D342" s="39" t="s">
        <v>14</v>
      </c>
      <c r="E342" s="119" t="s">
        <v>688</v>
      </c>
      <c r="F342" s="131" t="s">
        <v>689</v>
      </c>
      <c r="G342" s="60"/>
      <c r="H342" s="242">
        <v>92414.3</v>
      </c>
      <c r="I342" s="238"/>
      <c r="J342" s="243"/>
      <c r="K342" s="225"/>
      <c r="L342" s="244">
        <f t="shared" si="31"/>
        <v>92414.3</v>
      </c>
      <c r="M342" s="245"/>
      <c r="N342" s="356">
        <v>141109.09</v>
      </c>
      <c r="O342" s="246">
        <v>141109.09</v>
      </c>
      <c r="P342" s="244">
        <f t="shared" si="32"/>
        <v>-189803.88</v>
      </c>
      <c r="Q342" s="35">
        <f>VLOOKUP(E342,'[35]BAT (2)'!$C$11:$H$580,6,FALSE)</f>
        <v>563969.6</v>
      </c>
      <c r="S342" s="36" t="b">
        <f t="shared" si="33"/>
        <v>0</v>
      </c>
      <c r="Y342" s="44">
        <f t="shared" si="34"/>
        <v>92414.3</v>
      </c>
      <c r="Z342" s="45">
        <f t="shared" si="35"/>
        <v>0</v>
      </c>
      <c r="AA342" s="44">
        <f t="shared" si="36"/>
        <v>92414.3</v>
      </c>
    </row>
    <row r="343" spans="1:27" s="57" customFormat="1" ht="15" customHeight="1" x14ac:dyDescent="0.25">
      <c r="A343" s="46"/>
      <c r="B343" s="52"/>
      <c r="C343" s="39" t="s">
        <v>24</v>
      </c>
      <c r="D343" s="39" t="s">
        <v>14</v>
      </c>
      <c r="E343" s="119" t="s">
        <v>690</v>
      </c>
      <c r="F343" s="131" t="s">
        <v>691</v>
      </c>
      <c r="G343" s="60"/>
      <c r="H343" s="242">
        <v>0</v>
      </c>
      <c r="I343" s="238"/>
      <c r="J343" s="243"/>
      <c r="K343" s="225"/>
      <c r="L343" s="244">
        <f t="shared" si="31"/>
        <v>0</v>
      </c>
      <c r="M343" s="245"/>
      <c r="N343" s="356">
        <v>0</v>
      </c>
      <c r="O343" s="246">
        <v>0</v>
      </c>
      <c r="P343" s="244">
        <f t="shared" si="32"/>
        <v>0</v>
      </c>
      <c r="Q343" s="35">
        <f>VLOOKUP(E343,'[35]BAT (2)'!$C$11:$H$580,6,FALSE)</f>
        <v>0</v>
      </c>
      <c r="S343" s="36" t="b">
        <f t="shared" si="33"/>
        <v>1</v>
      </c>
      <c r="Y343" s="44">
        <f t="shared" si="34"/>
        <v>0</v>
      </c>
      <c r="Z343" s="45">
        <f t="shared" si="35"/>
        <v>0</v>
      </c>
      <c r="AA343" s="44">
        <f t="shared" si="36"/>
        <v>0</v>
      </c>
    </row>
    <row r="344" spans="1:27" s="57" customFormat="1" ht="15" customHeight="1" x14ac:dyDescent="0.25">
      <c r="A344" s="46"/>
      <c r="B344" s="52"/>
      <c r="C344" s="39" t="s">
        <v>24</v>
      </c>
      <c r="D344" s="39" t="s">
        <v>14</v>
      </c>
      <c r="E344" s="119" t="s">
        <v>692</v>
      </c>
      <c r="F344" s="131" t="s">
        <v>693</v>
      </c>
      <c r="G344" s="60"/>
      <c r="H344" s="242">
        <v>0</v>
      </c>
      <c r="I344" s="238"/>
      <c r="J344" s="243"/>
      <c r="K344" s="225"/>
      <c r="L344" s="244">
        <f t="shared" si="31"/>
        <v>0</v>
      </c>
      <c r="M344" s="245"/>
      <c r="N344" s="356">
        <v>0</v>
      </c>
      <c r="O344" s="246">
        <v>0</v>
      </c>
      <c r="P344" s="244">
        <f t="shared" si="32"/>
        <v>0</v>
      </c>
      <c r="Q344" s="35">
        <f>VLOOKUP(E344,'[35]BAT (2)'!$C$11:$H$580,6,FALSE)</f>
        <v>0</v>
      </c>
      <c r="S344" s="36" t="b">
        <f t="shared" si="33"/>
        <v>1</v>
      </c>
      <c r="Y344" s="44">
        <f t="shared" si="34"/>
        <v>0</v>
      </c>
      <c r="Z344" s="45">
        <f t="shared" si="35"/>
        <v>0</v>
      </c>
      <c r="AA344" s="44">
        <f t="shared" si="36"/>
        <v>0</v>
      </c>
    </row>
    <row r="345" spans="1:27" s="57" customFormat="1" ht="15" customHeight="1" x14ac:dyDescent="0.25">
      <c r="A345" s="46"/>
      <c r="B345" s="52"/>
      <c r="C345" s="39" t="s">
        <v>24</v>
      </c>
      <c r="D345" s="39" t="s">
        <v>14</v>
      </c>
      <c r="E345" s="119" t="s">
        <v>694</v>
      </c>
      <c r="F345" s="131" t="s">
        <v>695</v>
      </c>
      <c r="G345" s="60"/>
      <c r="H345" s="242">
        <v>0</v>
      </c>
      <c r="I345" s="238"/>
      <c r="J345" s="243"/>
      <c r="K345" s="225"/>
      <c r="L345" s="244">
        <f t="shared" si="31"/>
        <v>0</v>
      </c>
      <c r="M345" s="245"/>
      <c r="N345" s="356">
        <v>0</v>
      </c>
      <c r="O345" s="246">
        <v>0</v>
      </c>
      <c r="P345" s="244">
        <f t="shared" si="32"/>
        <v>0</v>
      </c>
      <c r="Q345" s="35">
        <f>VLOOKUP(E345,'[35]BAT (2)'!$C$11:$H$580,6,FALSE)</f>
        <v>0</v>
      </c>
      <c r="S345" s="36" t="b">
        <f t="shared" si="33"/>
        <v>1</v>
      </c>
      <c r="Y345" s="44">
        <f t="shared" si="34"/>
        <v>0</v>
      </c>
      <c r="Z345" s="45">
        <f t="shared" si="35"/>
        <v>0</v>
      </c>
      <c r="AA345" s="44">
        <f t="shared" si="36"/>
        <v>0</v>
      </c>
    </row>
    <row r="346" spans="1:27" s="97" customFormat="1" ht="15" customHeight="1" x14ac:dyDescent="0.25">
      <c r="A346" s="46"/>
      <c r="B346" s="52"/>
      <c r="C346" s="39" t="s">
        <v>24</v>
      </c>
      <c r="D346" s="39" t="s">
        <v>14</v>
      </c>
      <c r="E346" s="119" t="s">
        <v>696</v>
      </c>
      <c r="F346" s="131" t="s">
        <v>697</v>
      </c>
      <c r="G346" s="60"/>
      <c r="H346" s="242">
        <v>0</v>
      </c>
      <c r="I346" s="238"/>
      <c r="J346" s="270"/>
      <c r="K346" s="225"/>
      <c r="L346" s="244">
        <f t="shared" si="31"/>
        <v>0</v>
      </c>
      <c r="M346" s="245"/>
      <c r="N346" s="356">
        <v>0</v>
      </c>
      <c r="O346" s="246">
        <v>0</v>
      </c>
      <c r="P346" s="244">
        <f t="shared" si="32"/>
        <v>0</v>
      </c>
      <c r="Q346" s="35">
        <f>VLOOKUP(E346,'[35]BAT (2)'!$C$11:$H$580,6,FALSE)</f>
        <v>0</v>
      </c>
      <c r="S346" s="36" t="b">
        <f t="shared" si="33"/>
        <v>1</v>
      </c>
      <c r="Y346" s="44">
        <f t="shared" si="34"/>
        <v>0</v>
      </c>
      <c r="Z346" s="45">
        <f t="shared" si="35"/>
        <v>0</v>
      </c>
      <c r="AA346" s="44">
        <f t="shared" si="36"/>
        <v>0</v>
      </c>
    </row>
    <row r="347" spans="1:27" s="57" customFormat="1" ht="15" customHeight="1" x14ac:dyDescent="0.25">
      <c r="A347" s="46" t="s">
        <v>17</v>
      </c>
      <c r="B347" s="52"/>
      <c r="C347" s="39" t="s">
        <v>24</v>
      </c>
      <c r="D347" s="39" t="s">
        <v>24</v>
      </c>
      <c r="E347" s="118" t="s">
        <v>698</v>
      </c>
      <c r="F347" s="125" t="s">
        <v>699</v>
      </c>
      <c r="G347" s="134">
        <f>SUM(G348:G350)</f>
        <v>0</v>
      </c>
      <c r="H347" s="314">
        <v>0</v>
      </c>
      <c r="I347" s="238"/>
      <c r="J347" s="234">
        <v>0</v>
      </c>
      <c r="K347" s="225"/>
      <c r="L347" s="247">
        <f t="shared" si="31"/>
        <v>0</v>
      </c>
      <c r="M347" s="240"/>
      <c r="N347" s="373">
        <v>0</v>
      </c>
      <c r="O347" s="315">
        <v>0</v>
      </c>
      <c r="P347" s="247">
        <f t="shared" si="32"/>
        <v>0</v>
      </c>
      <c r="Q347" s="35">
        <f>VLOOKUP(E347,'[35]BAT (2)'!$C$11:$H$580,6,FALSE)</f>
        <v>25382.080000000002</v>
      </c>
      <c r="S347" s="36" t="b">
        <f t="shared" si="33"/>
        <v>0</v>
      </c>
      <c r="Y347" s="44">
        <f t="shared" si="34"/>
        <v>0</v>
      </c>
      <c r="Z347" s="45">
        <f t="shared" si="35"/>
        <v>0</v>
      </c>
      <c r="AA347" s="44">
        <f t="shared" si="36"/>
        <v>0</v>
      </c>
    </row>
    <row r="348" spans="1:27" s="57" customFormat="1" ht="15" customHeight="1" x14ac:dyDescent="0.25">
      <c r="A348" s="46"/>
      <c r="B348" s="52" t="s">
        <v>13</v>
      </c>
      <c r="C348" s="39" t="s">
        <v>13</v>
      </c>
      <c r="D348" s="39" t="s">
        <v>14</v>
      </c>
      <c r="E348" s="119" t="s">
        <v>700</v>
      </c>
      <c r="F348" s="131" t="s">
        <v>701</v>
      </c>
      <c r="G348" s="60"/>
      <c r="H348" s="242">
        <v>0</v>
      </c>
      <c r="I348" s="238"/>
      <c r="J348" s="243"/>
      <c r="K348" s="225"/>
      <c r="L348" s="244">
        <f t="shared" si="31"/>
        <v>0</v>
      </c>
      <c r="M348" s="245"/>
      <c r="N348" s="356">
        <v>0</v>
      </c>
      <c r="O348" s="246">
        <v>0</v>
      </c>
      <c r="P348" s="244">
        <f t="shared" si="32"/>
        <v>0</v>
      </c>
      <c r="Q348" s="35">
        <f>VLOOKUP(E348,'[35]BAT (2)'!$C$11:$H$580,6,FALSE)</f>
        <v>0</v>
      </c>
      <c r="S348" s="36" t="b">
        <f t="shared" si="33"/>
        <v>1</v>
      </c>
      <c r="Y348" s="44">
        <f t="shared" si="34"/>
        <v>0</v>
      </c>
      <c r="Z348" s="45">
        <f t="shared" si="35"/>
        <v>0</v>
      </c>
      <c r="AA348" s="44">
        <f t="shared" si="36"/>
        <v>0</v>
      </c>
    </row>
    <row r="349" spans="1:27" s="57" customFormat="1" ht="15" customHeight="1" x14ac:dyDescent="0.25">
      <c r="A349" s="46"/>
      <c r="B349" s="52"/>
      <c r="C349" s="39" t="s">
        <v>24</v>
      </c>
      <c r="D349" s="39" t="s">
        <v>14</v>
      </c>
      <c r="E349" s="119" t="s">
        <v>702</v>
      </c>
      <c r="F349" s="131" t="s">
        <v>703</v>
      </c>
      <c r="G349" s="60"/>
      <c r="H349" s="242">
        <v>0</v>
      </c>
      <c r="I349" s="238"/>
      <c r="J349" s="243"/>
      <c r="K349" s="225"/>
      <c r="L349" s="244">
        <f t="shared" si="31"/>
        <v>0</v>
      </c>
      <c r="M349" s="245"/>
      <c r="N349" s="356">
        <v>0</v>
      </c>
      <c r="O349" s="246">
        <v>0</v>
      </c>
      <c r="P349" s="244">
        <f t="shared" si="32"/>
        <v>0</v>
      </c>
      <c r="Q349" s="35">
        <f>VLOOKUP(E349,'[35]BAT (2)'!$C$11:$H$580,6,FALSE)</f>
        <v>25382.080000000002</v>
      </c>
      <c r="S349" s="36" t="b">
        <f t="shared" si="33"/>
        <v>0</v>
      </c>
      <c r="Y349" s="44">
        <f t="shared" si="34"/>
        <v>0</v>
      </c>
      <c r="Z349" s="45">
        <f t="shared" si="35"/>
        <v>0</v>
      </c>
      <c r="AA349" s="44">
        <f t="shared" si="36"/>
        <v>0</v>
      </c>
    </row>
    <row r="350" spans="1:27" s="57" customFormat="1" ht="15" customHeight="1" x14ac:dyDescent="0.25">
      <c r="A350" s="46"/>
      <c r="B350" s="52" t="s">
        <v>152</v>
      </c>
      <c r="C350" s="39" t="s">
        <v>152</v>
      </c>
      <c r="D350" s="39" t="s">
        <v>14</v>
      </c>
      <c r="E350" s="119" t="s">
        <v>704</v>
      </c>
      <c r="F350" s="131" t="s">
        <v>705</v>
      </c>
      <c r="G350" s="60"/>
      <c r="H350" s="242">
        <v>0</v>
      </c>
      <c r="I350" s="238"/>
      <c r="J350" s="243"/>
      <c r="K350" s="225"/>
      <c r="L350" s="244">
        <f t="shared" si="31"/>
        <v>0</v>
      </c>
      <c r="M350" s="245"/>
      <c r="N350" s="356">
        <v>0</v>
      </c>
      <c r="O350" s="246">
        <v>0</v>
      </c>
      <c r="P350" s="244">
        <f t="shared" si="32"/>
        <v>0</v>
      </c>
      <c r="Q350" s="35">
        <f>VLOOKUP(E350,'[35]BAT (2)'!$C$11:$H$580,6,FALSE)</f>
        <v>0</v>
      </c>
      <c r="S350" s="36" t="b">
        <f t="shared" si="33"/>
        <v>1</v>
      </c>
      <c r="Y350" s="44">
        <f t="shared" si="34"/>
        <v>0</v>
      </c>
      <c r="Z350" s="45">
        <f t="shared" si="35"/>
        <v>0</v>
      </c>
      <c r="AA350" s="44">
        <f t="shared" si="36"/>
        <v>0</v>
      </c>
    </row>
    <row r="351" spans="1:27" s="57" customFormat="1" ht="15" customHeight="1" x14ac:dyDescent="0.25">
      <c r="A351" s="46" t="s">
        <v>17</v>
      </c>
      <c r="B351" s="52"/>
      <c r="C351" s="39" t="s">
        <v>24</v>
      </c>
      <c r="D351" s="39" t="s">
        <v>24</v>
      </c>
      <c r="E351" s="116" t="s">
        <v>706</v>
      </c>
      <c r="F351" s="129" t="s">
        <v>707</v>
      </c>
      <c r="G351" s="130">
        <f>SUM(G352:G353)</f>
        <v>0</v>
      </c>
      <c r="H351" s="302">
        <v>230296.59</v>
      </c>
      <c r="I351" s="238"/>
      <c r="J351" s="234">
        <v>0</v>
      </c>
      <c r="K351" s="225"/>
      <c r="L351" s="303">
        <f t="shared" si="31"/>
        <v>230296.59</v>
      </c>
      <c r="M351" s="259"/>
      <c r="N351" s="370">
        <v>0</v>
      </c>
      <c r="O351" s="304">
        <v>0</v>
      </c>
      <c r="P351" s="303">
        <f t="shared" si="32"/>
        <v>230296.59</v>
      </c>
      <c r="Q351" s="35">
        <f>VLOOKUP(E351,'[35]BAT (2)'!$C$11:$H$580,6,FALSE)</f>
        <v>404040.03</v>
      </c>
      <c r="S351" s="36" t="b">
        <f t="shared" si="33"/>
        <v>0</v>
      </c>
      <c r="Y351" s="44">
        <f t="shared" si="34"/>
        <v>230296.59</v>
      </c>
      <c r="Z351" s="45">
        <f t="shared" si="35"/>
        <v>0</v>
      </c>
      <c r="AA351" s="44">
        <f t="shared" si="36"/>
        <v>230296.59</v>
      </c>
    </row>
    <row r="352" spans="1:27" s="57" customFormat="1" ht="15" customHeight="1" x14ac:dyDescent="0.25">
      <c r="A352" s="46"/>
      <c r="B352" s="52"/>
      <c r="C352" s="39" t="s">
        <v>24</v>
      </c>
      <c r="D352" s="39" t="s">
        <v>14</v>
      </c>
      <c r="E352" s="118" t="s">
        <v>708</v>
      </c>
      <c r="F352" s="125" t="s">
        <v>709</v>
      </c>
      <c r="G352" s="89"/>
      <c r="H352" s="242">
        <v>145296.59</v>
      </c>
      <c r="I352" s="238"/>
      <c r="J352" s="243"/>
      <c r="K352" s="225"/>
      <c r="L352" s="244">
        <f t="shared" si="31"/>
        <v>145296.59</v>
      </c>
      <c r="M352" s="245"/>
      <c r="N352" s="356">
        <v>0</v>
      </c>
      <c r="O352" s="246">
        <v>0</v>
      </c>
      <c r="P352" s="244">
        <f t="shared" si="32"/>
        <v>145296.59</v>
      </c>
      <c r="Q352" s="35">
        <f>VLOOKUP(E352,'[35]BAT (2)'!$C$11:$H$580,6,FALSE)</f>
        <v>61451.32</v>
      </c>
      <c r="S352" s="36" t="b">
        <f t="shared" si="33"/>
        <v>0</v>
      </c>
      <c r="Y352" s="44">
        <f t="shared" si="34"/>
        <v>145296.59</v>
      </c>
      <c r="Z352" s="45">
        <f t="shared" si="35"/>
        <v>0</v>
      </c>
      <c r="AA352" s="44">
        <f t="shared" si="36"/>
        <v>145296.59</v>
      </c>
    </row>
    <row r="353" spans="1:27" s="57" customFormat="1" ht="15" customHeight="1" x14ac:dyDescent="0.25">
      <c r="A353" s="46"/>
      <c r="B353" s="52"/>
      <c r="C353" s="39" t="s">
        <v>24</v>
      </c>
      <c r="D353" s="39" t="s">
        <v>14</v>
      </c>
      <c r="E353" s="118" t="s">
        <v>710</v>
      </c>
      <c r="F353" s="125" t="s">
        <v>711</v>
      </c>
      <c r="G353" s="89"/>
      <c r="H353" s="242">
        <v>85000</v>
      </c>
      <c r="I353" s="238"/>
      <c r="J353" s="243"/>
      <c r="K353" s="225"/>
      <c r="L353" s="244">
        <f t="shared" si="31"/>
        <v>85000</v>
      </c>
      <c r="M353" s="245"/>
      <c r="N353" s="356">
        <v>0</v>
      </c>
      <c r="O353" s="246">
        <v>0</v>
      </c>
      <c r="P353" s="244">
        <f t="shared" si="32"/>
        <v>85000</v>
      </c>
      <c r="Q353" s="35">
        <f>VLOOKUP(E353,'[35]BAT (2)'!$C$11:$H$580,6,FALSE)</f>
        <v>342588.71</v>
      </c>
      <c r="S353" s="36" t="b">
        <f t="shared" si="33"/>
        <v>0</v>
      </c>
      <c r="Y353" s="44">
        <f t="shared" si="34"/>
        <v>85000</v>
      </c>
      <c r="Z353" s="45">
        <f t="shared" si="35"/>
        <v>0</v>
      </c>
      <c r="AA353" s="44">
        <f t="shared" si="36"/>
        <v>85000</v>
      </c>
    </row>
    <row r="354" spans="1:27" s="57" customFormat="1" ht="15" customHeight="1" x14ac:dyDescent="0.25">
      <c r="A354" s="46" t="s">
        <v>17</v>
      </c>
      <c r="B354" s="52"/>
      <c r="C354" s="39" t="s">
        <v>24</v>
      </c>
      <c r="D354" s="39" t="s">
        <v>24</v>
      </c>
      <c r="E354" s="114" t="s">
        <v>712</v>
      </c>
      <c r="F354" s="135" t="s">
        <v>713</v>
      </c>
      <c r="G354" s="78">
        <f>SUM(G355:G361)</f>
        <v>0</v>
      </c>
      <c r="H354" s="261">
        <v>6082989.2500000009</v>
      </c>
      <c r="I354" s="238"/>
      <c r="J354" s="228">
        <v>0</v>
      </c>
      <c r="K354" s="225"/>
      <c r="L354" s="229">
        <f t="shared" si="31"/>
        <v>6082989.2500000009</v>
      </c>
      <c r="M354" s="230"/>
      <c r="N354" s="360">
        <v>131203.46000000002</v>
      </c>
      <c r="O354" s="231">
        <v>0</v>
      </c>
      <c r="P354" s="229">
        <f t="shared" si="32"/>
        <v>5951785.790000001</v>
      </c>
      <c r="Q354" s="35">
        <f>VLOOKUP(E354,'[35]BAT (2)'!$C$11:$H$580,6,FALSE)</f>
        <v>7429331.0300000003</v>
      </c>
      <c r="S354" s="36" t="b">
        <f t="shared" si="33"/>
        <v>0</v>
      </c>
      <c r="Y354" s="44">
        <f t="shared" si="34"/>
        <v>6082989.25</v>
      </c>
      <c r="Z354" s="45">
        <f t="shared" si="35"/>
        <v>0</v>
      </c>
      <c r="AA354" s="44">
        <f t="shared" si="36"/>
        <v>6082989.25</v>
      </c>
    </row>
    <row r="355" spans="1:27" s="57" customFormat="1" ht="15" customHeight="1" x14ac:dyDescent="0.25">
      <c r="A355" s="46"/>
      <c r="B355" s="52"/>
      <c r="C355" s="39" t="s">
        <v>24</v>
      </c>
      <c r="D355" s="39" t="s">
        <v>14</v>
      </c>
      <c r="E355" s="116" t="s">
        <v>714</v>
      </c>
      <c r="F355" s="126" t="s">
        <v>715</v>
      </c>
      <c r="G355" s="74"/>
      <c r="H355" s="263">
        <v>2026108.63</v>
      </c>
      <c r="I355" s="238"/>
      <c r="J355" s="243"/>
      <c r="K355" s="225"/>
      <c r="L355" s="264">
        <f t="shared" si="31"/>
        <v>2026108.63</v>
      </c>
      <c r="M355" s="245"/>
      <c r="N355" s="361">
        <v>113651.72</v>
      </c>
      <c r="O355" s="265">
        <v>0</v>
      </c>
      <c r="P355" s="264">
        <f t="shared" si="32"/>
        <v>1912456.91</v>
      </c>
      <c r="Q355" s="35">
        <f>VLOOKUP(E355,'[35]BAT (2)'!$C$11:$H$580,6,FALSE)</f>
        <v>3335458.21</v>
      </c>
      <c r="S355" s="36" t="b">
        <f t="shared" si="33"/>
        <v>0</v>
      </c>
      <c r="Y355" s="44">
        <f t="shared" si="34"/>
        <v>2026108.63</v>
      </c>
      <c r="Z355" s="45">
        <f t="shared" si="35"/>
        <v>0</v>
      </c>
      <c r="AA355" s="44">
        <f t="shared" si="36"/>
        <v>2026108.63</v>
      </c>
    </row>
    <row r="356" spans="1:27" s="57" customFormat="1" ht="15" customHeight="1" x14ac:dyDescent="0.25">
      <c r="A356" s="46"/>
      <c r="B356" s="52"/>
      <c r="C356" s="39" t="s">
        <v>24</v>
      </c>
      <c r="D356" s="39" t="s">
        <v>14</v>
      </c>
      <c r="E356" s="116" t="s">
        <v>716</v>
      </c>
      <c r="F356" s="126" t="s">
        <v>717</v>
      </c>
      <c r="G356" s="74"/>
      <c r="H356" s="263">
        <v>1118207.99</v>
      </c>
      <c r="I356" s="238"/>
      <c r="J356" s="243"/>
      <c r="K356" s="225"/>
      <c r="L356" s="264">
        <f t="shared" si="31"/>
        <v>1118207.99</v>
      </c>
      <c r="M356" s="245"/>
      <c r="N356" s="361">
        <v>6165.07</v>
      </c>
      <c r="O356" s="265">
        <v>0</v>
      </c>
      <c r="P356" s="264">
        <f t="shared" si="32"/>
        <v>1112042.92</v>
      </c>
      <c r="Q356" s="35">
        <f>VLOOKUP(E356,'[35]BAT (2)'!$C$11:$H$580,6,FALSE)</f>
        <v>1237026.28</v>
      </c>
      <c r="S356" s="36" t="b">
        <f t="shared" si="33"/>
        <v>0</v>
      </c>
      <c r="Y356" s="44">
        <f t="shared" si="34"/>
        <v>1118207.99</v>
      </c>
      <c r="Z356" s="45">
        <f t="shared" si="35"/>
        <v>0</v>
      </c>
      <c r="AA356" s="44">
        <f t="shared" si="36"/>
        <v>1118207.99</v>
      </c>
    </row>
    <row r="357" spans="1:27" s="57" customFormat="1" ht="15" customHeight="1" x14ac:dyDescent="0.25">
      <c r="A357" s="46"/>
      <c r="B357" s="52"/>
      <c r="C357" s="39" t="s">
        <v>24</v>
      </c>
      <c r="D357" s="39" t="s">
        <v>14</v>
      </c>
      <c r="E357" s="116" t="s">
        <v>718</v>
      </c>
      <c r="F357" s="126" t="s">
        <v>719</v>
      </c>
      <c r="G357" s="74"/>
      <c r="H357" s="263">
        <v>2767259.92</v>
      </c>
      <c r="I357" s="238"/>
      <c r="J357" s="243"/>
      <c r="K357" s="225"/>
      <c r="L357" s="264">
        <f t="shared" si="31"/>
        <v>2767259.92</v>
      </c>
      <c r="M357" s="245"/>
      <c r="N357" s="361">
        <v>11386.67</v>
      </c>
      <c r="O357" s="265">
        <v>0</v>
      </c>
      <c r="P357" s="264">
        <f t="shared" si="32"/>
        <v>2755873.25</v>
      </c>
      <c r="Q357" s="35">
        <f>VLOOKUP(E357,'[35]BAT (2)'!$C$11:$H$580,6,FALSE)</f>
        <v>2626439.25</v>
      </c>
      <c r="S357" s="36" t="b">
        <f t="shared" si="33"/>
        <v>0</v>
      </c>
      <c r="Y357" s="44">
        <f t="shared" si="34"/>
        <v>2767259.92</v>
      </c>
      <c r="Z357" s="45">
        <f t="shared" si="35"/>
        <v>0</v>
      </c>
      <c r="AA357" s="44">
        <f t="shared" si="36"/>
        <v>2767259.92</v>
      </c>
    </row>
    <row r="358" spans="1:27" s="57" customFormat="1" ht="15" customHeight="1" x14ac:dyDescent="0.25">
      <c r="A358" s="46"/>
      <c r="B358" s="52"/>
      <c r="C358" s="39" t="s">
        <v>24</v>
      </c>
      <c r="D358" s="39" t="s">
        <v>14</v>
      </c>
      <c r="E358" s="116" t="s">
        <v>720</v>
      </c>
      <c r="F358" s="126" t="s">
        <v>721</v>
      </c>
      <c r="G358" s="74"/>
      <c r="H358" s="263">
        <v>68421.649999999994</v>
      </c>
      <c r="I358" s="238"/>
      <c r="J358" s="243"/>
      <c r="K358" s="225"/>
      <c r="L358" s="264">
        <f t="shared" si="31"/>
        <v>68421.649999999994</v>
      </c>
      <c r="M358" s="245"/>
      <c r="N358" s="361">
        <v>0</v>
      </c>
      <c r="O358" s="265">
        <v>0</v>
      </c>
      <c r="P358" s="264">
        <f t="shared" si="32"/>
        <v>68421.649999999994</v>
      </c>
      <c r="Q358" s="35">
        <f>VLOOKUP(E358,'[35]BAT (2)'!$C$11:$H$580,6,FALSE)</f>
        <v>37571.089999999997</v>
      </c>
      <c r="S358" s="36" t="b">
        <f t="shared" si="33"/>
        <v>0</v>
      </c>
      <c r="Y358" s="44">
        <f t="shared" si="34"/>
        <v>68421.649999999994</v>
      </c>
      <c r="Z358" s="45">
        <f t="shared" si="35"/>
        <v>0</v>
      </c>
      <c r="AA358" s="44">
        <f t="shared" si="36"/>
        <v>68421.649999999994</v>
      </c>
    </row>
    <row r="359" spans="1:27" s="57" customFormat="1" ht="15" customHeight="1" x14ac:dyDescent="0.25">
      <c r="A359" s="46"/>
      <c r="B359" s="52"/>
      <c r="C359" s="39" t="s">
        <v>24</v>
      </c>
      <c r="D359" s="39" t="s">
        <v>14</v>
      </c>
      <c r="E359" s="116" t="s">
        <v>722</v>
      </c>
      <c r="F359" s="126" t="s">
        <v>723</v>
      </c>
      <c r="G359" s="74"/>
      <c r="H359" s="263">
        <v>94184.11</v>
      </c>
      <c r="I359" s="238"/>
      <c r="J359" s="243"/>
      <c r="K359" s="225"/>
      <c r="L359" s="264">
        <f t="shared" si="31"/>
        <v>94184.11</v>
      </c>
      <c r="M359" s="245"/>
      <c r="N359" s="361">
        <v>0</v>
      </c>
      <c r="O359" s="265">
        <v>0</v>
      </c>
      <c r="P359" s="264">
        <f t="shared" si="32"/>
        <v>94184.11</v>
      </c>
      <c r="Q359" s="35">
        <f>VLOOKUP(E359,'[35]BAT (2)'!$C$11:$H$580,6,FALSE)</f>
        <v>181858.76</v>
      </c>
      <c r="S359" s="36" t="b">
        <f t="shared" si="33"/>
        <v>0</v>
      </c>
      <c r="Y359" s="44">
        <f t="shared" si="34"/>
        <v>94184.11</v>
      </c>
      <c r="Z359" s="45">
        <f t="shared" si="35"/>
        <v>0</v>
      </c>
      <c r="AA359" s="44">
        <f t="shared" si="36"/>
        <v>94184.11</v>
      </c>
    </row>
    <row r="360" spans="1:27" s="57" customFormat="1" ht="15" customHeight="1" x14ac:dyDescent="0.25">
      <c r="A360" s="46"/>
      <c r="B360" s="52"/>
      <c r="C360" s="39" t="s">
        <v>24</v>
      </c>
      <c r="D360" s="39" t="s">
        <v>14</v>
      </c>
      <c r="E360" s="116" t="s">
        <v>724</v>
      </c>
      <c r="F360" s="126" t="s">
        <v>725</v>
      </c>
      <c r="G360" s="74"/>
      <c r="H360" s="263">
        <v>8806.9500000000007</v>
      </c>
      <c r="I360" s="238"/>
      <c r="J360" s="243"/>
      <c r="K360" s="225"/>
      <c r="L360" s="264">
        <f t="shared" si="31"/>
        <v>8806.9500000000007</v>
      </c>
      <c r="M360" s="245"/>
      <c r="N360" s="361">
        <v>0</v>
      </c>
      <c r="O360" s="265">
        <v>0</v>
      </c>
      <c r="P360" s="264">
        <f t="shared" si="32"/>
        <v>8806.9500000000007</v>
      </c>
      <c r="Q360" s="35">
        <f>VLOOKUP(E360,'[35]BAT (2)'!$C$11:$H$580,6,FALSE)</f>
        <v>10977.44</v>
      </c>
      <c r="S360" s="36" t="b">
        <f t="shared" si="33"/>
        <v>0</v>
      </c>
      <c r="Y360" s="44">
        <f t="shared" si="34"/>
        <v>8806.9500000000007</v>
      </c>
      <c r="Z360" s="45">
        <f t="shared" si="35"/>
        <v>0</v>
      </c>
      <c r="AA360" s="44">
        <f t="shared" si="36"/>
        <v>8806.9500000000007</v>
      </c>
    </row>
    <row r="361" spans="1:27" s="57" customFormat="1" ht="15" customHeight="1" x14ac:dyDescent="0.25">
      <c r="A361" s="136"/>
      <c r="B361" s="137" t="s">
        <v>13</v>
      </c>
      <c r="C361" s="39" t="s">
        <v>13</v>
      </c>
      <c r="D361" s="39" t="s">
        <v>14</v>
      </c>
      <c r="E361" s="116" t="s">
        <v>726</v>
      </c>
      <c r="F361" s="126" t="s">
        <v>727</v>
      </c>
      <c r="G361" s="74"/>
      <c r="H361" s="263">
        <v>0</v>
      </c>
      <c r="I361" s="238"/>
      <c r="J361" s="243"/>
      <c r="K361" s="225"/>
      <c r="L361" s="264">
        <f t="shared" si="31"/>
        <v>0</v>
      </c>
      <c r="M361" s="245"/>
      <c r="N361" s="361">
        <v>0</v>
      </c>
      <c r="O361" s="265">
        <v>0</v>
      </c>
      <c r="P361" s="264">
        <f t="shared" si="32"/>
        <v>0</v>
      </c>
      <c r="Q361" s="35">
        <f>VLOOKUP(E361,'[35]BAT (2)'!$C$11:$H$580,6,FALSE)</f>
        <v>0</v>
      </c>
      <c r="S361" s="36" t="b">
        <f t="shared" si="33"/>
        <v>1</v>
      </c>
      <c r="Y361" s="44">
        <f t="shared" si="34"/>
        <v>0</v>
      </c>
      <c r="Z361" s="45">
        <f t="shared" si="35"/>
        <v>0</v>
      </c>
      <c r="AA361" s="44">
        <f t="shared" si="36"/>
        <v>0</v>
      </c>
    </row>
    <row r="362" spans="1:27" s="57" customFormat="1" ht="15" customHeight="1" x14ac:dyDescent="0.25">
      <c r="A362" s="46" t="s">
        <v>17</v>
      </c>
      <c r="B362" s="52"/>
      <c r="C362" s="39" t="s">
        <v>24</v>
      </c>
      <c r="D362" s="39" t="s">
        <v>24</v>
      </c>
      <c r="E362" s="114" t="s">
        <v>728</v>
      </c>
      <c r="F362" s="135" t="s">
        <v>729</v>
      </c>
      <c r="G362" s="78">
        <f>+G363+G364+G367+G370+G371</f>
        <v>0</v>
      </c>
      <c r="H362" s="261">
        <v>5704882.71</v>
      </c>
      <c r="I362" s="238"/>
      <c r="J362" s="228">
        <v>0</v>
      </c>
      <c r="K362" s="225"/>
      <c r="L362" s="229">
        <f t="shared" si="31"/>
        <v>5704882.71</v>
      </c>
      <c r="M362" s="230"/>
      <c r="N362" s="360">
        <v>34594.32</v>
      </c>
      <c r="O362" s="231">
        <v>0</v>
      </c>
      <c r="P362" s="229">
        <f t="shared" si="32"/>
        <v>5670288.3899999997</v>
      </c>
      <c r="Q362" s="35">
        <f>VLOOKUP(E362,'[35]BAT (2)'!$C$11:$H$580,6,FALSE)</f>
        <v>3778180.72</v>
      </c>
      <c r="S362" s="36" t="b">
        <f t="shared" si="33"/>
        <v>0</v>
      </c>
      <c r="Y362" s="44">
        <f t="shared" si="34"/>
        <v>5704882.71</v>
      </c>
      <c r="Z362" s="45">
        <f t="shared" si="35"/>
        <v>0</v>
      </c>
      <c r="AA362" s="44">
        <f t="shared" si="36"/>
        <v>5704882.71</v>
      </c>
    </row>
    <row r="363" spans="1:27" s="57" customFormat="1" ht="15" customHeight="1" x14ac:dyDescent="0.25">
      <c r="A363" s="46"/>
      <c r="B363" s="52"/>
      <c r="C363" s="39" t="s">
        <v>24</v>
      </c>
      <c r="D363" s="39" t="s">
        <v>14</v>
      </c>
      <c r="E363" s="116" t="s">
        <v>730</v>
      </c>
      <c r="F363" s="126" t="s">
        <v>731</v>
      </c>
      <c r="G363" s="74"/>
      <c r="H363" s="263">
        <v>412467.32</v>
      </c>
      <c r="I363" s="238"/>
      <c r="J363" s="243"/>
      <c r="K363" s="225"/>
      <c r="L363" s="264">
        <f t="shared" si="31"/>
        <v>412467.32</v>
      </c>
      <c r="M363" s="245"/>
      <c r="N363" s="361">
        <v>0</v>
      </c>
      <c r="O363" s="265">
        <v>0</v>
      </c>
      <c r="P363" s="264">
        <f t="shared" si="32"/>
        <v>412467.32</v>
      </c>
      <c r="Q363" s="35">
        <f>VLOOKUP(E363,'[35]BAT (2)'!$C$11:$H$580,6,FALSE)</f>
        <v>342477.52</v>
      </c>
      <c r="S363" s="36" t="b">
        <f t="shared" si="33"/>
        <v>0</v>
      </c>
      <c r="Y363" s="44">
        <f t="shared" si="34"/>
        <v>412467.32</v>
      </c>
      <c r="Z363" s="45">
        <f t="shared" si="35"/>
        <v>0</v>
      </c>
      <c r="AA363" s="44">
        <f t="shared" si="36"/>
        <v>412467.32</v>
      </c>
    </row>
    <row r="364" spans="1:27" s="57" customFormat="1" ht="15" customHeight="1" x14ac:dyDescent="0.25">
      <c r="A364" s="46" t="s">
        <v>17</v>
      </c>
      <c r="B364" s="52"/>
      <c r="C364" s="39" t="s">
        <v>24</v>
      </c>
      <c r="D364" s="39" t="s">
        <v>24</v>
      </c>
      <c r="E364" s="116" t="s">
        <v>732</v>
      </c>
      <c r="F364" s="126" t="s">
        <v>733</v>
      </c>
      <c r="G364" s="94">
        <f>+G365+G366</f>
        <v>0</v>
      </c>
      <c r="H364" s="257">
        <v>5292415.3899999997</v>
      </c>
      <c r="I364" s="238"/>
      <c r="J364" s="234">
        <v>0</v>
      </c>
      <c r="K364" s="225"/>
      <c r="L364" s="258">
        <f t="shared" si="31"/>
        <v>5292415.3899999997</v>
      </c>
      <c r="M364" s="259"/>
      <c r="N364" s="359">
        <v>34594.32</v>
      </c>
      <c r="O364" s="260">
        <v>0</v>
      </c>
      <c r="P364" s="258">
        <f t="shared" si="32"/>
        <v>5257821.0699999994</v>
      </c>
      <c r="Q364" s="35">
        <f>VLOOKUP(E364,'[35]BAT (2)'!$C$11:$H$580,6,FALSE)</f>
        <v>3435015.45</v>
      </c>
      <c r="S364" s="36" t="b">
        <f t="shared" si="33"/>
        <v>0</v>
      </c>
      <c r="Y364" s="44">
        <f t="shared" si="34"/>
        <v>5292415.3899999997</v>
      </c>
      <c r="Z364" s="45">
        <f t="shared" si="35"/>
        <v>0</v>
      </c>
      <c r="AA364" s="44">
        <f t="shared" si="36"/>
        <v>5292415.3899999997</v>
      </c>
    </row>
    <row r="365" spans="1:27" s="57" customFormat="1" ht="15" customHeight="1" x14ac:dyDescent="0.25">
      <c r="A365" s="46"/>
      <c r="B365" s="52"/>
      <c r="C365" s="39" t="s">
        <v>24</v>
      </c>
      <c r="D365" s="39" t="s">
        <v>14</v>
      </c>
      <c r="E365" s="118" t="s">
        <v>734</v>
      </c>
      <c r="F365" s="129" t="s">
        <v>735</v>
      </c>
      <c r="G365" s="128"/>
      <c r="H365" s="305">
        <v>4873550.0999999996</v>
      </c>
      <c r="I365" s="238"/>
      <c r="J365" s="243"/>
      <c r="K365" s="225"/>
      <c r="L365" s="306">
        <f t="shared" si="31"/>
        <v>4873550.0999999996</v>
      </c>
      <c r="M365" s="230"/>
      <c r="N365" s="371">
        <v>34594.32</v>
      </c>
      <c r="O365" s="307">
        <v>0</v>
      </c>
      <c r="P365" s="306">
        <f t="shared" si="32"/>
        <v>4838955.7799999993</v>
      </c>
      <c r="Q365" s="35">
        <f>VLOOKUP(E365,'[35]BAT (2)'!$C$11:$H$580,6,FALSE)</f>
        <v>3201556.85</v>
      </c>
      <c r="S365" s="36" t="b">
        <f t="shared" si="33"/>
        <v>0</v>
      </c>
      <c r="Y365" s="44">
        <f t="shared" si="34"/>
        <v>4873550.0999999996</v>
      </c>
      <c r="Z365" s="45">
        <f t="shared" si="35"/>
        <v>0</v>
      </c>
      <c r="AA365" s="44">
        <f t="shared" si="36"/>
        <v>4873550.0999999996</v>
      </c>
    </row>
    <row r="366" spans="1:27" s="57" customFormat="1" ht="15" customHeight="1" x14ac:dyDescent="0.25">
      <c r="A366" s="46"/>
      <c r="B366" s="52"/>
      <c r="C366" s="39" t="s">
        <v>24</v>
      </c>
      <c r="D366" s="39" t="s">
        <v>14</v>
      </c>
      <c r="E366" s="118" t="s">
        <v>736</v>
      </c>
      <c r="F366" s="129" t="s">
        <v>737</v>
      </c>
      <c r="G366" s="128"/>
      <c r="H366" s="305">
        <v>418865.29</v>
      </c>
      <c r="I366" s="238"/>
      <c r="J366" s="243"/>
      <c r="K366" s="225"/>
      <c r="L366" s="306">
        <f t="shared" si="31"/>
        <v>418865.29</v>
      </c>
      <c r="M366" s="230"/>
      <c r="N366" s="371">
        <v>0</v>
      </c>
      <c r="O366" s="307">
        <v>0</v>
      </c>
      <c r="P366" s="306">
        <f t="shared" si="32"/>
        <v>418865.29</v>
      </c>
      <c r="Q366" s="35">
        <f>VLOOKUP(E366,'[35]BAT (2)'!$C$11:$H$580,6,FALSE)</f>
        <v>233458.6</v>
      </c>
      <c r="S366" s="36" t="b">
        <f t="shared" si="33"/>
        <v>0</v>
      </c>
      <c r="Y366" s="44">
        <f t="shared" si="34"/>
        <v>418865.29</v>
      </c>
      <c r="Z366" s="45">
        <f t="shared" si="35"/>
        <v>0</v>
      </c>
      <c r="AA366" s="44">
        <f t="shared" si="36"/>
        <v>418865.29</v>
      </c>
    </row>
    <row r="367" spans="1:27" s="57" customFormat="1" ht="15" customHeight="1" x14ac:dyDescent="0.25">
      <c r="A367" s="46" t="s">
        <v>17</v>
      </c>
      <c r="B367" s="52"/>
      <c r="C367" s="39" t="s">
        <v>24</v>
      </c>
      <c r="D367" s="39" t="s">
        <v>24</v>
      </c>
      <c r="E367" s="116" t="s">
        <v>738</v>
      </c>
      <c r="F367" s="126" t="s">
        <v>739</v>
      </c>
      <c r="G367" s="50">
        <f>+G368+G369</f>
        <v>0</v>
      </c>
      <c r="H367" s="232">
        <v>0</v>
      </c>
      <c r="I367" s="238"/>
      <c r="J367" s="234">
        <v>0</v>
      </c>
      <c r="K367" s="225"/>
      <c r="L367" s="235">
        <f t="shared" si="31"/>
        <v>0</v>
      </c>
      <c r="M367" s="230"/>
      <c r="N367" s="354">
        <v>0</v>
      </c>
      <c r="O367" s="236">
        <v>0</v>
      </c>
      <c r="P367" s="235">
        <f t="shared" si="32"/>
        <v>0</v>
      </c>
      <c r="Q367" s="35">
        <f>VLOOKUP(E367,'[35]BAT (2)'!$C$11:$H$580,6,FALSE)</f>
        <v>687.75</v>
      </c>
      <c r="S367" s="36" t="b">
        <f t="shared" si="33"/>
        <v>0</v>
      </c>
      <c r="Y367" s="44">
        <f t="shared" si="34"/>
        <v>0</v>
      </c>
      <c r="Z367" s="45">
        <f t="shared" si="35"/>
        <v>0</v>
      </c>
      <c r="AA367" s="44">
        <f t="shared" si="36"/>
        <v>0</v>
      </c>
    </row>
    <row r="368" spans="1:27" s="57" customFormat="1" ht="15" customHeight="1" x14ac:dyDescent="0.25">
      <c r="A368" s="46"/>
      <c r="B368" s="52"/>
      <c r="C368" s="39" t="s">
        <v>24</v>
      </c>
      <c r="D368" s="39" t="s">
        <v>14</v>
      </c>
      <c r="E368" s="118" t="s">
        <v>740</v>
      </c>
      <c r="F368" s="129" t="s">
        <v>741</v>
      </c>
      <c r="G368" s="128"/>
      <c r="H368" s="305">
        <v>0</v>
      </c>
      <c r="I368" s="238"/>
      <c r="J368" s="243"/>
      <c r="K368" s="225"/>
      <c r="L368" s="306">
        <f t="shared" si="31"/>
        <v>0</v>
      </c>
      <c r="M368" s="230"/>
      <c r="N368" s="371">
        <v>0</v>
      </c>
      <c r="O368" s="307">
        <v>0</v>
      </c>
      <c r="P368" s="306">
        <f t="shared" si="32"/>
        <v>0</v>
      </c>
      <c r="Q368" s="35">
        <f>VLOOKUP(E368,'[35]BAT (2)'!$C$11:$H$580,6,FALSE)</f>
        <v>687.75</v>
      </c>
      <c r="S368" s="36" t="b">
        <f t="shared" si="33"/>
        <v>0</v>
      </c>
      <c r="Y368" s="44">
        <f t="shared" si="34"/>
        <v>0</v>
      </c>
      <c r="Z368" s="45">
        <f t="shared" si="35"/>
        <v>0</v>
      </c>
      <c r="AA368" s="44">
        <f t="shared" si="36"/>
        <v>0</v>
      </c>
    </row>
    <row r="369" spans="1:27" s="57" customFormat="1" ht="15" customHeight="1" x14ac:dyDescent="0.25">
      <c r="A369" s="46"/>
      <c r="B369" s="52"/>
      <c r="C369" s="39" t="s">
        <v>24</v>
      </c>
      <c r="D369" s="39" t="s">
        <v>14</v>
      </c>
      <c r="E369" s="118" t="s">
        <v>742</v>
      </c>
      <c r="F369" s="129" t="s">
        <v>743</v>
      </c>
      <c r="G369" s="128"/>
      <c r="H369" s="305">
        <v>0</v>
      </c>
      <c r="I369" s="238"/>
      <c r="J369" s="243"/>
      <c r="K369" s="225"/>
      <c r="L369" s="306">
        <f t="shared" si="31"/>
        <v>0</v>
      </c>
      <c r="M369" s="230"/>
      <c r="N369" s="371">
        <v>0</v>
      </c>
      <c r="O369" s="307">
        <v>0</v>
      </c>
      <c r="P369" s="306">
        <f t="shared" si="32"/>
        <v>0</v>
      </c>
      <c r="Q369" s="35">
        <f>VLOOKUP(E369,'[35]BAT (2)'!$C$11:$H$580,6,FALSE)</f>
        <v>0</v>
      </c>
      <c r="S369" s="36" t="b">
        <f t="shared" si="33"/>
        <v>1</v>
      </c>
      <c r="Y369" s="44">
        <f t="shared" si="34"/>
        <v>0</v>
      </c>
      <c r="Z369" s="45">
        <f t="shared" si="35"/>
        <v>0</v>
      </c>
      <c r="AA369" s="44">
        <f t="shared" si="36"/>
        <v>0</v>
      </c>
    </row>
    <row r="370" spans="1:27" s="22" customFormat="1" ht="15" customHeight="1" x14ac:dyDescent="0.25">
      <c r="A370" s="71"/>
      <c r="B370" s="72"/>
      <c r="C370" s="39" t="s">
        <v>24</v>
      </c>
      <c r="D370" s="39" t="s">
        <v>14</v>
      </c>
      <c r="E370" s="116" t="s">
        <v>744</v>
      </c>
      <c r="F370" s="126" t="s">
        <v>745</v>
      </c>
      <c r="G370" s="74"/>
      <c r="H370" s="263">
        <v>0</v>
      </c>
      <c r="I370" s="238"/>
      <c r="J370" s="243"/>
      <c r="K370" s="225"/>
      <c r="L370" s="264">
        <f t="shared" si="31"/>
        <v>0</v>
      </c>
      <c r="M370" s="245"/>
      <c r="N370" s="361">
        <v>0</v>
      </c>
      <c r="O370" s="265">
        <v>0</v>
      </c>
      <c r="P370" s="264">
        <f t="shared" si="32"/>
        <v>0</v>
      </c>
      <c r="Q370" s="35">
        <f>VLOOKUP(E370,'[35]BAT (2)'!$C$11:$H$580,6,FALSE)</f>
        <v>0</v>
      </c>
      <c r="S370" s="36" t="b">
        <f t="shared" si="33"/>
        <v>1</v>
      </c>
      <c r="Y370" s="44">
        <f t="shared" si="34"/>
        <v>0</v>
      </c>
      <c r="Z370" s="45">
        <f t="shared" si="35"/>
        <v>0</v>
      </c>
      <c r="AA370" s="44">
        <f t="shared" si="36"/>
        <v>0</v>
      </c>
    </row>
    <row r="371" spans="1:27" s="22" customFormat="1" ht="15" customHeight="1" x14ac:dyDescent="0.25">
      <c r="A371" s="138"/>
      <c r="B371" s="139" t="s">
        <v>13</v>
      </c>
      <c r="C371" s="39" t="s">
        <v>13</v>
      </c>
      <c r="D371" s="39" t="s">
        <v>14</v>
      </c>
      <c r="E371" s="116" t="s">
        <v>746</v>
      </c>
      <c r="F371" s="126" t="s">
        <v>747</v>
      </c>
      <c r="G371" s="74"/>
      <c r="H371" s="263">
        <v>0</v>
      </c>
      <c r="I371" s="238"/>
      <c r="J371" s="243"/>
      <c r="K371" s="225"/>
      <c r="L371" s="264">
        <f t="shared" si="31"/>
        <v>0</v>
      </c>
      <c r="M371" s="245"/>
      <c r="N371" s="361">
        <v>0</v>
      </c>
      <c r="O371" s="265">
        <v>0</v>
      </c>
      <c r="P371" s="264">
        <f t="shared" si="32"/>
        <v>0</v>
      </c>
      <c r="Q371" s="35">
        <f>VLOOKUP(E371,'[35]BAT (2)'!$C$11:$H$580,6,FALSE)</f>
        <v>0</v>
      </c>
      <c r="S371" s="36" t="b">
        <f t="shared" si="33"/>
        <v>1</v>
      </c>
      <c r="Y371" s="44">
        <f t="shared" si="34"/>
        <v>0</v>
      </c>
      <c r="Z371" s="45">
        <f t="shared" si="35"/>
        <v>0</v>
      </c>
      <c r="AA371" s="44">
        <f t="shared" si="36"/>
        <v>0</v>
      </c>
    </row>
    <row r="372" spans="1:27" s="57" customFormat="1" ht="15" customHeight="1" x14ac:dyDescent="0.25">
      <c r="A372" s="46" t="s">
        <v>17</v>
      </c>
      <c r="B372" s="52"/>
      <c r="C372" s="39" t="s">
        <v>24</v>
      </c>
      <c r="D372" s="39" t="s">
        <v>24</v>
      </c>
      <c r="E372" s="140" t="s">
        <v>748</v>
      </c>
      <c r="F372" s="141" t="s">
        <v>749</v>
      </c>
      <c r="G372" s="142"/>
      <c r="H372" s="317">
        <v>211926946.18000001</v>
      </c>
      <c r="I372" s="238"/>
      <c r="J372" s="228"/>
      <c r="K372" s="225"/>
      <c r="L372" s="318">
        <f t="shared" si="31"/>
        <v>211926946.18000001</v>
      </c>
      <c r="M372" s="230"/>
      <c r="N372" s="374">
        <v>7096219.3699999992</v>
      </c>
      <c r="O372" s="319">
        <v>7096219.3699999992</v>
      </c>
      <c r="P372" s="318">
        <f t="shared" si="32"/>
        <v>197734507.44</v>
      </c>
      <c r="Q372" s="35">
        <f>VLOOKUP(E372,'[35]BAT (2)'!$C$11:$H$580,6,FALSE)</f>
        <v>189094305.26492321</v>
      </c>
      <c r="S372" s="36" t="b">
        <f t="shared" si="33"/>
        <v>0</v>
      </c>
      <c r="Y372" s="44">
        <f t="shared" si="34"/>
        <v>211926946.18000001</v>
      </c>
      <c r="Z372" s="45">
        <f t="shared" si="35"/>
        <v>0</v>
      </c>
      <c r="AA372" s="44">
        <f t="shared" si="36"/>
        <v>211926946.18000001</v>
      </c>
    </row>
    <row r="373" spans="1:27" s="57" customFormat="1" ht="15" customHeight="1" x14ac:dyDescent="0.25">
      <c r="A373" s="46" t="s">
        <v>17</v>
      </c>
      <c r="B373" s="52"/>
      <c r="C373" s="39" t="s">
        <v>24</v>
      </c>
      <c r="D373" s="39" t="s">
        <v>24</v>
      </c>
      <c r="E373" s="114" t="s">
        <v>750</v>
      </c>
      <c r="F373" s="135" t="s">
        <v>751</v>
      </c>
      <c r="G373" s="78">
        <f>+G374+G383</f>
        <v>0</v>
      </c>
      <c r="H373" s="261">
        <v>174876077.23000002</v>
      </c>
      <c r="I373" s="238"/>
      <c r="J373" s="234">
        <v>0</v>
      </c>
      <c r="K373" s="225"/>
      <c r="L373" s="229">
        <f t="shared" si="31"/>
        <v>174876077.23000002</v>
      </c>
      <c r="M373" s="230"/>
      <c r="N373" s="360">
        <v>6006972.5299999993</v>
      </c>
      <c r="O373" s="231">
        <v>6006972.5299999993</v>
      </c>
      <c r="P373" s="229">
        <f t="shared" si="32"/>
        <v>162862132.17000002</v>
      </c>
      <c r="Q373" s="35">
        <f>VLOOKUP(E373,'[35]BAT (2)'!$C$11:$H$580,6,FALSE)</f>
        <v>156010921.7704711</v>
      </c>
      <c r="S373" s="36" t="b">
        <f t="shared" si="33"/>
        <v>0</v>
      </c>
      <c r="Y373" s="44">
        <f t="shared" si="34"/>
        <v>174876077.22999999</v>
      </c>
      <c r="Z373" s="45">
        <f t="shared" si="35"/>
        <v>0</v>
      </c>
      <c r="AA373" s="44">
        <f t="shared" si="36"/>
        <v>174876077.22999999</v>
      </c>
    </row>
    <row r="374" spans="1:27" s="57" customFormat="1" ht="15" customHeight="1" x14ac:dyDescent="0.25">
      <c r="A374" s="46" t="s">
        <v>17</v>
      </c>
      <c r="B374" s="52"/>
      <c r="C374" s="39" t="s">
        <v>24</v>
      </c>
      <c r="D374" s="39" t="s">
        <v>24</v>
      </c>
      <c r="E374" s="116" t="s">
        <v>752</v>
      </c>
      <c r="F374" s="126" t="s">
        <v>753</v>
      </c>
      <c r="G374" s="94">
        <f>+G375+G379</f>
        <v>0</v>
      </c>
      <c r="H374" s="257">
        <v>90273223.120000005</v>
      </c>
      <c r="I374" s="238"/>
      <c r="J374" s="234">
        <v>0</v>
      </c>
      <c r="K374" s="225"/>
      <c r="L374" s="258">
        <f t="shared" si="31"/>
        <v>90273223.120000005</v>
      </c>
      <c r="M374" s="259"/>
      <c r="N374" s="359">
        <v>1493313.07</v>
      </c>
      <c r="O374" s="260">
        <v>1493313.07</v>
      </c>
      <c r="P374" s="258">
        <f t="shared" si="32"/>
        <v>87286596.980000019</v>
      </c>
      <c r="Q374" s="35">
        <f>VLOOKUP(E374,'[35]BAT (2)'!$C$11:$H$580,6,FALSE)</f>
        <v>81066939.441264004</v>
      </c>
      <c r="S374" s="36" t="b">
        <f t="shared" si="33"/>
        <v>0</v>
      </c>
      <c r="Y374" s="44">
        <f t="shared" si="34"/>
        <v>90273223.120000005</v>
      </c>
      <c r="Z374" s="45">
        <f t="shared" si="35"/>
        <v>0</v>
      </c>
      <c r="AA374" s="44">
        <f t="shared" si="36"/>
        <v>90273223.120000005</v>
      </c>
    </row>
    <row r="375" spans="1:27" s="57" customFormat="1" ht="15" customHeight="1" x14ac:dyDescent="0.25">
      <c r="A375" s="46" t="s">
        <v>17</v>
      </c>
      <c r="B375" s="52"/>
      <c r="C375" s="39" t="s">
        <v>24</v>
      </c>
      <c r="D375" s="39" t="s">
        <v>24</v>
      </c>
      <c r="E375" s="118" t="s">
        <v>754</v>
      </c>
      <c r="F375" s="121" t="s">
        <v>755</v>
      </c>
      <c r="G375" s="55">
        <f>SUM(G376:G378)</f>
        <v>0</v>
      </c>
      <c r="H375" s="237">
        <v>83627185.88000001</v>
      </c>
      <c r="I375" s="238"/>
      <c r="J375" s="234">
        <v>0</v>
      </c>
      <c r="K375" s="225"/>
      <c r="L375" s="239">
        <f t="shared" si="31"/>
        <v>83627185.88000001</v>
      </c>
      <c r="M375" s="240"/>
      <c r="N375" s="355">
        <v>1075778.77</v>
      </c>
      <c r="O375" s="241">
        <v>1075778.77</v>
      </c>
      <c r="P375" s="239">
        <f t="shared" si="32"/>
        <v>81475628.340000018</v>
      </c>
      <c r="Q375" s="35">
        <f>VLOOKUP(E375,'[35]BAT (2)'!$C$11:$H$580,6,FALSE)</f>
        <v>71115058.087188005</v>
      </c>
      <c r="S375" s="36" t="b">
        <f t="shared" si="33"/>
        <v>0</v>
      </c>
      <c r="Y375" s="44">
        <f t="shared" si="34"/>
        <v>83627185.879999995</v>
      </c>
      <c r="Z375" s="45">
        <f t="shared" si="35"/>
        <v>0</v>
      </c>
      <c r="AA375" s="44">
        <f t="shared" si="36"/>
        <v>83627185.879999995</v>
      </c>
    </row>
    <row r="376" spans="1:27" s="57" customFormat="1" ht="15" customHeight="1" x14ac:dyDescent="0.25">
      <c r="A376" s="46"/>
      <c r="B376" s="52"/>
      <c r="C376" s="39" t="s">
        <v>24</v>
      </c>
      <c r="D376" s="39" t="s">
        <v>14</v>
      </c>
      <c r="E376" s="118" t="s">
        <v>756</v>
      </c>
      <c r="F376" s="125" t="s">
        <v>757</v>
      </c>
      <c r="G376" s="89"/>
      <c r="H376" s="314">
        <v>81316421.980000004</v>
      </c>
      <c r="I376" s="238"/>
      <c r="J376" s="243"/>
      <c r="K376" s="225"/>
      <c r="L376" s="247">
        <f t="shared" si="31"/>
        <v>81316421.980000004</v>
      </c>
      <c r="M376" s="240"/>
      <c r="N376" s="373">
        <v>8705.49</v>
      </c>
      <c r="O376" s="315">
        <v>8705.49</v>
      </c>
      <c r="P376" s="247">
        <f t="shared" si="32"/>
        <v>81299011.000000015</v>
      </c>
      <c r="Q376" s="35">
        <f>VLOOKUP(E376,'[35]BAT (2)'!$C$11:$H$580,6,FALSE)</f>
        <v>65716488.891563088</v>
      </c>
      <c r="S376" s="36" t="b">
        <f t="shared" si="33"/>
        <v>0</v>
      </c>
      <c r="Y376" s="44">
        <f t="shared" si="34"/>
        <v>81316421.980000004</v>
      </c>
      <c r="Z376" s="45">
        <f t="shared" si="35"/>
        <v>0</v>
      </c>
      <c r="AA376" s="44">
        <f t="shared" si="36"/>
        <v>81316421.980000004</v>
      </c>
    </row>
    <row r="377" spans="1:27" s="57" customFormat="1" ht="15" customHeight="1" x14ac:dyDescent="0.25">
      <c r="A377" s="46"/>
      <c r="B377" s="52"/>
      <c r="C377" s="39" t="s">
        <v>24</v>
      </c>
      <c r="D377" s="39" t="s">
        <v>14</v>
      </c>
      <c r="E377" s="118" t="s">
        <v>758</v>
      </c>
      <c r="F377" s="125" t="s">
        <v>759</v>
      </c>
      <c r="G377" s="89"/>
      <c r="H377" s="314">
        <v>2310763.9000000004</v>
      </c>
      <c r="I377" s="238"/>
      <c r="J377" s="243"/>
      <c r="K377" s="225"/>
      <c r="L377" s="247">
        <f t="shared" si="31"/>
        <v>2310763.9000000004</v>
      </c>
      <c r="M377" s="240"/>
      <c r="N377" s="373">
        <v>1067073.28</v>
      </c>
      <c r="O377" s="315">
        <v>1067073.28</v>
      </c>
      <c r="P377" s="247">
        <f t="shared" si="32"/>
        <v>176617.34000000032</v>
      </c>
      <c r="Q377" s="35">
        <f>VLOOKUP(E377,'[35]BAT (2)'!$C$11:$H$580,6,FALSE)</f>
        <v>5398569.1956249122</v>
      </c>
      <c r="S377" s="36" t="b">
        <f t="shared" si="33"/>
        <v>0</v>
      </c>
      <c r="Y377" s="44">
        <f t="shared" si="34"/>
        <v>2310763.9</v>
      </c>
      <c r="Z377" s="45">
        <f t="shared" si="35"/>
        <v>0</v>
      </c>
      <c r="AA377" s="44">
        <f t="shared" si="36"/>
        <v>2310763.9</v>
      </c>
    </row>
    <row r="378" spans="1:27" s="57" customFormat="1" ht="15" customHeight="1" x14ac:dyDescent="0.25">
      <c r="A378" s="46"/>
      <c r="B378" s="52"/>
      <c r="C378" s="39" t="s">
        <v>24</v>
      </c>
      <c r="D378" s="39" t="s">
        <v>14</v>
      </c>
      <c r="E378" s="118" t="s">
        <v>760</v>
      </c>
      <c r="F378" s="125" t="s">
        <v>761</v>
      </c>
      <c r="G378" s="89"/>
      <c r="H378" s="314">
        <v>0</v>
      </c>
      <c r="I378" s="238"/>
      <c r="J378" s="243"/>
      <c r="K378" s="225"/>
      <c r="L378" s="247">
        <f t="shared" si="31"/>
        <v>0</v>
      </c>
      <c r="M378" s="240"/>
      <c r="N378" s="373">
        <v>0</v>
      </c>
      <c r="O378" s="315">
        <v>0</v>
      </c>
      <c r="P378" s="247">
        <f t="shared" si="32"/>
        <v>0</v>
      </c>
      <c r="Q378" s="35">
        <f>VLOOKUP(E378,'[35]BAT (2)'!$C$11:$H$580,6,FALSE)</f>
        <v>0</v>
      </c>
      <c r="S378" s="36" t="b">
        <f t="shared" si="33"/>
        <v>1</v>
      </c>
      <c r="Y378" s="44">
        <f t="shared" si="34"/>
        <v>0</v>
      </c>
      <c r="Z378" s="45">
        <f t="shared" si="35"/>
        <v>0</v>
      </c>
      <c r="AA378" s="44">
        <f t="shared" si="36"/>
        <v>0</v>
      </c>
    </row>
    <row r="379" spans="1:27" s="57" customFormat="1" ht="15" customHeight="1" x14ac:dyDescent="0.25">
      <c r="A379" s="46" t="s">
        <v>17</v>
      </c>
      <c r="B379" s="52"/>
      <c r="C379" s="39" t="s">
        <v>24</v>
      </c>
      <c r="D379" s="39" t="s">
        <v>24</v>
      </c>
      <c r="E379" s="118" t="s">
        <v>762</v>
      </c>
      <c r="F379" s="121" t="s">
        <v>763</v>
      </c>
      <c r="G379" s="55">
        <f>SUM(G380:G382)</f>
        <v>0</v>
      </c>
      <c r="H379" s="237">
        <v>6646037.2400000002</v>
      </c>
      <c r="I379" s="238"/>
      <c r="J379" s="234">
        <v>0</v>
      </c>
      <c r="K379" s="225"/>
      <c r="L379" s="239">
        <f t="shared" si="31"/>
        <v>6646037.2400000002</v>
      </c>
      <c r="M379" s="240"/>
      <c r="N379" s="355">
        <v>417534.3</v>
      </c>
      <c r="O379" s="241">
        <v>417534.3</v>
      </c>
      <c r="P379" s="239">
        <f t="shared" si="32"/>
        <v>5810968.6400000006</v>
      </c>
      <c r="Q379" s="35">
        <f>VLOOKUP(E379,'[35]BAT (2)'!$C$11:$H$580,6,FALSE)</f>
        <v>9951881.3540759981</v>
      </c>
      <c r="S379" s="36" t="b">
        <f t="shared" si="33"/>
        <v>0</v>
      </c>
      <c r="Y379" s="44">
        <f t="shared" si="34"/>
        <v>6646037.2400000002</v>
      </c>
      <c r="Z379" s="45">
        <f t="shared" si="35"/>
        <v>0</v>
      </c>
      <c r="AA379" s="44">
        <f t="shared" si="36"/>
        <v>6646037.2400000002</v>
      </c>
    </row>
    <row r="380" spans="1:27" s="57" customFormat="1" ht="15" customHeight="1" x14ac:dyDescent="0.25">
      <c r="A380" s="46"/>
      <c r="B380" s="52"/>
      <c r="C380" s="39" t="s">
        <v>24</v>
      </c>
      <c r="D380" s="39" t="s">
        <v>14</v>
      </c>
      <c r="E380" s="118" t="s">
        <v>764</v>
      </c>
      <c r="F380" s="125" t="s">
        <v>765</v>
      </c>
      <c r="G380" s="89"/>
      <c r="H380" s="314">
        <v>5716007.6600000001</v>
      </c>
      <c r="I380" s="238"/>
      <c r="J380" s="243"/>
      <c r="K380" s="225"/>
      <c r="L380" s="247">
        <f t="shared" si="31"/>
        <v>5716007.6600000001</v>
      </c>
      <c r="M380" s="240"/>
      <c r="N380" s="373">
        <v>5484.41</v>
      </c>
      <c r="O380" s="315">
        <v>5484.41</v>
      </c>
      <c r="P380" s="247">
        <f t="shared" si="32"/>
        <v>5705038.8399999999</v>
      </c>
      <c r="Q380" s="35">
        <f>VLOOKUP(E380,'[35]BAT (2)'!$C$11:$H$580,6,FALSE)</f>
        <v>8559431.6260451898</v>
      </c>
      <c r="S380" s="36" t="b">
        <f t="shared" si="33"/>
        <v>0</v>
      </c>
      <c r="Y380" s="44">
        <f t="shared" si="34"/>
        <v>5716007.6600000001</v>
      </c>
      <c r="Z380" s="45">
        <f t="shared" si="35"/>
        <v>0</v>
      </c>
      <c r="AA380" s="44">
        <f t="shared" si="36"/>
        <v>5716007.6600000001</v>
      </c>
    </row>
    <row r="381" spans="1:27" s="57" customFormat="1" ht="15" customHeight="1" x14ac:dyDescent="0.25">
      <c r="A381" s="46"/>
      <c r="B381" s="52"/>
      <c r="C381" s="39" t="s">
        <v>24</v>
      </c>
      <c r="D381" s="39" t="s">
        <v>14</v>
      </c>
      <c r="E381" s="118" t="s">
        <v>766</v>
      </c>
      <c r="F381" s="125" t="s">
        <v>767</v>
      </c>
      <c r="G381" s="89"/>
      <c r="H381" s="314">
        <v>930029.58</v>
      </c>
      <c r="I381" s="238"/>
      <c r="J381" s="243"/>
      <c r="K381" s="225"/>
      <c r="L381" s="247">
        <f t="shared" si="31"/>
        <v>930029.58</v>
      </c>
      <c r="M381" s="240"/>
      <c r="N381" s="373">
        <v>412049.89</v>
      </c>
      <c r="O381" s="315">
        <v>412049.89</v>
      </c>
      <c r="P381" s="247">
        <f t="shared" si="32"/>
        <v>105929.79999999993</v>
      </c>
      <c r="Q381" s="35">
        <f>VLOOKUP(E381,'[35]BAT (2)'!$C$11:$H$580,6,FALSE)</f>
        <v>1392449.7280308087</v>
      </c>
      <c r="S381" s="36" t="b">
        <f t="shared" si="33"/>
        <v>0</v>
      </c>
      <c r="Y381" s="44">
        <f t="shared" si="34"/>
        <v>930029.58</v>
      </c>
      <c r="Z381" s="45">
        <f t="shared" si="35"/>
        <v>0</v>
      </c>
      <c r="AA381" s="44">
        <f t="shared" si="36"/>
        <v>930029.58</v>
      </c>
    </row>
    <row r="382" spans="1:27" s="57" customFormat="1" ht="15" customHeight="1" x14ac:dyDescent="0.25">
      <c r="A382" s="46"/>
      <c r="B382" s="52"/>
      <c r="C382" s="39" t="s">
        <v>24</v>
      </c>
      <c r="D382" s="39" t="s">
        <v>14</v>
      </c>
      <c r="E382" s="118" t="s">
        <v>768</v>
      </c>
      <c r="F382" s="125" t="s">
        <v>769</v>
      </c>
      <c r="G382" s="89"/>
      <c r="H382" s="314">
        <v>0</v>
      </c>
      <c r="I382" s="238"/>
      <c r="J382" s="243"/>
      <c r="K382" s="225"/>
      <c r="L382" s="247">
        <f t="shared" si="31"/>
        <v>0</v>
      </c>
      <c r="M382" s="240"/>
      <c r="N382" s="373">
        <v>0</v>
      </c>
      <c r="O382" s="315">
        <v>0</v>
      </c>
      <c r="P382" s="247">
        <f t="shared" si="32"/>
        <v>0</v>
      </c>
      <c r="Q382" s="35">
        <f>VLOOKUP(E382,'[35]BAT (2)'!$C$11:$H$580,6,FALSE)</f>
        <v>0</v>
      </c>
      <c r="S382" s="36" t="b">
        <f t="shared" si="33"/>
        <v>1</v>
      </c>
      <c r="Y382" s="44">
        <f t="shared" si="34"/>
        <v>0</v>
      </c>
      <c r="Z382" s="45">
        <f t="shared" si="35"/>
        <v>0</v>
      </c>
      <c r="AA382" s="44">
        <f t="shared" si="36"/>
        <v>0</v>
      </c>
    </row>
    <row r="383" spans="1:27" s="57" customFormat="1" ht="15" customHeight="1" x14ac:dyDescent="0.25">
      <c r="A383" s="46" t="s">
        <v>17</v>
      </c>
      <c r="B383" s="52"/>
      <c r="C383" s="39" t="s">
        <v>24</v>
      </c>
      <c r="D383" s="39" t="s">
        <v>24</v>
      </c>
      <c r="E383" s="116" t="s">
        <v>770</v>
      </c>
      <c r="F383" s="126" t="s">
        <v>771</v>
      </c>
      <c r="G383" s="74">
        <v>0</v>
      </c>
      <c r="H383" s="257">
        <v>84602854.109999999</v>
      </c>
      <c r="I383" s="238"/>
      <c r="J383" s="234">
        <v>0</v>
      </c>
      <c r="K383" s="225"/>
      <c r="L383" s="258">
        <f t="shared" si="31"/>
        <v>84602854.109999999</v>
      </c>
      <c r="M383" s="259"/>
      <c r="N383" s="359">
        <v>4513659.459999999</v>
      </c>
      <c r="O383" s="260">
        <v>4513659.459999999</v>
      </c>
      <c r="P383" s="258">
        <f t="shared" si="32"/>
        <v>75575535.190000013</v>
      </c>
      <c r="Q383" s="35">
        <f>VLOOKUP(E383,'[35]BAT (2)'!$C$11:$H$580,6,FALSE)</f>
        <v>74943982.329207093</v>
      </c>
      <c r="S383" s="36" t="b">
        <f t="shared" si="33"/>
        <v>0</v>
      </c>
      <c r="Y383" s="44">
        <f t="shared" si="34"/>
        <v>84602854.109999999</v>
      </c>
      <c r="Z383" s="45">
        <f t="shared" si="35"/>
        <v>0</v>
      </c>
      <c r="AA383" s="44">
        <f t="shared" si="36"/>
        <v>84602854.109999999</v>
      </c>
    </row>
    <row r="384" spans="1:27" s="57" customFormat="1" ht="15" customHeight="1" x14ac:dyDescent="0.25">
      <c r="A384" s="46"/>
      <c r="B384" s="52"/>
      <c r="C384" s="39" t="s">
        <v>24</v>
      </c>
      <c r="D384" s="39" t="s">
        <v>14</v>
      </c>
      <c r="E384" s="118" t="s">
        <v>772</v>
      </c>
      <c r="F384" s="143" t="s">
        <v>773</v>
      </c>
      <c r="G384" s="144"/>
      <c r="H384" s="320">
        <v>74656812.489999995</v>
      </c>
      <c r="I384" s="238"/>
      <c r="J384" s="243"/>
      <c r="K384" s="225"/>
      <c r="L384" s="321">
        <f t="shared" si="31"/>
        <v>74656812.489999995</v>
      </c>
      <c r="M384" s="240"/>
      <c r="N384" s="375">
        <v>216363.02000000002</v>
      </c>
      <c r="O384" s="240">
        <v>216363.02000000002</v>
      </c>
      <c r="P384" s="321">
        <f t="shared" si="32"/>
        <v>74224086.450000003</v>
      </c>
      <c r="Q384" s="35">
        <f>VLOOKUP(E384,'[35]BAT (2)'!$C$11:$H$580,6,FALSE)</f>
        <v>71038788.132366911</v>
      </c>
      <c r="S384" s="36" t="b">
        <f t="shared" si="33"/>
        <v>0</v>
      </c>
      <c r="Y384" s="44">
        <f t="shared" si="34"/>
        <v>74656812.489999995</v>
      </c>
      <c r="Z384" s="45">
        <f t="shared" si="35"/>
        <v>0</v>
      </c>
      <c r="AA384" s="44">
        <f t="shared" si="36"/>
        <v>74656812.489999995</v>
      </c>
    </row>
    <row r="385" spans="1:27" s="57" customFormat="1" ht="15" customHeight="1" x14ac:dyDescent="0.25">
      <c r="A385" s="46"/>
      <c r="B385" s="52"/>
      <c r="C385" s="39" t="s">
        <v>24</v>
      </c>
      <c r="D385" s="39" t="s">
        <v>14</v>
      </c>
      <c r="E385" s="118" t="s">
        <v>774</v>
      </c>
      <c r="F385" s="143" t="s">
        <v>775</v>
      </c>
      <c r="G385" s="144"/>
      <c r="H385" s="320">
        <v>9946041.6199999992</v>
      </c>
      <c r="I385" s="238"/>
      <c r="J385" s="243"/>
      <c r="K385" s="225"/>
      <c r="L385" s="321">
        <f t="shared" si="31"/>
        <v>9946041.6199999992</v>
      </c>
      <c r="M385" s="240"/>
      <c r="N385" s="375">
        <v>4297296.4399999995</v>
      </c>
      <c r="O385" s="240">
        <v>4297296.4399999995</v>
      </c>
      <c r="P385" s="321">
        <f t="shared" si="32"/>
        <v>1351448.7400000002</v>
      </c>
      <c r="Q385" s="35">
        <f>VLOOKUP(E385,'[35]BAT (2)'!$C$11:$H$580,6,FALSE)</f>
        <v>3905194.1968401852</v>
      </c>
      <c r="S385" s="36" t="b">
        <f t="shared" si="33"/>
        <v>0</v>
      </c>
      <c r="Y385" s="44">
        <f t="shared" si="34"/>
        <v>9946041.6199999992</v>
      </c>
      <c r="Z385" s="45">
        <f t="shared" si="35"/>
        <v>0</v>
      </c>
      <c r="AA385" s="44">
        <f t="shared" si="36"/>
        <v>9946041.6199999992</v>
      </c>
    </row>
    <row r="386" spans="1:27" s="57" customFormat="1" ht="15" customHeight="1" x14ac:dyDescent="0.25">
      <c r="A386" s="46"/>
      <c r="B386" s="52"/>
      <c r="C386" s="39" t="s">
        <v>24</v>
      </c>
      <c r="D386" s="39" t="s">
        <v>14</v>
      </c>
      <c r="E386" s="118" t="s">
        <v>776</v>
      </c>
      <c r="F386" s="143" t="s">
        <v>777</v>
      </c>
      <c r="G386" s="144"/>
      <c r="H386" s="320">
        <v>0</v>
      </c>
      <c r="I386" s="238"/>
      <c r="J386" s="243"/>
      <c r="K386" s="225"/>
      <c r="L386" s="321">
        <f t="shared" si="31"/>
        <v>0</v>
      </c>
      <c r="M386" s="240"/>
      <c r="N386" s="375">
        <v>0</v>
      </c>
      <c r="O386" s="240">
        <v>0</v>
      </c>
      <c r="P386" s="321">
        <f t="shared" si="32"/>
        <v>0</v>
      </c>
      <c r="Q386" s="35">
        <f>VLOOKUP(E386,'[35]BAT (2)'!$C$11:$H$580,6,FALSE)</f>
        <v>0</v>
      </c>
      <c r="S386" s="36" t="b">
        <f t="shared" si="33"/>
        <v>1</v>
      </c>
      <c r="Y386" s="44">
        <f t="shared" si="34"/>
        <v>0</v>
      </c>
      <c r="Z386" s="45">
        <f t="shared" si="35"/>
        <v>0</v>
      </c>
      <c r="AA386" s="44">
        <f t="shared" si="36"/>
        <v>0</v>
      </c>
    </row>
    <row r="387" spans="1:27" s="57" customFormat="1" ht="15" customHeight="1" x14ac:dyDescent="0.25">
      <c r="A387" s="46" t="s">
        <v>17</v>
      </c>
      <c r="B387" s="52"/>
      <c r="C387" s="39" t="s">
        <v>24</v>
      </c>
      <c r="D387" s="39" t="s">
        <v>24</v>
      </c>
      <c r="E387" s="114" t="s">
        <v>778</v>
      </c>
      <c r="F387" s="135" t="s">
        <v>779</v>
      </c>
      <c r="G387" s="78">
        <f>+G388+G392</f>
        <v>0</v>
      </c>
      <c r="H387" s="261">
        <v>711641.47</v>
      </c>
      <c r="I387" s="238"/>
      <c r="J387" s="234">
        <v>0</v>
      </c>
      <c r="K387" s="225"/>
      <c r="L387" s="229">
        <f t="shared" si="31"/>
        <v>711641.47</v>
      </c>
      <c r="M387" s="230"/>
      <c r="N387" s="360">
        <v>0</v>
      </c>
      <c r="O387" s="231">
        <v>0</v>
      </c>
      <c r="P387" s="229">
        <f t="shared" si="32"/>
        <v>711641.47</v>
      </c>
      <c r="Q387" s="35">
        <f>VLOOKUP(E387,'[35]BAT (2)'!$C$11:$H$580,6,FALSE)</f>
        <v>575132.10746291291</v>
      </c>
      <c r="S387" s="36" t="b">
        <f t="shared" si="33"/>
        <v>0</v>
      </c>
      <c r="Y387" s="44">
        <f t="shared" si="34"/>
        <v>711641.47</v>
      </c>
      <c r="Z387" s="45">
        <f t="shared" si="35"/>
        <v>0</v>
      </c>
      <c r="AA387" s="44">
        <f t="shared" si="36"/>
        <v>711641.47</v>
      </c>
    </row>
    <row r="388" spans="1:27" s="57" customFormat="1" ht="15" customHeight="1" x14ac:dyDescent="0.25">
      <c r="A388" s="46" t="s">
        <v>17</v>
      </c>
      <c r="B388" s="52"/>
      <c r="C388" s="39" t="s">
        <v>24</v>
      </c>
      <c r="D388" s="39" t="s">
        <v>24</v>
      </c>
      <c r="E388" s="116" t="s">
        <v>780</v>
      </c>
      <c r="F388" s="126" t="s">
        <v>781</v>
      </c>
      <c r="G388" s="94">
        <f>+G389+G390+G391</f>
        <v>0</v>
      </c>
      <c r="H388" s="257">
        <v>553526.75</v>
      </c>
      <c r="I388" s="238"/>
      <c r="J388" s="234">
        <v>0</v>
      </c>
      <c r="K388" s="225"/>
      <c r="L388" s="258">
        <f t="shared" ref="L388:L451" si="37">H388-J388</f>
        <v>553526.75</v>
      </c>
      <c r="M388" s="259"/>
      <c r="N388" s="359">
        <v>0</v>
      </c>
      <c r="O388" s="260">
        <v>0</v>
      </c>
      <c r="P388" s="258">
        <f t="shared" si="32"/>
        <v>553526.75</v>
      </c>
      <c r="Q388" s="35">
        <f>VLOOKUP(E388,'[35]BAT (2)'!$C$11:$H$580,6,FALSE)</f>
        <v>409755.65111550229</v>
      </c>
      <c r="S388" s="36" t="b">
        <f t="shared" si="33"/>
        <v>0</v>
      </c>
      <c r="Y388" s="44">
        <f t="shared" si="34"/>
        <v>553526.75</v>
      </c>
      <c r="Z388" s="45">
        <f t="shared" si="35"/>
        <v>0</v>
      </c>
      <c r="AA388" s="44">
        <f t="shared" si="36"/>
        <v>553526.75</v>
      </c>
    </row>
    <row r="389" spans="1:27" s="57" customFormat="1" ht="15" customHeight="1" x14ac:dyDescent="0.25">
      <c r="A389" s="46"/>
      <c r="B389" s="52"/>
      <c r="C389" s="39" t="s">
        <v>24</v>
      </c>
      <c r="D389" s="39" t="s">
        <v>14</v>
      </c>
      <c r="E389" s="118" t="s">
        <v>782</v>
      </c>
      <c r="F389" s="121" t="s">
        <v>783</v>
      </c>
      <c r="G389" s="66"/>
      <c r="H389" s="237">
        <v>553526.75</v>
      </c>
      <c r="I389" s="238"/>
      <c r="J389" s="243"/>
      <c r="K389" s="225"/>
      <c r="L389" s="239">
        <f t="shared" si="37"/>
        <v>553526.75</v>
      </c>
      <c r="M389" s="240"/>
      <c r="N389" s="355">
        <v>0</v>
      </c>
      <c r="O389" s="241">
        <v>0</v>
      </c>
      <c r="P389" s="239">
        <f t="shared" si="32"/>
        <v>553526.75</v>
      </c>
      <c r="Q389" s="35">
        <f>VLOOKUP(E389,'[35]BAT (2)'!$C$11:$H$580,6,FALSE)</f>
        <v>409755.65111550229</v>
      </c>
      <c r="S389" s="36" t="b">
        <f t="shared" si="33"/>
        <v>0</v>
      </c>
      <c r="Y389" s="44">
        <f t="shared" si="34"/>
        <v>553526.75</v>
      </c>
      <c r="Z389" s="45">
        <f t="shared" si="35"/>
        <v>0</v>
      </c>
      <c r="AA389" s="44">
        <f t="shared" si="36"/>
        <v>553526.75</v>
      </c>
    </row>
    <row r="390" spans="1:27" s="57" customFormat="1" ht="15" customHeight="1" x14ac:dyDescent="0.25">
      <c r="A390" s="46"/>
      <c r="B390" s="52"/>
      <c r="C390" s="39" t="s">
        <v>24</v>
      </c>
      <c r="D390" s="39" t="s">
        <v>14</v>
      </c>
      <c r="E390" s="118" t="s">
        <v>784</v>
      </c>
      <c r="F390" s="121" t="s">
        <v>785</v>
      </c>
      <c r="G390" s="66"/>
      <c r="H390" s="237">
        <v>0</v>
      </c>
      <c r="I390" s="238"/>
      <c r="J390" s="243"/>
      <c r="K390" s="225"/>
      <c r="L390" s="239">
        <f t="shared" si="37"/>
        <v>0</v>
      </c>
      <c r="M390" s="240"/>
      <c r="N390" s="355">
        <v>0</v>
      </c>
      <c r="O390" s="241">
        <v>0</v>
      </c>
      <c r="P390" s="239">
        <f t="shared" si="32"/>
        <v>0</v>
      </c>
      <c r="Q390" s="35">
        <f>VLOOKUP(E390,'[35]BAT (2)'!$C$11:$H$580,6,FALSE)</f>
        <v>0</v>
      </c>
      <c r="S390" s="36" t="b">
        <f t="shared" si="33"/>
        <v>1</v>
      </c>
      <c r="Y390" s="44">
        <f t="shared" si="34"/>
        <v>0</v>
      </c>
      <c r="Z390" s="45">
        <f t="shared" si="35"/>
        <v>0</v>
      </c>
      <c r="AA390" s="44">
        <f t="shared" si="36"/>
        <v>0</v>
      </c>
    </row>
    <row r="391" spans="1:27" s="57" customFormat="1" ht="15" customHeight="1" x14ac:dyDescent="0.25">
      <c r="A391" s="46"/>
      <c r="B391" s="52"/>
      <c r="C391" s="39" t="s">
        <v>24</v>
      </c>
      <c r="D391" s="39" t="s">
        <v>14</v>
      </c>
      <c r="E391" s="118" t="s">
        <v>786</v>
      </c>
      <c r="F391" s="121" t="s">
        <v>787</v>
      </c>
      <c r="G391" s="66"/>
      <c r="H391" s="237">
        <v>0</v>
      </c>
      <c r="I391" s="238"/>
      <c r="J391" s="243"/>
      <c r="K391" s="225"/>
      <c r="L391" s="239">
        <f t="shared" si="37"/>
        <v>0</v>
      </c>
      <c r="M391" s="240"/>
      <c r="N391" s="355">
        <v>0</v>
      </c>
      <c r="O391" s="241">
        <v>0</v>
      </c>
      <c r="P391" s="239">
        <f t="shared" si="32"/>
        <v>0</v>
      </c>
      <c r="Q391" s="35">
        <f>VLOOKUP(E391,'[35]BAT (2)'!$C$11:$H$580,6,FALSE)</f>
        <v>0</v>
      </c>
      <c r="S391" s="36" t="b">
        <f t="shared" si="33"/>
        <v>1</v>
      </c>
      <c r="Y391" s="44">
        <f t="shared" si="34"/>
        <v>0</v>
      </c>
      <c r="Z391" s="45">
        <f t="shared" si="35"/>
        <v>0</v>
      </c>
      <c r="AA391" s="44">
        <f t="shared" si="36"/>
        <v>0</v>
      </c>
    </row>
    <row r="392" spans="1:27" s="57" customFormat="1" ht="15" customHeight="1" x14ac:dyDescent="0.25">
      <c r="A392" s="46" t="s">
        <v>17</v>
      </c>
      <c r="B392" s="52"/>
      <c r="C392" s="39" t="s">
        <v>24</v>
      </c>
      <c r="D392" s="39" t="s">
        <v>24</v>
      </c>
      <c r="E392" s="116" t="s">
        <v>788</v>
      </c>
      <c r="F392" s="126" t="s">
        <v>789</v>
      </c>
      <c r="G392" s="94">
        <f>+G393+G394+G395</f>
        <v>0</v>
      </c>
      <c r="H392" s="257">
        <v>158114.72</v>
      </c>
      <c r="I392" s="238"/>
      <c r="J392" s="234">
        <v>0</v>
      </c>
      <c r="K392" s="225"/>
      <c r="L392" s="258">
        <f t="shared" si="37"/>
        <v>158114.72</v>
      </c>
      <c r="M392" s="259"/>
      <c r="N392" s="359">
        <v>0</v>
      </c>
      <c r="O392" s="260">
        <v>0</v>
      </c>
      <c r="P392" s="258">
        <f t="shared" si="32"/>
        <v>158114.72</v>
      </c>
      <c r="Q392" s="35">
        <f>VLOOKUP(E392,'[35]BAT (2)'!$C$11:$H$580,6,FALSE)</f>
        <v>165376.45634741063</v>
      </c>
      <c r="S392" s="36" t="b">
        <f t="shared" si="33"/>
        <v>0</v>
      </c>
      <c r="Y392" s="44">
        <f t="shared" si="34"/>
        <v>158114.72</v>
      </c>
      <c r="Z392" s="45">
        <f t="shared" si="35"/>
        <v>0</v>
      </c>
      <c r="AA392" s="44">
        <f t="shared" si="36"/>
        <v>158114.72</v>
      </c>
    </row>
    <row r="393" spans="1:27" s="57" customFormat="1" ht="15" customHeight="1" x14ac:dyDescent="0.25">
      <c r="A393" s="46"/>
      <c r="B393" s="52"/>
      <c r="C393" s="39" t="s">
        <v>24</v>
      </c>
      <c r="D393" s="39" t="s">
        <v>14</v>
      </c>
      <c r="E393" s="118" t="s">
        <v>790</v>
      </c>
      <c r="F393" s="121" t="s">
        <v>791</v>
      </c>
      <c r="G393" s="66"/>
      <c r="H393" s="249">
        <v>158114.72</v>
      </c>
      <c r="I393" s="238"/>
      <c r="J393" s="243"/>
      <c r="K393" s="225"/>
      <c r="L393" s="250">
        <f t="shared" si="37"/>
        <v>158114.72</v>
      </c>
      <c r="M393" s="245"/>
      <c r="N393" s="357">
        <v>0</v>
      </c>
      <c r="O393" s="251">
        <v>0</v>
      </c>
      <c r="P393" s="250">
        <f t="shared" si="32"/>
        <v>158114.72</v>
      </c>
      <c r="Q393" s="35">
        <f>VLOOKUP(E393,'[35]BAT (2)'!$C$11:$H$580,6,FALSE)</f>
        <v>165376.45634741063</v>
      </c>
      <c r="S393" s="36" t="b">
        <f t="shared" si="33"/>
        <v>0</v>
      </c>
      <c r="Y393" s="44">
        <f t="shared" si="34"/>
        <v>158114.72</v>
      </c>
      <c r="Z393" s="45">
        <f t="shared" si="35"/>
        <v>0</v>
      </c>
      <c r="AA393" s="44">
        <f t="shared" si="36"/>
        <v>158114.72</v>
      </c>
    </row>
    <row r="394" spans="1:27" s="57" customFormat="1" ht="15" customHeight="1" x14ac:dyDescent="0.25">
      <c r="A394" s="46"/>
      <c r="B394" s="52"/>
      <c r="C394" s="39" t="s">
        <v>24</v>
      </c>
      <c r="D394" s="39" t="s">
        <v>14</v>
      </c>
      <c r="E394" s="118" t="s">
        <v>792</v>
      </c>
      <c r="F394" s="121" t="s">
        <v>793</v>
      </c>
      <c r="G394" s="66"/>
      <c r="H394" s="249">
        <v>0</v>
      </c>
      <c r="I394" s="238"/>
      <c r="J394" s="243"/>
      <c r="K394" s="225"/>
      <c r="L394" s="250">
        <f t="shared" si="37"/>
        <v>0</v>
      </c>
      <c r="M394" s="245"/>
      <c r="N394" s="357">
        <v>0</v>
      </c>
      <c r="O394" s="251">
        <v>0</v>
      </c>
      <c r="P394" s="250">
        <f t="shared" si="32"/>
        <v>0</v>
      </c>
      <c r="Q394" s="35">
        <f>VLOOKUP(E394,'[35]BAT (2)'!$C$11:$H$580,6,FALSE)</f>
        <v>0</v>
      </c>
      <c r="S394" s="36" t="b">
        <f t="shared" si="33"/>
        <v>1</v>
      </c>
      <c r="Y394" s="44">
        <f t="shared" si="34"/>
        <v>0</v>
      </c>
      <c r="Z394" s="45">
        <f t="shared" si="35"/>
        <v>0</v>
      </c>
      <c r="AA394" s="44">
        <f t="shared" si="36"/>
        <v>0</v>
      </c>
    </row>
    <row r="395" spans="1:27" s="57" customFormat="1" ht="15" customHeight="1" x14ac:dyDescent="0.25">
      <c r="A395" s="46"/>
      <c r="B395" s="52"/>
      <c r="C395" s="39" t="s">
        <v>24</v>
      </c>
      <c r="D395" s="39" t="s">
        <v>14</v>
      </c>
      <c r="E395" s="118" t="s">
        <v>794</v>
      </c>
      <c r="F395" s="121" t="s">
        <v>795</v>
      </c>
      <c r="G395" s="66"/>
      <c r="H395" s="249">
        <v>0</v>
      </c>
      <c r="I395" s="238"/>
      <c r="J395" s="243"/>
      <c r="K395" s="225"/>
      <c r="L395" s="250">
        <f t="shared" si="37"/>
        <v>0</v>
      </c>
      <c r="M395" s="245"/>
      <c r="N395" s="357">
        <v>0</v>
      </c>
      <c r="O395" s="251">
        <v>0</v>
      </c>
      <c r="P395" s="250">
        <f t="shared" ref="P395:P458" si="38">H395-N395-O395</f>
        <v>0</v>
      </c>
      <c r="Q395" s="35">
        <f>VLOOKUP(E395,'[35]BAT (2)'!$C$11:$H$580,6,FALSE)</f>
        <v>0</v>
      </c>
      <c r="S395" s="36" t="b">
        <f t="shared" ref="S395:S458" si="39">EXACT(L395,Q395)</f>
        <v>1</v>
      </c>
      <c r="Y395" s="44">
        <f t="shared" ref="Y395:Y458" si="40">ROUND(H395,2)</f>
        <v>0</v>
      </c>
      <c r="Z395" s="45">
        <f t="shared" ref="Z395:Z458" si="41">ROUND(J395,2)</f>
        <v>0</v>
      </c>
      <c r="AA395" s="44">
        <f t="shared" ref="AA395:AA458" si="42">ROUND(L395,2)</f>
        <v>0</v>
      </c>
    </row>
    <row r="396" spans="1:27" s="57" customFormat="1" ht="15" customHeight="1" x14ac:dyDescent="0.25">
      <c r="A396" s="46" t="s">
        <v>17</v>
      </c>
      <c r="B396" s="52"/>
      <c r="C396" s="39" t="s">
        <v>24</v>
      </c>
      <c r="D396" s="39" t="s">
        <v>24</v>
      </c>
      <c r="E396" s="114" t="s">
        <v>796</v>
      </c>
      <c r="F396" s="135" t="s">
        <v>797</v>
      </c>
      <c r="G396" s="78">
        <f>+G397+G401</f>
        <v>0</v>
      </c>
      <c r="H396" s="261">
        <v>21217496.039999999</v>
      </c>
      <c r="I396" s="238"/>
      <c r="J396" s="234">
        <v>0</v>
      </c>
      <c r="K396" s="225"/>
      <c r="L396" s="229">
        <f t="shared" si="37"/>
        <v>21217496.039999999</v>
      </c>
      <c r="M396" s="230"/>
      <c r="N396" s="360">
        <v>1046835.5899999999</v>
      </c>
      <c r="O396" s="231">
        <v>1046835.5899999999</v>
      </c>
      <c r="P396" s="229">
        <f t="shared" si="38"/>
        <v>19123824.859999999</v>
      </c>
      <c r="Q396" s="35">
        <f>VLOOKUP(E396,'[35]BAT (2)'!$C$11:$H$580,6,FALSE)</f>
        <v>21270657.03956959</v>
      </c>
      <c r="S396" s="36" t="b">
        <f t="shared" si="39"/>
        <v>0</v>
      </c>
      <c r="Y396" s="44">
        <f t="shared" si="40"/>
        <v>21217496.039999999</v>
      </c>
      <c r="Z396" s="45">
        <f t="shared" si="41"/>
        <v>0</v>
      </c>
      <c r="AA396" s="44">
        <f t="shared" si="42"/>
        <v>21217496.039999999</v>
      </c>
    </row>
    <row r="397" spans="1:27" s="57" customFormat="1" ht="15" customHeight="1" x14ac:dyDescent="0.25">
      <c r="A397" s="46" t="s">
        <v>17</v>
      </c>
      <c r="B397" s="52"/>
      <c r="C397" s="39" t="s">
        <v>24</v>
      </c>
      <c r="D397" s="39" t="s">
        <v>24</v>
      </c>
      <c r="E397" s="116" t="s">
        <v>798</v>
      </c>
      <c r="F397" s="126" t="s">
        <v>799</v>
      </c>
      <c r="G397" s="94">
        <f>SUM(G398:G400)</f>
        <v>0</v>
      </c>
      <c r="H397" s="257">
        <v>180150.74</v>
      </c>
      <c r="I397" s="238"/>
      <c r="J397" s="234">
        <v>0</v>
      </c>
      <c r="K397" s="225"/>
      <c r="L397" s="258">
        <f t="shared" si="37"/>
        <v>180150.74</v>
      </c>
      <c r="M397" s="259"/>
      <c r="N397" s="359">
        <v>0</v>
      </c>
      <c r="O397" s="260">
        <v>0</v>
      </c>
      <c r="P397" s="258">
        <f t="shared" si="38"/>
        <v>180150.74</v>
      </c>
      <c r="Q397" s="35">
        <f>VLOOKUP(E397,'[35]BAT (2)'!$C$11:$H$580,6,FALSE)</f>
        <v>197643.34394148306</v>
      </c>
      <c r="S397" s="36" t="b">
        <f t="shared" si="39"/>
        <v>0</v>
      </c>
      <c r="Y397" s="44">
        <f t="shared" si="40"/>
        <v>180150.74</v>
      </c>
      <c r="Z397" s="45">
        <f t="shared" si="41"/>
        <v>0</v>
      </c>
      <c r="AA397" s="44">
        <f t="shared" si="42"/>
        <v>180150.74</v>
      </c>
    </row>
    <row r="398" spans="1:27" s="57" customFormat="1" ht="15" customHeight="1" x14ac:dyDescent="0.25">
      <c r="A398" s="46"/>
      <c r="B398" s="52"/>
      <c r="C398" s="39" t="s">
        <v>24</v>
      </c>
      <c r="D398" s="39" t="s">
        <v>14</v>
      </c>
      <c r="E398" s="118" t="s">
        <v>800</v>
      </c>
      <c r="F398" s="121" t="s">
        <v>801</v>
      </c>
      <c r="G398" s="66"/>
      <c r="H398" s="249">
        <v>180150.74</v>
      </c>
      <c r="I398" s="238"/>
      <c r="J398" s="243"/>
      <c r="K398" s="225"/>
      <c r="L398" s="250">
        <f t="shared" si="37"/>
        <v>180150.74</v>
      </c>
      <c r="M398" s="245"/>
      <c r="N398" s="357">
        <v>0</v>
      </c>
      <c r="O398" s="251">
        <v>0</v>
      </c>
      <c r="P398" s="250">
        <f t="shared" si="38"/>
        <v>180150.74</v>
      </c>
      <c r="Q398" s="35">
        <f>VLOOKUP(E398,'[35]BAT (2)'!$C$11:$H$580,6,FALSE)</f>
        <v>197643.34394148306</v>
      </c>
      <c r="S398" s="36" t="b">
        <f t="shared" si="39"/>
        <v>0</v>
      </c>
      <c r="Y398" s="44">
        <f t="shared" si="40"/>
        <v>180150.74</v>
      </c>
      <c r="Z398" s="45">
        <f t="shared" si="41"/>
        <v>0</v>
      </c>
      <c r="AA398" s="44">
        <f t="shared" si="42"/>
        <v>180150.74</v>
      </c>
    </row>
    <row r="399" spans="1:27" s="57" customFormat="1" ht="15" customHeight="1" x14ac:dyDescent="0.25">
      <c r="A399" s="46"/>
      <c r="B399" s="52"/>
      <c r="C399" s="39" t="s">
        <v>24</v>
      </c>
      <c r="D399" s="39" t="s">
        <v>14</v>
      </c>
      <c r="E399" s="118" t="s">
        <v>802</v>
      </c>
      <c r="F399" s="121" t="s">
        <v>803</v>
      </c>
      <c r="G399" s="66"/>
      <c r="H399" s="249">
        <v>0</v>
      </c>
      <c r="I399" s="238"/>
      <c r="J399" s="243"/>
      <c r="K399" s="225"/>
      <c r="L399" s="250">
        <f t="shared" si="37"/>
        <v>0</v>
      </c>
      <c r="M399" s="245"/>
      <c r="N399" s="357">
        <v>0</v>
      </c>
      <c r="O399" s="251">
        <v>0</v>
      </c>
      <c r="P399" s="250">
        <f t="shared" si="38"/>
        <v>0</v>
      </c>
      <c r="Q399" s="35">
        <f>VLOOKUP(E399,'[35]BAT (2)'!$C$11:$H$580,6,FALSE)</f>
        <v>0</v>
      </c>
      <c r="S399" s="36" t="b">
        <f t="shared" si="39"/>
        <v>1</v>
      </c>
      <c r="Y399" s="44">
        <f t="shared" si="40"/>
        <v>0</v>
      </c>
      <c r="Z399" s="45">
        <f t="shared" si="41"/>
        <v>0</v>
      </c>
      <c r="AA399" s="44">
        <f t="shared" si="42"/>
        <v>0</v>
      </c>
    </row>
    <row r="400" spans="1:27" s="57" customFormat="1" ht="15" customHeight="1" x14ac:dyDescent="0.25">
      <c r="A400" s="46"/>
      <c r="B400" s="52"/>
      <c r="C400" s="39" t="s">
        <v>24</v>
      </c>
      <c r="D400" s="39" t="s">
        <v>14</v>
      </c>
      <c r="E400" s="118" t="s">
        <v>804</v>
      </c>
      <c r="F400" s="121" t="s">
        <v>805</v>
      </c>
      <c r="G400" s="66"/>
      <c r="H400" s="249">
        <v>0</v>
      </c>
      <c r="I400" s="238"/>
      <c r="J400" s="243"/>
      <c r="K400" s="225"/>
      <c r="L400" s="250">
        <f t="shared" si="37"/>
        <v>0</v>
      </c>
      <c r="M400" s="245"/>
      <c r="N400" s="357">
        <v>0</v>
      </c>
      <c r="O400" s="251">
        <v>0</v>
      </c>
      <c r="P400" s="250">
        <f t="shared" si="38"/>
        <v>0</v>
      </c>
      <c r="Q400" s="35">
        <f>VLOOKUP(E400,'[35]BAT (2)'!$C$11:$H$580,6,FALSE)</f>
        <v>0</v>
      </c>
      <c r="S400" s="36" t="b">
        <f t="shared" si="39"/>
        <v>1</v>
      </c>
      <c r="Y400" s="44">
        <f t="shared" si="40"/>
        <v>0</v>
      </c>
      <c r="Z400" s="45">
        <f t="shared" si="41"/>
        <v>0</v>
      </c>
      <c r="AA400" s="44">
        <f t="shared" si="42"/>
        <v>0</v>
      </c>
    </row>
    <row r="401" spans="1:27" s="57" customFormat="1" ht="15" customHeight="1" x14ac:dyDescent="0.25">
      <c r="A401" s="46" t="s">
        <v>17</v>
      </c>
      <c r="B401" s="52"/>
      <c r="C401" s="39" t="s">
        <v>24</v>
      </c>
      <c r="D401" s="39" t="s">
        <v>24</v>
      </c>
      <c r="E401" s="116" t="s">
        <v>806</v>
      </c>
      <c r="F401" s="126" t="s">
        <v>807</v>
      </c>
      <c r="G401" s="94">
        <f>SUM(G402:G404)</f>
        <v>0</v>
      </c>
      <c r="H401" s="257">
        <v>21037345.300000001</v>
      </c>
      <c r="I401" s="238"/>
      <c r="J401" s="234">
        <v>0</v>
      </c>
      <c r="K401" s="225"/>
      <c r="L401" s="258">
        <f t="shared" si="37"/>
        <v>21037345.300000001</v>
      </c>
      <c r="M401" s="259"/>
      <c r="N401" s="359">
        <v>1046835.5899999999</v>
      </c>
      <c r="O401" s="260">
        <v>1046835.5899999999</v>
      </c>
      <c r="P401" s="258">
        <f t="shared" si="38"/>
        <v>18943674.120000001</v>
      </c>
      <c r="Q401" s="35">
        <f>VLOOKUP(E401,'[35]BAT (2)'!$C$11:$H$580,6,FALSE)</f>
        <v>21073013.695628107</v>
      </c>
      <c r="S401" s="36" t="b">
        <f t="shared" si="39"/>
        <v>0</v>
      </c>
      <c r="Y401" s="44">
        <f t="shared" si="40"/>
        <v>21037345.300000001</v>
      </c>
      <c r="Z401" s="45">
        <f t="shared" si="41"/>
        <v>0</v>
      </c>
      <c r="AA401" s="44">
        <f t="shared" si="42"/>
        <v>21037345.300000001</v>
      </c>
    </row>
    <row r="402" spans="1:27" s="57" customFormat="1" ht="15" customHeight="1" x14ac:dyDescent="0.25">
      <c r="A402" s="46"/>
      <c r="B402" s="52"/>
      <c r="C402" s="39" t="s">
        <v>24</v>
      </c>
      <c r="D402" s="39" t="s">
        <v>14</v>
      </c>
      <c r="E402" s="118" t="s">
        <v>808</v>
      </c>
      <c r="F402" s="121" t="s">
        <v>809</v>
      </c>
      <c r="G402" s="66"/>
      <c r="H402" s="249">
        <v>19499396.289999999</v>
      </c>
      <c r="I402" s="238"/>
      <c r="J402" s="243"/>
      <c r="K402" s="225"/>
      <c r="L402" s="250">
        <f t="shared" si="37"/>
        <v>19499396.289999999</v>
      </c>
      <c r="M402" s="245"/>
      <c r="N402" s="357">
        <v>202348.96</v>
      </c>
      <c r="O402" s="251">
        <v>202348.96</v>
      </c>
      <c r="P402" s="250">
        <f t="shared" si="38"/>
        <v>19094698.369999997</v>
      </c>
      <c r="Q402" s="35">
        <f>VLOOKUP(E402,'[35]BAT (2)'!$C$11:$H$580,6,FALSE)</f>
        <v>15060492.995119309</v>
      </c>
      <c r="S402" s="36" t="b">
        <f t="shared" si="39"/>
        <v>0</v>
      </c>
      <c r="Y402" s="44">
        <f t="shared" si="40"/>
        <v>19499396.289999999</v>
      </c>
      <c r="Z402" s="45">
        <f t="shared" si="41"/>
        <v>0</v>
      </c>
      <c r="AA402" s="44">
        <f t="shared" si="42"/>
        <v>19499396.289999999</v>
      </c>
    </row>
    <row r="403" spans="1:27" s="57" customFormat="1" ht="15" customHeight="1" x14ac:dyDescent="0.25">
      <c r="A403" s="46"/>
      <c r="B403" s="52"/>
      <c r="C403" s="39" t="s">
        <v>24</v>
      </c>
      <c r="D403" s="39" t="s">
        <v>14</v>
      </c>
      <c r="E403" s="118" t="s">
        <v>810</v>
      </c>
      <c r="F403" s="121" t="s">
        <v>811</v>
      </c>
      <c r="G403" s="66"/>
      <c r="H403" s="249">
        <v>1537949.01</v>
      </c>
      <c r="I403" s="238"/>
      <c r="J403" s="243"/>
      <c r="K403" s="225"/>
      <c r="L403" s="250">
        <f t="shared" si="37"/>
        <v>1537949.01</v>
      </c>
      <c r="M403" s="245"/>
      <c r="N403" s="357">
        <v>844486.62999999989</v>
      </c>
      <c r="O403" s="251">
        <v>844486.62999999989</v>
      </c>
      <c r="P403" s="250">
        <f t="shared" si="38"/>
        <v>-151024.24999999977</v>
      </c>
      <c r="Q403" s="35">
        <f>VLOOKUP(E403,'[35]BAT (2)'!$C$11:$H$580,6,FALSE)</f>
        <v>6012520.7005087994</v>
      </c>
      <c r="S403" s="36" t="b">
        <f t="shared" si="39"/>
        <v>0</v>
      </c>
      <c r="Y403" s="44">
        <f t="shared" si="40"/>
        <v>1537949.01</v>
      </c>
      <c r="Z403" s="45">
        <f t="shared" si="41"/>
        <v>0</v>
      </c>
      <c r="AA403" s="44">
        <f t="shared" si="42"/>
        <v>1537949.01</v>
      </c>
    </row>
    <row r="404" spans="1:27" s="57" customFormat="1" ht="15" customHeight="1" x14ac:dyDescent="0.25">
      <c r="A404" s="46"/>
      <c r="B404" s="52"/>
      <c r="C404" s="39" t="s">
        <v>24</v>
      </c>
      <c r="D404" s="39" t="s">
        <v>14</v>
      </c>
      <c r="E404" s="118" t="s">
        <v>812</v>
      </c>
      <c r="F404" s="121" t="s">
        <v>813</v>
      </c>
      <c r="G404" s="66"/>
      <c r="H404" s="249">
        <v>0</v>
      </c>
      <c r="I404" s="238"/>
      <c r="J404" s="243"/>
      <c r="K404" s="225"/>
      <c r="L404" s="250">
        <f t="shared" si="37"/>
        <v>0</v>
      </c>
      <c r="M404" s="245"/>
      <c r="N404" s="357">
        <v>0</v>
      </c>
      <c r="O404" s="251">
        <v>0</v>
      </c>
      <c r="P404" s="250">
        <f t="shared" si="38"/>
        <v>0</v>
      </c>
      <c r="Q404" s="35">
        <f>VLOOKUP(E404,'[35]BAT (2)'!$C$11:$H$580,6,FALSE)</f>
        <v>0</v>
      </c>
      <c r="S404" s="36" t="b">
        <f t="shared" si="39"/>
        <v>1</v>
      </c>
      <c r="Y404" s="44">
        <f t="shared" si="40"/>
        <v>0</v>
      </c>
      <c r="Z404" s="45">
        <f t="shared" si="41"/>
        <v>0</v>
      </c>
      <c r="AA404" s="44">
        <f t="shared" si="42"/>
        <v>0</v>
      </c>
    </row>
    <row r="405" spans="1:27" s="57" customFormat="1" ht="15" customHeight="1" x14ac:dyDescent="0.25">
      <c r="A405" s="46" t="s">
        <v>17</v>
      </c>
      <c r="B405" s="52"/>
      <c r="C405" s="39" t="s">
        <v>24</v>
      </c>
      <c r="D405" s="39" t="s">
        <v>24</v>
      </c>
      <c r="E405" s="114" t="s">
        <v>814</v>
      </c>
      <c r="F405" s="135" t="s">
        <v>815</v>
      </c>
      <c r="G405" s="78">
        <f>+G406+G410</f>
        <v>0</v>
      </c>
      <c r="H405" s="261">
        <v>15121731.439999999</v>
      </c>
      <c r="I405" s="238"/>
      <c r="J405" s="234">
        <v>0</v>
      </c>
      <c r="K405" s="225"/>
      <c r="L405" s="229">
        <f t="shared" si="37"/>
        <v>15121731.439999999</v>
      </c>
      <c r="M405" s="230"/>
      <c r="N405" s="360">
        <v>42411.25</v>
      </c>
      <c r="O405" s="231">
        <v>42411.25</v>
      </c>
      <c r="P405" s="229">
        <f t="shared" si="38"/>
        <v>15036908.939999999</v>
      </c>
      <c r="Q405" s="35">
        <f>VLOOKUP(E405,'[35]BAT (2)'!$C$11:$H$580,6,FALSE)</f>
        <v>11237594.347419631</v>
      </c>
      <c r="S405" s="36" t="b">
        <f t="shared" si="39"/>
        <v>0</v>
      </c>
      <c r="Y405" s="44">
        <f t="shared" si="40"/>
        <v>15121731.439999999</v>
      </c>
      <c r="Z405" s="45">
        <f t="shared" si="41"/>
        <v>0</v>
      </c>
      <c r="AA405" s="44">
        <f t="shared" si="42"/>
        <v>15121731.439999999</v>
      </c>
    </row>
    <row r="406" spans="1:27" s="57" customFormat="1" ht="15" customHeight="1" x14ac:dyDescent="0.25">
      <c r="A406" s="46" t="s">
        <v>17</v>
      </c>
      <c r="B406" s="52"/>
      <c r="C406" s="39" t="s">
        <v>24</v>
      </c>
      <c r="D406" s="39" t="s">
        <v>24</v>
      </c>
      <c r="E406" s="116" t="s">
        <v>816</v>
      </c>
      <c r="F406" s="126" t="s">
        <v>817</v>
      </c>
      <c r="G406" s="94">
        <f>SUM(G407:G409)</f>
        <v>0</v>
      </c>
      <c r="H406" s="257">
        <v>3026834.1899999995</v>
      </c>
      <c r="I406" s="238"/>
      <c r="J406" s="234">
        <v>0</v>
      </c>
      <c r="K406" s="225"/>
      <c r="L406" s="258">
        <f t="shared" si="37"/>
        <v>3026834.1899999995</v>
      </c>
      <c r="M406" s="259"/>
      <c r="N406" s="359">
        <v>0</v>
      </c>
      <c r="O406" s="260">
        <v>0</v>
      </c>
      <c r="P406" s="258">
        <f t="shared" si="38"/>
        <v>3026834.1899999995</v>
      </c>
      <c r="Q406" s="35">
        <f>VLOOKUP(E406,'[35]BAT (2)'!$C$11:$H$580,6,FALSE)</f>
        <v>2024514.0324030141</v>
      </c>
      <c r="S406" s="36" t="b">
        <f t="shared" si="39"/>
        <v>0</v>
      </c>
      <c r="Y406" s="44">
        <f t="shared" si="40"/>
        <v>3026834.19</v>
      </c>
      <c r="Z406" s="45">
        <f t="shared" si="41"/>
        <v>0</v>
      </c>
      <c r="AA406" s="44">
        <f t="shared" si="42"/>
        <v>3026834.19</v>
      </c>
    </row>
    <row r="407" spans="1:27" s="57" customFormat="1" ht="15" customHeight="1" x14ac:dyDescent="0.25">
      <c r="A407" s="46"/>
      <c r="B407" s="52"/>
      <c r="C407" s="39" t="s">
        <v>24</v>
      </c>
      <c r="D407" s="39" t="s">
        <v>14</v>
      </c>
      <c r="E407" s="118" t="s">
        <v>818</v>
      </c>
      <c r="F407" s="121" t="s">
        <v>819</v>
      </c>
      <c r="G407" s="66"/>
      <c r="H407" s="249">
        <v>2966699.7699999996</v>
      </c>
      <c r="I407" s="238"/>
      <c r="J407" s="243"/>
      <c r="K407" s="225"/>
      <c r="L407" s="250">
        <f t="shared" si="37"/>
        <v>2966699.7699999996</v>
      </c>
      <c r="M407" s="245"/>
      <c r="N407" s="357">
        <v>0</v>
      </c>
      <c r="O407" s="251">
        <v>0</v>
      </c>
      <c r="P407" s="250">
        <f t="shared" si="38"/>
        <v>2966699.7699999996</v>
      </c>
      <c r="Q407" s="35">
        <f>VLOOKUP(E407,'[35]BAT (2)'!$C$11:$H$580,6,FALSE)</f>
        <v>1944701.2874784437</v>
      </c>
      <c r="S407" s="36" t="b">
        <f t="shared" si="39"/>
        <v>0</v>
      </c>
      <c r="Y407" s="44">
        <f t="shared" si="40"/>
        <v>2966699.77</v>
      </c>
      <c r="Z407" s="45">
        <f t="shared" si="41"/>
        <v>0</v>
      </c>
      <c r="AA407" s="44">
        <f t="shared" si="42"/>
        <v>2966699.77</v>
      </c>
    </row>
    <row r="408" spans="1:27" s="57" customFormat="1" ht="15" customHeight="1" x14ac:dyDescent="0.25">
      <c r="A408" s="46"/>
      <c r="B408" s="52"/>
      <c r="C408" s="39" t="s">
        <v>24</v>
      </c>
      <c r="D408" s="39" t="s">
        <v>14</v>
      </c>
      <c r="E408" s="118" t="s">
        <v>820</v>
      </c>
      <c r="F408" s="121" t="s">
        <v>821</v>
      </c>
      <c r="G408" s="66"/>
      <c r="H408" s="249">
        <v>60134.42</v>
      </c>
      <c r="I408" s="238"/>
      <c r="J408" s="243"/>
      <c r="K408" s="225"/>
      <c r="L408" s="250">
        <f t="shared" si="37"/>
        <v>60134.42</v>
      </c>
      <c r="M408" s="245"/>
      <c r="N408" s="357">
        <v>0</v>
      </c>
      <c r="O408" s="251">
        <v>0</v>
      </c>
      <c r="P408" s="250">
        <f t="shared" si="38"/>
        <v>60134.42</v>
      </c>
      <c r="Q408" s="35">
        <f>VLOOKUP(E408,'[35]BAT (2)'!$C$11:$H$580,6,FALSE)</f>
        <v>79812.74492457039</v>
      </c>
      <c r="S408" s="36" t="b">
        <f t="shared" si="39"/>
        <v>0</v>
      </c>
      <c r="Y408" s="44">
        <f t="shared" si="40"/>
        <v>60134.42</v>
      </c>
      <c r="Z408" s="45">
        <f t="shared" si="41"/>
        <v>0</v>
      </c>
      <c r="AA408" s="44">
        <f t="shared" si="42"/>
        <v>60134.42</v>
      </c>
    </row>
    <row r="409" spans="1:27" s="57" customFormat="1" ht="15" customHeight="1" x14ac:dyDescent="0.25">
      <c r="A409" s="46"/>
      <c r="B409" s="52"/>
      <c r="C409" s="39" t="s">
        <v>24</v>
      </c>
      <c r="D409" s="39" t="s">
        <v>14</v>
      </c>
      <c r="E409" s="118" t="s">
        <v>822</v>
      </c>
      <c r="F409" s="121" t="s">
        <v>823</v>
      </c>
      <c r="G409" s="66"/>
      <c r="H409" s="249">
        <v>0</v>
      </c>
      <c r="I409" s="238"/>
      <c r="J409" s="243"/>
      <c r="K409" s="225"/>
      <c r="L409" s="250">
        <f t="shared" si="37"/>
        <v>0</v>
      </c>
      <c r="M409" s="245"/>
      <c r="N409" s="357">
        <v>0</v>
      </c>
      <c r="O409" s="251">
        <v>0</v>
      </c>
      <c r="P409" s="250">
        <f t="shared" si="38"/>
        <v>0</v>
      </c>
      <c r="Q409" s="35">
        <f>VLOOKUP(E409,'[35]BAT (2)'!$C$11:$H$580,6,FALSE)</f>
        <v>0</v>
      </c>
      <c r="S409" s="36" t="b">
        <f t="shared" si="39"/>
        <v>1</v>
      </c>
      <c r="Y409" s="44">
        <f t="shared" si="40"/>
        <v>0</v>
      </c>
      <c r="Z409" s="45">
        <f t="shared" si="41"/>
        <v>0</v>
      </c>
      <c r="AA409" s="44">
        <f t="shared" si="42"/>
        <v>0</v>
      </c>
    </row>
    <row r="410" spans="1:27" s="57" customFormat="1" ht="15" customHeight="1" x14ac:dyDescent="0.25">
      <c r="A410" s="46" t="s">
        <v>17</v>
      </c>
      <c r="B410" s="52"/>
      <c r="C410" s="39" t="s">
        <v>24</v>
      </c>
      <c r="D410" s="39" t="s">
        <v>24</v>
      </c>
      <c r="E410" s="116" t="s">
        <v>824</v>
      </c>
      <c r="F410" s="126" t="s">
        <v>825</v>
      </c>
      <c r="G410" s="94">
        <f>SUM(G411:G413)</f>
        <v>0</v>
      </c>
      <c r="H410" s="257">
        <v>12094897.25</v>
      </c>
      <c r="I410" s="238"/>
      <c r="J410" s="234">
        <v>0</v>
      </c>
      <c r="K410" s="225"/>
      <c r="L410" s="258">
        <f t="shared" si="37"/>
        <v>12094897.25</v>
      </c>
      <c r="M410" s="259"/>
      <c r="N410" s="359">
        <v>42411.25</v>
      </c>
      <c r="O410" s="260">
        <v>42411.25</v>
      </c>
      <c r="P410" s="258">
        <f t="shared" si="38"/>
        <v>12010074.75</v>
      </c>
      <c r="Q410" s="35">
        <f>VLOOKUP(E410,'[35]BAT (2)'!$C$11:$H$580,6,FALSE)</f>
        <v>9213080.3150166161</v>
      </c>
      <c r="S410" s="36" t="b">
        <f t="shared" si="39"/>
        <v>0</v>
      </c>
      <c r="Y410" s="44">
        <f t="shared" si="40"/>
        <v>12094897.25</v>
      </c>
      <c r="Z410" s="45">
        <f t="shared" si="41"/>
        <v>0</v>
      </c>
      <c r="AA410" s="44">
        <f t="shared" si="42"/>
        <v>12094897.25</v>
      </c>
    </row>
    <row r="411" spans="1:27" s="57" customFormat="1" ht="15" customHeight="1" x14ac:dyDescent="0.25">
      <c r="A411" s="46"/>
      <c r="B411" s="52"/>
      <c r="C411" s="39" t="s">
        <v>24</v>
      </c>
      <c r="D411" s="39" t="s">
        <v>14</v>
      </c>
      <c r="E411" s="118" t="s">
        <v>826</v>
      </c>
      <c r="F411" s="121" t="s">
        <v>827</v>
      </c>
      <c r="G411" s="66"/>
      <c r="H411" s="249">
        <v>11660925.85</v>
      </c>
      <c r="I411" s="238"/>
      <c r="J411" s="243"/>
      <c r="K411" s="225"/>
      <c r="L411" s="250">
        <f t="shared" si="37"/>
        <v>11660925.85</v>
      </c>
      <c r="M411" s="245"/>
      <c r="N411" s="357">
        <v>32398.31</v>
      </c>
      <c r="O411" s="251">
        <v>32398.31</v>
      </c>
      <c r="P411" s="250">
        <f t="shared" si="38"/>
        <v>11596129.229999999</v>
      </c>
      <c r="Q411" s="35">
        <f>VLOOKUP(E411,'[35]BAT (2)'!$C$11:$H$580,6,FALSE)</f>
        <v>8589826.4836966153</v>
      </c>
      <c r="S411" s="36" t="b">
        <f t="shared" si="39"/>
        <v>0</v>
      </c>
      <c r="Y411" s="44">
        <f t="shared" si="40"/>
        <v>11660925.85</v>
      </c>
      <c r="Z411" s="45">
        <f t="shared" si="41"/>
        <v>0</v>
      </c>
      <c r="AA411" s="44">
        <f t="shared" si="42"/>
        <v>11660925.85</v>
      </c>
    </row>
    <row r="412" spans="1:27" s="57" customFormat="1" ht="15" customHeight="1" x14ac:dyDescent="0.25">
      <c r="A412" s="46"/>
      <c r="B412" s="52"/>
      <c r="C412" s="39" t="s">
        <v>24</v>
      </c>
      <c r="D412" s="39" t="s">
        <v>14</v>
      </c>
      <c r="E412" s="118" t="s">
        <v>828</v>
      </c>
      <c r="F412" s="121" t="s">
        <v>829</v>
      </c>
      <c r="G412" s="66"/>
      <c r="H412" s="249">
        <v>433971.4</v>
      </c>
      <c r="I412" s="238"/>
      <c r="J412" s="243"/>
      <c r="K412" s="225"/>
      <c r="L412" s="250">
        <f t="shared" si="37"/>
        <v>433971.4</v>
      </c>
      <c r="M412" s="245"/>
      <c r="N412" s="357">
        <v>10012.939999999999</v>
      </c>
      <c r="O412" s="251">
        <v>10012.939999999999</v>
      </c>
      <c r="P412" s="250">
        <f t="shared" si="38"/>
        <v>413945.52</v>
      </c>
      <c r="Q412" s="35">
        <f>VLOOKUP(E412,'[35]BAT (2)'!$C$11:$H$580,6,FALSE)</f>
        <v>623253.83132000011</v>
      </c>
      <c r="S412" s="36" t="b">
        <f t="shared" si="39"/>
        <v>0</v>
      </c>
      <c r="Y412" s="44">
        <f t="shared" si="40"/>
        <v>433971.4</v>
      </c>
      <c r="Z412" s="45">
        <f t="shared" si="41"/>
        <v>0</v>
      </c>
      <c r="AA412" s="44">
        <f t="shared" si="42"/>
        <v>433971.4</v>
      </c>
    </row>
    <row r="413" spans="1:27" s="57" customFormat="1" ht="15" customHeight="1" x14ac:dyDescent="0.25">
      <c r="A413" s="46"/>
      <c r="B413" s="52"/>
      <c r="C413" s="39" t="s">
        <v>24</v>
      </c>
      <c r="D413" s="39" t="s">
        <v>14</v>
      </c>
      <c r="E413" s="118" t="s">
        <v>830</v>
      </c>
      <c r="F413" s="121" t="s">
        <v>831</v>
      </c>
      <c r="G413" s="66"/>
      <c r="H413" s="249">
        <v>0</v>
      </c>
      <c r="I413" s="238"/>
      <c r="J413" s="243"/>
      <c r="K413" s="225"/>
      <c r="L413" s="250">
        <f t="shared" si="37"/>
        <v>0</v>
      </c>
      <c r="M413" s="245"/>
      <c r="N413" s="357">
        <v>0</v>
      </c>
      <c r="O413" s="251">
        <v>0</v>
      </c>
      <c r="P413" s="250">
        <f t="shared" si="38"/>
        <v>0</v>
      </c>
      <c r="Q413" s="35">
        <f>VLOOKUP(E413,'[35]BAT (2)'!$C$11:$H$580,6,FALSE)</f>
        <v>0</v>
      </c>
      <c r="S413" s="36" t="b">
        <f t="shared" si="39"/>
        <v>1</v>
      </c>
      <c r="Y413" s="44">
        <f t="shared" si="40"/>
        <v>0</v>
      </c>
      <c r="Z413" s="45">
        <f t="shared" si="41"/>
        <v>0</v>
      </c>
      <c r="AA413" s="44">
        <f t="shared" si="42"/>
        <v>0</v>
      </c>
    </row>
    <row r="414" spans="1:27" s="57" customFormat="1" ht="15" customHeight="1" x14ac:dyDescent="0.25">
      <c r="A414" s="46" t="s">
        <v>17</v>
      </c>
      <c r="B414" s="52"/>
      <c r="C414" s="39" t="s">
        <v>24</v>
      </c>
      <c r="D414" s="39" t="s">
        <v>24</v>
      </c>
      <c r="E414" s="114" t="s">
        <v>832</v>
      </c>
      <c r="F414" s="135" t="s">
        <v>833</v>
      </c>
      <c r="G414" s="78">
        <f>+G415+G416+G417</f>
        <v>0</v>
      </c>
      <c r="H414" s="261">
        <v>2986844.1799999997</v>
      </c>
      <c r="I414" s="238"/>
      <c r="J414" s="228">
        <v>0</v>
      </c>
      <c r="K414" s="225"/>
      <c r="L414" s="229">
        <f t="shared" si="37"/>
        <v>2986844.1799999997</v>
      </c>
      <c r="M414" s="230"/>
      <c r="N414" s="360">
        <v>0</v>
      </c>
      <c r="O414" s="231">
        <v>0</v>
      </c>
      <c r="P414" s="229">
        <f t="shared" si="38"/>
        <v>2986844.1799999997</v>
      </c>
      <c r="Q414" s="35">
        <f>VLOOKUP(E414,'[35]BAT (2)'!$C$11:$H$580,6,FALSE)</f>
        <v>4020847.3983333334</v>
      </c>
      <c r="S414" s="36" t="b">
        <f t="shared" si="39"/>
        <v>0</v>
      </c>
      <c r="Y414" s="44">
        <f t="shared" si="40"/>
        <v>2986844.18</v>
      </c>
      <c r="Z414" s="45">
        <f t="shared" si="41"/>
        <v>0</v>
      </c>
      <c r="AA414" s="44">
        <f t="shared" si="42"/>
        <v>2986844.18</v>
      </c>
    </row>
    <row r="415" spans="1:27" s="57" customFormat="1" ht="15" customHeight="1" x14ac:dyDescent="0.25">
      <c r="A415" s="46"/>
      <c r="B415" s="52"/>
      <c r="C415" s="39" t="s">
        <v>24</v>
      </c>
      <c r="D415" s="39" t="s">
        <v>14</v>
      </c>
      <c r="E415" s="116" t="s">
        <v>834</v>
      </c>
      <c r="F415" s="126" t="s">
        <v>835</v>
      </c>
      <c r="G415" s="74"/>
      <c r="H415" s="257">
        <v>870484.19</v>
      </c>
      <c r="I415" s="238"/>
      <c r="J415" s="243"/>
      <c r="K415" s="225"/>
      <c r="L415" s="258">
        <f t="shared" si="37"/>
        <v>870484.19</v>
      </c>
      <c r="M415" s="259"/>
      <c r="N415" s="359">
        <v>0</v>
      </c>
      <c r="O415" s="260">
        <v>0</v>
      </c>
      <c r="P415" s="258">
        <f t="shared" si="38"/>
        <v>870484.19</v>
      </c>
      <c r="Q415" s="35">
        <f>VLOOKUP(E415,'[35]BAT (2)'!$C$11:$H$580,6,FALSE)</f>
        <v>717622.31</v>
      </c>
      <c r="S415" s="36" t="b">
        <f t="shared" si="39"/>
        <v>0</v>
      </c>
      <c r="Y415" s="44">
        <f t="shared" si="40"/>
        <v>870484.19</v>
      </c>
      <c r="Z415" s="45">
        <f t="shared" si="41"/>
        <v>0</v>
      </c>
      <c r="AA415" s="44">
        <f t="shared" si="42"/>
        <v>870484.19</v>
      </c>
    </row>
    <row r="416" spans="1:27" s="57" customFormat="1" ht="15" customHeight="1" x14ac:dyDescent="0.25">
      <c r="A416" s="46"/>
      <c r="B416" s="52"/>
      <c r="C416" s="39" t="s">
        <v>24</v>
      </c>
      <c r="D416" s="39" t="s">
        <v>14</v>
      </c>
      <c r="E416" s="116" t="s">
        <v>836</v>
      </c>
      <c r="F416" s="126" t="s">
        <v>837</v>
      </c>
      <c r="G416" s="74"/>
      <c r="H416" s="257">
        <v>0</v>
      </c>
      <c r="I416" s="238"/>
      <c r="J416" s="243"/>
      <c r="K416" s="225"/>
      <c r="L416" s="258">
        <f t="shared" si="37"/>
        <v>0</v>
      </c>
      <c r="M416" s="259"/>
      <c r="N416" s="359">
        <v>0</v>
      </c>
      <c r="O416" s="260">
        <v>0</v>
      </c>
      <c r="P416" s="258">
        <f t="shared" si="38"/>
        <v>0</v>
      </c>
      <c r="Q416" s="35">
        <f>VLOOKUP(E416,'[35]BAT (2)'!$C$11:$H$580,6,FALSE)</f>
        <v>0</v>
      </c>
      <c r="S416" s="36" t="b">
        <f t="shared" si="39"/>
        <v>1</v>
      </c>
      <c r="Y416" s="44">
        <f t="shared" si="40"/>
        <v>0</v>
      </c>
      <c r="Z416" s="45">
        <f t="shared" si="41"/>
        <v>0</v>
      </c>
      <c r="AA416" s="44">
        <f t="shared" si="42"/>
        <v>0</v>
      </c>
    </row>
    <row r="417" spans="1:27" s="57" customFormat="1" ht="15" customHeight="1" x14ac:dyDescent="0.25">
      <c r="A417" s="46" t="s">
        <v>17</v>
      </c>
      <c r="B417" s="52"/>
      <c r="C417" s="39" t="s">
        <v>24</v>
      </c>
      <c r="D417" s="39" t="s">
        <v>24</v>
      </c>
      <c r="E417" s="116" t="s">
        <v>838</v>
      </c>
      <c r="F417" s="126" t="s">
        <v>839</v>
      </c>
      <c r="G417" s="94">
        <f>SUM(G418:G421)</f>
        <v>0</v>
      </c>
      <c r="H417" s="257">
        <v>2116359.9899999998</v>
      </c>
      <c r="I417" s="238"/>
      <c r="J417" s="234">
        <v>0</v>
      </c>
      <c r="K417" s="225"/>
      <c r="L417" s="258">
        <f t="shared" si="37"/>
        <v>2116359.9899999998</v>
      </c>
      <c r="M417" s="259"/>
      <c r="N417" s="359">
        <v>0</v>
      </c>
      <c r="O417" s="260">
        <v>0</v>
      </c>
      <c r="P417" s="258">
        <f t="shared" si="38"/>
        <v>2116359.9899999998</v>
      </c>
      <c r="Q417" s="35">
        <f>VLOOKUP(E417,'[35]BAT (2)'!$C$11:$H$580,6,FALSE)</f>
        <v>3303225.0883333334</v>
      </c>
      <c r="S417" s="36" t="b">
        <f t="shared" si="39"/>
        <v>0</v>
      </c>
      <c r="Y417" s="44">
        <f t="shared" si="40"/>
        <v>2116359.9900000002</v>
      </c>
      <c r="Z417" s="45">
        <f t="shared" si="41"/>
        <v>0</v>
      </c>
      <c r="AA417" s="44">
        <f t="shared" si="42"/>
        <v>2116359.9900000002</v>
      </c>
    </row>
    <row r="418" spans="1:27" s="57" customFormat="1" ht="15" customHeight="1" x14ac:dyDescent="0.25">
      <c r="A418" s="46"/>
      <c r="B418" s="52"/>
      <c r="C418" s="39" t="s">
        <v>24</v>
      </c>
      <c r="D418" s="39" t="s">
        <v>14</v>
      </c>
      <c r="E418" s="118" t="s">
        <v>840</v>
      </c>
      <c r="F418" s="121" t="s">
        <v>841</v>
      </c>
      <c r="G418" s="66"/>
      <c r="H418" s="249">
        <v>1063542.6100000001</v>
      </c>
      <c r="I418" s="238"/>
      <c r="J418" s="243"/>
      <c r="K418" s="225"/>
      <c r="L418" s="250">
        <f t="shared" si="37"/>
        <v>1063542.6100000001</v>
      </c>
      <c r="M418" s="245"/>
      <c r="N418" s="357">
        <v>0</v>
      </c>
      <c r="O418" s="251">
        <v>0</v>
      </c>
      <c r="P418" s="250">
        <f t="shared" si="38"/>
        <v>1063542.6100000001</v>
      </c>
      <c r="Q418" s="35">
        <f>VLOOKUP(E418,'[35]BAT (2)'!$C$11:$H$580,6,FALSE)</f>
        <v>1418887.7983333333</v>
      </c>
      <c r="S418" s="36" t="b">
        <f t="shared" si="39"/>
        <v>0</v>
      </c>
      <c r="Y418" s="44">
        <f t="shared" si="40"/>
        <v>1063542.6100000001</v>
      </c>
      <c r="Z418" s="45">
        <f t="shared" si="41"/>
        <v>0</v>
      </c>
      <c r="AA418" s="44">
        <f t="shared" si="42"/>
        <v>1063542.6100000001</v>
      </c>
    </row>
    <row r="419" spans="1:27" s="57" customFormat="1" ht="15" customHeight="1" x14ac:dyDescent="0.25">
      <c r="A419" s="46"/>
      <c r="B419" s="52"/>
      <c r="C419" s="39" t="s">
        <v>24</v>
      </c>
      <c r="D419" s="39" t="s">
        <v>14</v>
      </c>
      <c r="E419" s="118" t="s">
        <v>842</v>
      </c>
      <c r="F419" s="121" t="s">
        <v>843</v>
      </c>
      <c r="G419" s="66"/>
      <c r="H419" s="249">
        <v>973985.62</v>
      </c>
      <c r="I419" s="238"/>
      <c r="J419" s="243"/>
      <c r="K419" s="225"/>
      <c r="L419" s="250">
        <f t="shared" si="37"/>
        <v>973985.62</v>
      </c>
      <c r="M419" s="245"/>
      <c r="N419" s="357">
        <v>0</v>
      </c>
      <c r="O419" s="251">
        <v>0</v>
      </c>
      <c r="P419" s="250">
        <f t="shared" si="38"/>
        <v>973985.62</v>
      </c>
      <c r="Q419" s="35">
        <f>VLOOKUP(E419,'[35]BAT (2)'!$C$11:$H$580,6,FALSE)</f>
        <v>1859433.1</v>
      </c>
      <c r="S419" s="36" t="b">
        <f t="shared" si="39"/>
        <v>0</v>
      </c>
      <c r="Y419" s="44">
        <f t="shared" si="40"/>
        <v>973985.62</v>
      </c>
      <c r="Z419" s="45">
        <f t="shared" si="41"/>
        <v>0</v>
      </c>
      <c r="AA419" s="44">
        <f t="shared" si="42"/>
        <v>973985.62</v>
      </c>
    </row>
    <row r="420" spans="1:27" s="97" customFormat="1" ht="15" customHeight="1" x14ac:dyDescent="0.25">
      <c r="A420" s="46"/>
      <c r="B420" s="52" t="s">
        <v>13</v>
      </c>
      <c r="C420" s="39" t="s">
        <v>13</v>
      </c>
      <c r="D420" s="39" t="s">
        <v>14</v>
      </c>
      <c r="E420" s="118" t="s">
        <v>844</v>
      </c>
      <c r="F420" s="121" t="s">
        <v>845</v>
      </c>
      <c r="G420" s="66"/>
      <c r="H420" s="249">
        <v>78831.759999999995</v>
      </c>
      <c r="I420" s="238"/>
      <c r="J420" s="270"/>
      <c r="K420" s="225"/>
      <c r="L420" s="250">
        <f t="shared" si="37"/>
        <v>78831.759999999995</v>
      </c>
      <c r="M420" s="245"/>
      <c r="N420" s="357">
        <v>0</v>
      </c>
      <c r="O420" s="251">
        <v>0</v>
      </c>
      <c r="P420" s="250">
        <f t="shared" si="38"/>
        <v>78831.759999999995</v>
      </c>
      <c r="Q420" s="35">
        <f>VLOOKUP(E420,'[35]BAT (2)'!$C$11:$H$580,6,FALSE)</f>
        <v>24904.19</v>
      </c>
      <c r="S420" s="36" t="b">
        <f t="shared" si="39"/>
        <v>0</v>
      </c>
      <c r="Y420" s="44">
        <f t="shared" si="40"/>
        <v>78831.759999999995</v>
      </c>
      <c r="Z420" s="45">
        <f t="shared" si="41"/>
        <v>0</v>
      </c>
      <c r="AA420" s="44">
        <f t="shared" si="42"/>
        <v>78831.759999999995</v>
      </c>
    </row>
    <row r="421" spans="1:27" s="97" customFormat="1" ht="15" customHeight="1" x14ac:dyDescent="0.25">
      <c r="A421" s="46"/>
      <c r="B421" s="52"/>
      <c r="C421" s="39" t="s">
        <v>24</v>
      </c>
      <c r="D421" s="39" t="s">
        <v>14</v>
      </c>
      <c r="E421" s="118" t="s">
        <v>846</v>
      </c>
      <c r="F421" s="121" t="s">
        <v>847</v>
      </c>
      <c r="G421" s="66"/>
      <c r="H421" s="249">
        <v>0</v>
      </c>
      <c r="I421" s="238"/>
      <c r="J421" s="270"/>
      <c r="K421" s="225"/>
      <c r="L421" s="250">
        <f t="shared" si="37"/>
        <v>0</v>
      </c>
      <c r="M421" s="245"/>
      <c r="N421" s="357">
        <v>0</v>
      </c>
      <c r="O421" s="251">
        <v>0</v>
      </c>
      <c r="P421" s="250">
        <f t="shared" si="38"/>
        <v>0</v>
      </c>
      <c r="Q421" s="35">
        <f>VLOOKUP(E421,'[35]BAT (2)'!$C$11:$H$580,6,FALSE)</f>
        <v>0</v>
      </c>
      <c r="S421" s="36" t="b">
        <f t="shared" si="39"/>
        <v>1</v>
      </c>
      <c r="Y421" s="44">
        <f t="shared" si="40"/>
        <v>0</v>
      </c>
      <c r="Z421" s="45">
        <f t="shared" si="41"/>
        <v>0</v>
      </c>
      <c r="AA421" s="44">
        <f t="shared" si="42"/>
        <v>0</v>
      </c>
    </row>
    <row r="422" spans="1:27" s="57" customFormat="1" ht="15" customHeight="1" x14ac:dyDescent="0.25">
      <c r="A422" s="46" t="s">
        <v>17</v>
      </c>
      <c r="B422" s="52"/>
      <c r="C422" s="39" t="s">
        <v>24</v>
      </c>
      <c r="D422" s="39" t="s">
        <v>24</v>
      </c>
      <c r="E422" s="140" t="s">
        <v>848</v>
      </c>
      <c r="F422" s="141" t="s">
        <v>849</v>
      </c>
      <c r="G422" s="142"/>
      <c r="H422" s="242">
        <v>9294498.8800000008</v>
      </c>
      <c r="I422" s="238"/>
      <c r="J422" s="228"/>
      <c r="K422" s="225"/>
      <c r="L422" s="244">
        <f t="shared" si="37"/>
        <v>9294498.8800000008</v>
      </c>
      <c r="M422" s="245"/>
      <c r="N422" s="356">
        <v>0</v>
      </c>
      <c r="O422" s="246">
        <v>0</v>
      </c>
      <c r="P422" s="244">
        <f t="shared" si="38"/>
        <v>9294498.8800000008</v>
      </c>
      <c r="Q422" s="35">
        <f>VLOOKUP(E422,'[35]BAT (2)'!$C$11:$H$580,6,FALSE)</f>
        <v>7766372.5177250039</v>
      </c>
      <c r="S422" s="36" t="b">
        <f t="shared" si="39"/>
        <v>0</v>
      </c>
      <c r="Y422" s="44">
        <f t="shared" si="40"/>
        <v>9294498.8800000008</v>
      </c>
      <c r="Z422" s="45">
        <f t="shared" si="41"/>
        <v>0</v>
      </c>
      <c r="AA422" s="44">
        <f t="shared" si="42"/>
        <v>9294498.8800000008</v>
      </c>
    </row>
    <row r="423" spans="1:27" s="57" customFormat="1" ht="15" customHeight="1" x14ac:dyDescent="0.25">
      <c r="A423" s="46"/>
      <c r="B423" s="52"/>
      <c r="C423" s="39" t="s">
        <v>24</v>
      </c>
      <c r="D423" s="39" t="s">
        <v>14</v>
      </c>
      <c r="E423" s="114" t="s">
        <v>850</v>
      </c>
      <c r="F423" s="135" t="s">
        <v>851</v>
      </c>
      <c r="G423" s="100"/>
      <c r="H423" s="266">
        <v>633192.07999999996</v>
      </c>
      <c r="I423" s="238"/>
      <c r="J423" s="243"/>
      <c r="K423" s="225"/>
      <c r="L423" s="267">
        <f t="shared" si="37"/>
        <v>633192.07999999996</v>
      </c>
      <c r="M423" s="245"/>
      <c r="N423" s="362">
        <v>0</v>
      </c>
      <c r="O423" s="269">
        <v>0</v>
      </c>
      <c r="P423" s="267">
        <f t="shared" si="38"/>
        <v>633192.07999999996</v>
      </c>
      <c r="Q423" s="35">
        <f>VLOOKUP(E423,'[35]BAT (2)'!$C$11:$H$580,6,FALSE)</f>
        <v>611758.12599999993</v>
      </c>
      <c r="S423" s="36" t="b">
        <f t="shared" si="39"/>
        <v>0</v>
      </c>
      <c r="Y423" s="44">
        <f t="shared" si="40"/>
        <v>633192.07999999996</v>
      </c>
      <c r="Z423" s="45">
        <f t="shared" si="41"/>
        <v>0</v>
      </c>
      <c r="AA423" s="44">
        <f t="shared" si="42"/>
        <v>633192.07999999996</v>
      </c>
    </row>
    <row r="424" spans="1:27" s="57" customFormat="1" ht="15" customHeight="1" x14ac:dyDescent="0.25">
      <c r="A424" s="46" t="s">
        <v>17</v>
      </c>
      <c r="B424" s="52"/>
      <c r="C424" s="39" t="s">
        <v>24</v>
      </c>
      <c r="D424" s="39" t="s">
        <v>24</v>
      </c>
      <c r="E424" s="114" t="s">
        <v>852</v>
      </c>
      <c r="F424" s="135" t="s">
        <v>853</v>
      </c>
      <c r="G424" s="78">
        <f>+G425</f>
        <v>0</v>
      </c>
      <c r="H424" s="261">
        <v>8661306.8000000007</v>
      </c>
      <c r="I424" s="238"/>
      <c r="J424" s="234">
        <v>0</v>
      </c>
      <c r="K424" s="225"/>
      <c r="L424" s="229">
        <f t="shared" si="37"/>
        <v>8661306.8000000007</v>
      </c>
      <c r="M424" s="230"/>
      <c r="N424" s="360">
        <v>0</v>
      </c>
      <c r="O424" s="231">
        <v>0</v>
      </c>
      <c r="P424" s="229">
        <f t="shared" si="38"/>
        <v>8661306.8000000007</v>
      </c>
      <c r="Q424" s="35">
        <f>VLOOKUP(E424,'[35]BAT (2)'!$C$11:$H$580,6,FALSE)</f>
        <v>7154614.3917250037</v>
      </c>
      <c r="S424" s="36" t="b">
        <f t="shared" si="39"/>
        <v>0</v>
      </c>
      <c r="Y424" s="44">
        <f t="shared" si="40"/>
        <v>8661306.8000000007</v>
      </c>
      <c r="Z424" s="45">
        <f t="shared" si="41"/>
        <v>0</v>
      </c>
      <c r="AA424" s="44">
        <f t="shared" si="42"/>
        <v>8661306.8000000007</v>
      </c>
    </row>
    <row r="425" spans="1:27" s="22" customFormat="1" ht="15" customHeight="1" x14ac:dyDescent="0.25">
      <c r="A425" s="71" t="s">
        <v>17</v>
      </c>
      <c r="B425" s="72"/>
      <c r="C425" s="39" t="s">
        <v>24</v>
      </c>
      <c r="D425" s="39" t="s">
        <v>24</v>
      </c>
      <c r="E425" s="116" t="s">
        <v>854</v>
      </c>
      <c r="F425" s="126" t="s">
        <v>855</v>
      </c>
      <c r="G425" s="94">
        <f>+G426+G427</f>
        <v>0</v>
      </c>
      <c r="H425" s="257">
        <v>3377650.72</v>
      </c>
      <c r="I425" s="238"/>
      <c r="J425" s="234">
        <v>0</v>
      </c>
      <c r="K425" s="225"/>
      <c r="L425" s="258">
        <f t="shared" si="37"/>
        <v>3377650.72</v>
      </c>
      <c r="M425" s="259"/>
      <c r="N425" s="359">
        <v>0</v>
      </c>
      <c r="O425" s="260">
        <v>0</v>
      </c>
      <c r="P425" s="258">
        <f t="shared" si="38"/>
        <v>3377650.72</v>
      </c>
      <c r="Q425" s="35">
        <f>VLOOKUP(E425,'[35]BAT (2)'!$C$11:$H$580,6,FALSE)</f>
        <v>3251173.377600003</v>
      </c>
      <c r="S425" s="36" t="b">
        <f t="shared" si="39"/>
        <v>0</v>
      </c>
      <c r="Y425" s="44">
        <f t="shared" si="40"/>
        <v>3377650.72</v>
      </c>
      <c r="Z425" s="45">
        <f t="shared" si="41"/>
        <v>0</v>
      </c>
      <c r="AA425" s="44">
        <f t="shared" si="42"/>
        <v>3377650.72</v>
      </c>
    </row>
    <row r="426" spans="1:27" s="22" customFormat="1" ht="15" customHeight="1" x14ac:dyDescent="0.25">
      <c r="A426" s="71"/>
      <c r="B426" s="72"/>
      <c r="C426" s="39" t="s">
        <v>24</v>
      </c>
      <c r="D426" s="39" t="s">
        <v>14</v>
      </c>
      <c r="E426" s="118" t="s">
        <v>856</v>
      </c>
      <c r="F426" s="121" t="s">
        <v>857</v>
      </c>
      <c r="G426" s="66"/>
      <c r="H426" s="249">
        <v>0</v>
      </c>
      <c r="I426" s="238"/>
      <c r="J426" s="243"/>
      <c r="K426" s="225"/>
      <c r="L426" s="250">
        <f t="shared" si="37"/>
        <v>0</v>
      </c>
      <c r="M426" s="245"/>
      <c r="N426" s="357">
        <v>0</v>
      </c>
      <c r="O426" s="251">
        <v>0</v>
      </c>
      <c r="P426" s="250">
        <f t="shared" si="38"/>
        <v>0</v>
      </c>
      <c r="Q426" s="35">
        <f>VLOOKUP(E426,'[35]BAT (2)'!$C$11:$H$580,6,FALSE)</f>
        <v>0</v>
      </c>
      <c r="S426" s="36" t="b">
        <f t="shared" si="39"/>
        <v>1</v>
      </c>
      <c r="Y426" s="44">
        <f t="shared" si="40"/>
        <v>0</v>
      </c>
      <c r="Z426" s="45">
        <f t="shared" si="41"/>
        <v>0</v>
      </c>
      <c r="AA426" s="44">
        <f t="shared" si="42"/>
        <v>0</v>
      </c>
    </row>
    <row r="427" spans="1:27" s="22" customFormat="1" ht="15" customHeight="1" x14ac:dyDescent="0.25">
      <c r="A427" s="71"/>
      <c r="B427" s="72"/>
      <c r="C427" s="39" t="s">
        <v>24</v>
      </c>
      <c r="D427" s="39" t="s">
        <v>14</v>
      </c>
      <c r="E427" s="118" t="s">
        <v>858</v>
      </c>
      <c r="F427" s="121" t="s">
        <v>859</v>
      </c>
      <c r="G427" s="66"/>
      <c r="H427" s="249">
        <v>3377650.72</v>
      </c>
      <c r="I427" s="238"/>
      <c r="J427" s="243"/>
      <c r="K427" s="225"/>
      <c r="L427" s="250">
        <f t="shared" si="37"/>
        <v>3377650.72</v>
      </c>
      <c r="M427" s="245"/>
      <c r="N427" s="357">
        <v>0</v>
      </c>
      <c r="O427" s="251">
        <v>0</v>
      </c>
      <c r="P427" s="250">
        <f t="shared" si="38"/>
        <v>3377650.72</v>
      </c>
      <c r="Q427" s="35">
        <f>VLOOKUP(E427,'[35]BAT (2)'!$C$11:$H$580,6,FALSE)</f>
        <v>3251173.377600003</v>
      </c>
      <c r="S427" s="36" t="b">
        <f t="shared" si="39"/>
        <v>0</v>
      </c>
      <c r="Y427" s="44">
        <f t="shared" si="40"/>
        <v>3377650.72</v>
      </c>
      <c r="Z427" s="45">
        <f t="shared" si="41"/>
        <v>0</v>
      </c>
      <c r="AA427" s="44">
        <f t="shared" si="42"/>
        <v>3377650.72</v>
      </c>
    </row>
    <row r="428" spans="1:27" s="22" customFormat="1" ht="15" customHeight="1" x14ac:dyDescent="0.25">
      <c r="A428" s="71"/>
      <c r="B428" s="72"/>
      <c r="C428" s="39" t="s">
        <v>24</v>
      </c>
      <c r="D428" s="39" t="s">
        <v>14</v>
      </c>
      <c r="E428" s="114" t="s">
        <v>860</v>
      </c>
      <c r="F428" s="145" t="s">
        <v>861</v>
      </c>
      <c r="G428" s="146"/>
      <c r="H428" s="263">
        <v>5283656.08</v>
      </c>
      <c r="I428" s="238"/>
      <c r="J428" s="243"/>
      <c r="K428" s="225"/>
      <c r="L428" s="264">
        <f t="shared" si="37"/>
        <v>5283656.08</v>
      </c>
      <c r="M428" s="245"/>
      <c r="N428" s="361">
        <v>0</v>
      </c>
      <c r="O428" s="265">
        <v>0</v>
      </c>
      <c r="P428" s="264">
        <f t="shared" si="38"/>
        <v>5283656.08</v>
      </c>
      <c r="Q428" s="35">
        <f>VLOOKUP(E428,'[35]BAT (2)'!$C$11:$H$580,6,FALSE)</f>
        <v>3903441.0141250002</v>
      </c>
      <c r="S428" s="36" t="b">
        <f t="shared" si="39"/>
        <v>0</v>
      </c>
      <c r="Y428" s="44">
        <f t="shared" si="40"/>
        <v>5283656.08</v>
      </c>
      <c r="Z428" s="45">
        <f t="shared" si="41"/>
        <v>0</v>
      </c>
      <c r="AA428" s="44">
        <f t="shared" si="42"/>
        <v>5283656.08</v>
      </c>
    </row>
    <row r="429" spans="1:27" s="22" customFormat="1" ht="15" customHeight="1" x14ac:dyDescent="0.25">
      <c r="A429" s="71" t="s">
        <v>17</v>
      </c>
      <c r="B429" s="72"/>
      <c r="C429" s="39" t="s">
        <v>24</v>
      </c>
      <c r="D429" s="39" t="s">
        <v>24</v>
      </c>
      <c r="E429" s="114" t="s">
        <v>862</v>
      </c>
      <c r="F429" s="135" t="s">
        <v>863</v>
      </c>
      <c r="G429" s="78">
        <f>+G430+G431</f>
        <v>0</v>
      </c>
      <c r="H429" s="261">
        <v>0</v>
      </c>
      <c r="I429" s="238"/>
      <c r="J429" s="234">
        <v>0</v>
      </c>
      <c r="K429" s="225"/>
      <c r="L429" s="229">
        <f t="shared" si="37"/>
        <v>0</v>
      </c>
      <c r="M429" s="230"/>
      <c r="N429" s="360">
        <v>0</v>
      </c>
      <c r="O429" s="231">
        <v>0</v>
      </c>
      <c r="P429" s="229">
        <f t="shared" si="38"/>
        <v>0</v>
      </c>
      <c r="Q429" s="35">
        <f>VLOOKUP(E429,'[35]BAT (2)'!$C$11:$H$580,6,FALSE)</f>
        <v>0</v>
      </c>
      <c r="S429" s="36" t="b">
        <f t="shared" si="39"/>
        <v>1</v>
      </c>
      <c r="Y429" s="44">
        <f t="shared" si="40"/>
        <v>0</v>
      </c>
      <c r="Z429" s="45">
        <f t="shared" si="41"/>
        <v>0</v>
      </c>
      <c r="AA429" s="44">
        <f t="shared" si="42"/>
        <v>0</v>
      </c>
    </row>
    <row r="430" spans="1:27" s="22" customFormat="1" ht="15" customHeight="1" x14ac:dyDescent="0.25">
      <c r="A430" s="71"/>
      <c r="B430" s="72"/>
      <c r="C430" s="39" t="s">
        <v>24</v>
      </c>
      <c r="D430" s="39" t="s">
        <v>14</v>
      </c>
      <c r="E430" s="116" t="s">
        <v>864</v>
      </c>
      <c r="F430" s="126" t="s">
        <v>865</v>
      </c>
      <c r="G430" s="74"/>
      <c r="H430" s="263">
        <v>0</v>
      </c>
      <c r="I430" s="238"/>
      <c r="J430" s="243"/>
      <c r="K430" s="225"/>
      <c r="L430" s="264">
        <f t="shared" si="37"/>
        <v>0</v>
      </c>
      <c r="M430" s="245"/>
      <c r="N430" s="361">
        <v>0</v>
      </c>
      <c r="O430" s="265">
        <v>0</v>
      </c>
      <c r="P430" s="264">
        <f t="shared" si="38"/>
        <v>0</v>
      </c>
      <c r="Q430" s="35">
        <f>VLOOKUP(E430,'[35]BAT (2)'!$C$11:$H$580,6,FALSE)</f>
        <v>0</v>
      </c>
      <c r="S430" s="36" t="b">
        <f t="shared" si="39"/>
        <v>1</v>
      </c>
      <c r="Y430" s="44">
        <f t="shared" si="40"/>
        <v>0</v>
      </c>
      <c r="Z430" s="45">
        <f t="shared" si="41"/>
        <v>0</v>
      </c>
      <c r="AA430" s="44">
        <f t="shared" si="42"/>
        <v>0</v>
      </c>
    </row>
    <row r="431" spans="1:27" s="22" customFormat="1" ht="15" customHeight="1" x14ac:dyDescent="0.25">
      <c r="A431" s="71"/>
      <c r="B431" s="72"/>
      <c r="C431" s="39" t="s">
        <v>24</v>
      </c>
      <c r="D431" s="39" t="s">
        <v>14</v>
      </c>
      <c r="E431" s="116" t="s">
        <v>866</v>
      </c>
      <c r="F431" s="126" t="s">
        <v>867</v>
      </c>
      <c r="G431" s="74"/>
      <c r="H431" s="263">
        <v>0</v>
      </c>
      <c r="I431" s="238"/>
      <c r="J431" s="243"/>
      <c r="K431" s="225"/>
      <c r="L431" s="264">
        <f t="shared" si="37"/>
        <v>0</v>
      </c>
      <c r="M431" s="245"/>
      <c r="N431" s="361">
        <v>0</v>
      </c>
      <c r="O431" s="265">
        <v>0</v>
      </c>
      <c r="P431" s="264">
        <f t="shared" si="38"/>
        <v>0</v>
      </c>
      <c r="Q431" s="35">
        <f>VLOOKUP(E431,'[35]BAT (2)'!$C$11:$H$580,6,FALSE)</f>
        <v>0</v>
      </c>
      <c r="S431" s="36" t="b">
        <f t="shared" si="39"/>
        <v>1</v>
      </c>
      <c r="Y431" s="44">
        <f t="shared" si="40"/>
        <v>0</v>
      </c>
      <c r="Z431" s="45">
        <f t="shared" si="41"/>
        <v>0</v>
      </c>
      <c r="AA431" s="44">
        <f t="shared" si="42"/>
        <v>0</v>
      </c>
    </row>
    <row r="432" spans="1:27" s="22" customFormat="1" ht="15" customHeight="1" x14ac:dyDescent="0.25">
      <c r="A432" s="71" t="s">
        <v>17</v>
      </c>
      <c r="B432" s="72"/>
      <c r="C432" s="39" t="s">
        <v>24</v>
      </c>
      <c r="D432" s="39" t="s">
        <v>24</v>
      </c>
      <c r="E432" s="114" t="s">
        <v>868</v>
      </c>
      <c r="F432" s="135" t="s">
        <v>869</v>
      </c>
      <c r="G432" s="78">
        <f>+G433+G442</f>
        <v>0</v>
      </c>
      <c r="H432" s="261">
        <v>0</v>
      </c>
      <c r="I432" s="238"/>
      <c r="J432" s="228">
        <v>0</v>
      </c>
      <c r="K432" s="225"/>
      <c r="L432" s="229">
        <f t="shared" si="37"/>
        <v>0</v>
      </c>
      <c r="M432" s="230"/>
      <c r="N432" s="360">
        <v>0</v>
      </c>
      <c r="O432" s="231">
        <v>0</v>
      </c>
      <c r="P432" s="229">
        <f t="shared" si="38"/>
        <v>0</v>
      </c>
      <c r="Q432" s="35">
        <f>VLOOKUP(E432,'[35]BAT (2)'!$C$11:$H$580,6,FALSE)</f>
        <v>-1444030.1395787098</v>
      </c>
      <c r="S432" s="36" t="b">
        <f t="shared" si="39"/>
        <v>0</v>
      </c>
      <c r="Y432" s="44">
        <f t="shared" si="40"/>
        <v>0</v>
      </c>
      <c r="Z432" s="45">
        <f t="shared" si="41"/>
        <v>0</v>
      </c>
      <c r="AA432" s="44">
        <f t="shared" si="42"/>
        <v>0</v>
      </c>
    </row>
    <row r="433" spans="1:27" s="22" customFormat="1" ht="15" customHeight="1" x14ac:dyDescent="0.25">
      <c r="A433" s="71" t="s">
        <v>17</v>
      </c>
      <c r="B433" s="72"/>
      <c r="C433" s="39" t="s">
        <v>24</v>
      </c>
      <c r="D433" s="39" t="s">
        <v>24</v>
      </c>
      <c r="E433" s="116" t="s">
        <v>870</v>
      </c>
      <c r="F433" s="126" t="s">
        <v>871</v>
      </c>
      <c r="G433" s="94">
        <f>SUM(G434:G441)</f>
        <v>0</v>
      </c>
      <c r="H433" s="257">
        <v>0</v>
      </c>
      <c r="I433" s="238"/>
      <c r="J433" s="234">
        <v>0</v>
      </c>
      <c r="K433" s="225"/>
      <c r="L433" s="258">
        <f t="shared" si="37"/>
        <v>0</v>
      </c>
      <c r="M433" s="259"/>
      <c r="N433" s="359">
        <v>0</v>
      </c>
      <c r="O433" s="260">
        <v>0</v>
      </c>
      <c r="P433" s="258">
        <f t="shared" si="38"/>
        <v>0</v>
      </c>
      <c r="Q433" s="35">
        <f>VLOOKUP(E433,'[35]BAT (2)'!$C$11:$H$580,6,FALSE)</f>
        <v>-1472767.7075074662</v>
      </c>
      <c r="S433" s="36" t="b">
        <f t="shared" si="39"/>
        <v>0</v>
      </c>
      <c r="Y433" s="44">
        <f t="shared" si="40"/>
        <v>0</v>
      </c>
      <c r="Z433" s="45">
        <f t="shared" si="41"/>
        <v>0</v>
      </c>
      <c r="AA433" s="44">
        <f t="shared" si="42"/>
        <v>0</v>
      </c>
    </row>
    <row r="434" spans="1:27" s="22" customFormat="1" ht="15" customHeight="1" x14ac:dyDescent="0.25">
      <c r="A434" s="71"/>
      <c r="B434" s="72"/>
      <c r="C434" s="39" t="s">
        <v>24</v>
      </c>
      <c r="D434" s="39" t="s">
        <v>14</v>
      </c>
      <c r="E434" s="118" t="s">
        <v>872</v>
      </c>
      <c r="F434" s="143" t="s">
        <v>873</v>
      </c>
      <c r="G434" s="144"/>
      <c r="H434" s="281">
        <v>0</v>
      </c>
      <c r="I434" s="289"/>
      <c r="J434" s="403"/>
      <c r="K434" s="291"/>
      <c r="L434" s="282">
        <f t="shared" si="37"/>
        <v>0</v>
      </c>
      <c r="M434" s="245"/>
      <c r="N434" s="365">
        <v>0</v>
      </c>
      <c r="O434" s="245">
        <v>0</v>
      </c>
      <c r="P434" s="282">
        <f t="shared" si="38"/>
        <v>0</v>
      </c>
      <c r="Q434" s="35">
        <f>VLOOKUP(E434,'[35]BAT (2)'!$C$11:$H$580,6,FALSE)</f>
        <v>-139111.78892894834</v>
      </c>
      <c r="S434" s="36" t="b">
        <f t="shared" si="39"/>
        <v>0</v>
      </c>
      <c r="Y434" s="44">
        <f t="shared" si="40"/>
        <v>0</v>
      </c>
      <c r="Z434" s="45">
        <f t="shared" si="41"/>
        <v>0</v>
      </c>
      <c r="AA434" s="44">
        <f t="shared" si="42"/>
        <v>0</v>
      </c>
    </row>
    <row r="435" spans="1:27" s="22" customFormat="1" ht="15" customHeight="1" x14ac:dyDescent="0.25">
      <c r="A435" s="71"/>
      <c r="B435" s="72"/>
      <c r="C435" s="39" t="s">
        <v>24</v>
      </c>
      <c r="D435" s="39" t="s">
        <v>14</v>
      </c>
      <c r="E435" s="118" t="s">
        <v>874</v>
      </c>
      <c r="F435" s="143" t="s">
        <v>875</v>
      </c>
      <c r="G435" s="144"/>
      <c r="H435" s="281">
        <v>0</v>
      </c>
      <c r="I435" s="289"/>
      <c r="J435" s="403"/>
      <c r="K435" s="291"/>
      <c r="L435" s="282">
        <f t="shared" si="37"/>
        <v>0</v>
      </c>
      <c r="M435" s="245"/>
      <c r="N435" s="365">
        <v>0</v>
      </c>
      <c r="O435" s="245">
        <v>0</v>
      </c>
      <c r="P435" s="282">
        <f t="shared" si="38"/>
        <v>0</v>
      </c>
      <c r="Q435" s="35">
        <f>VLOOKUP(E435,'[35]BAT (2)'!$C$11:$H$580,6,FALSE)</f>
        <v>12638.079184845366</v>
      </c>
      <c r="S435" s="36" t="b">
        <f t="shared" si="39"/>
        <v>0</v>
      </c>
      <c r="Y435" s="44">
        <f t="shared" si="40"/>
        <v>0</v>
      </c>
      <c r="Z435" s="45">
        <f t="shared" si="41"/>
        <v>0</v>
      </c>
      <c r="AA435" s="44">
        <f t="shared" si="42"/>
        <v>0</v>
      </c>
    </row>
    <row r="436" spans="1:27" s="22" customFormat="1" ht="15" customHeight="1" x14ac:dyDescent="0.25">
      <c r="A436" s="71"/>
      <c r="B436" s="72"/>
      <c r="C436" s="39" t="s">
        <v>24</v>
      </c>
      <c r="D436" s="39" t="s">
        <v>14</v>
      </c>
      <c r="E436" s="118" t="s">
        <v>876</v>
      </c>
      <c r="F436" s="143" t="s">
        <v>877</v>
      </c>
      <c r="G436" s="144"/>
      <c r="H436" s="281">
        <v>0</v>
      </c>
      <c r="I436" s="289"/>
      <c r="J436" s="403"/>
      <c r="K436" s="291"/>
      <c r="L436" s="282">
        <f t="shared" si="37"/>
        <v>0</v>
      </c>
      <c r="M436" s="245"/>
      <c r="N436" s="365">
        <v>0</v>
      </c>
      <c r="O436" s="245">
        <v>0</v>
      </c>
      <c r="P436" s="282">
        <f t="shared" si="38"/>
        <v>0</v>
      </c>
      <c r="Q436" s="35">
        <f>VLOOKUP(E436,'[35]BAT (2)'!$C$11:$H$580,6,FALSE)</f>
        <v>-1007911.852837611</v>
      </c>
      <c r="S436" s="36" t="b">
        <f t="shared" si="39"/>
        <v>0</v>
      </c>
      <c r="Y436" s="44">
        <f t="shared" si="40"/>
        <v>0</v>
      </c>
      <c r="Z436" s="45">
        <f t="shared" si="41"/>
        <v>0</v>
      </c>
      <c r="AA436" s="44">
        <f t="shared" si="42"/>
        <v>0</v>
      </c>
    </row>
    <row r="437" spans="1:27" s="22" customFormat="1" ht="15" customHeight="1" x14ac:dyDescent="0.25">
      <c r="A437" s="71"/>
      <c r="B437" s="72"/>
      <c r="C437" s="39" t="s">
        <v>24</v>
      </c>
      <c r="D437" s="39" t="s">
        <v>14</v>
      </c>
      <c r="E437" s="118" t="s">
        <v>878</v>
      </c>
      <c r="F437" s="143" t="s">
        <v>879</v>
      </c>
      <c r="G437" s="144"/>
      <c r="H437" s="281">
        <v>0</v>
      </c>
      <c r="I437" s="289"/>
      <c r="J437" s="403"/>
      <c r="K437" s="291"/>
      <c r="L437" s="282">
        <f t="shared" si="37"/>
        <v>0</v>
      </c>
      <c r="M437" s="245"/>
      <c r="N437" s="365">
        <v>0</v>
      </c>
      <c r="O437" s="245">
        <v>0</v>
      </c>
      <c r="P437" s="282">
        <f t="shared" si="38"/>
        <v>0</v>
      </c>
      <c r="Q437" s="35">
        <f>VLOOKUP(E437,'[35]BAT (2)'!$C$11:$H$580,6,FALSE)</f>
        <v>-27513.825691205107</v>
      </c>
      <c r="S437" s="36" t="b">
        <f t="shared" si="39"/>
        <v>0</v>
      </c>
      <c r="Y437" s="44">
        <f t="shared" si="40"/>
        <v>0</v>
      </c>
      <c r="Z437" s="45">
        <f t="shared" si="41"/>
        <v>0</v>
      </c>
      <c r="AA437" s="44">
        <f t="shared" si="42"/>
        <v>0</v>
      </c>
    </row>
    <row r="438" spans="1:27" s="22" customFormat="1" ht="15" customHeight="1" x14ac:dyDescent="0.25">
      <c r="A438" s="71"/>
      <c r="B438" s="72"/>
      <c r="C438" s="39" t="s">
        <v>24</v>
      </c>
      <c r="D438" s="39" t="s">
        <v>14</v>
      </c>
      <c r="E438" s="118" t="s">
        <v>880</v>
      </c>
      <c r="F438" s="143" t="s">
        <v>881</v>
      </c>
      <c r="G438" s="144"/>
      <c r="H438" s="281">
        <v>0</v>
      </c>
      <c r="I438" s="289"/>
      <c r="J438" s="403"/>
      <c r="K438" s="291"/>
      <c r="L438" s="282">
        <f t="shared" si="37"/>
        <v>0</v>
      </c>
      <c r="M438" s="245"/>
      <c r="N438" s="365">
        <v>0</v>
      </c>
      <c r="O438" s="245">
        <v>0</v>
      </c>
      <c r="P438" s="282">
        <f t="shared" si="38"/>
        <v>0</v>
      </c>
      <c r="Q438" s="35">
        <f>VLOOKUP(E438,'[35]BAT (2)'!$C$11:$H$580,6,FALSE)</f>
        <v>-267583.29132980003</v>
      </c>
      <c r="S438" s="36" t="b">
        <f t="shared" si="39"/>
        <v>0</v>
      </c>
      <c r="Y438" s="44">
        <f t="shared" si="40"/>
        <v>0</v>
      </c>
      <c r="Z438" s="45">
        <f t="shared" si="41"/>
        <v>0</v>
      </c>
      <c r="AA438" s="44">
        <f t="shared" si="42"/>
        <v>0</v>
      </c>
    </row>
    <row r="439" spans="1:27" s="22" customFormat="1" ht="15" customHeight="1" x14ac:dyDescent="0.25">
      <c r="A439" s="71"/>
      <c r="B439" s="72"/>
      <c r="C439" s="39" t="s">
        <v>24</v>
      </c>
      <c r="D439" s="39" t="s">
        <v>14</v>
      </c>
      <c r="E439" s="118" t="s">
        <v>882</v>
      </c>
      <c r="F439" s="143" t="s">
        <v>883</v>
      </c>
      <c r="G439" s="144"/>
      <c r="H439" s="281">
        <v>0</v>
      </c>
      <c r="I439" s="289"/>
      <c r="J439" s="403"/>
      <c r="K439" s="291"/>
      <c r="L439" s="282">
        <f t="shared" si="37"/>
        <v>0</v>
      </c>
      <c r="M439" s="245"/>
      <c r="N439" s="365">
        <v>0</v>
      </c>
      <c r="O439" s="245">
        <v>0</v>
      </c>
      <c r="P439" s="282">
        <f t="shared" si="38"/>
        <v>0</v>
      </c>
      <c r="Q439" s="35">
        <f>VLOOKUP(E439,'[35]BAT (2)'!$C$11:$H$580,6,FALSE)</f>
        <v>0</v>
      </c>
      <c r="S439" s="36" t="b">
        <f t="shared" si="39"/>
        <v>1</v>
      </c>
      <c r="Y439" s="44">
        <f t="shared" si="40"/>
        <v>0</v>
      </c>
      <c r="Z439" s="45">
        <f t="shared" si="41"/>
        <v>0</v>
      </c>
      <c r="AA439" s="44">
        <f t="shared" si="42"/>
        <v>0</v>
      </c>
    </row>
    <row r="440" spans="1:27" s="22" customFormat="1" ht="15" customHeight="1" x14ac:dyDescent="0.25">
      <c r="A440" s="71"/>
      <c r="B440" s="72"/>
      <c r="C440" s="39" t="s">
        <v>24</v>
      </c>
      <c r="D440" s="39" t="s">
        <v>14</v>
      </c>
      <c r="E440" s="118" t="s">
        <v>884</v>
      </c>
      <c r="F440" s="143" t="s">
        <v>885</v>
      </c>
      <c r="G440" s="144"/>
      <c r="H440" s="281">
        <v>0</v>
      </c>
      <c r="I440" s="289"/>
      <c r="J440" s="403"/>
      <c r="K440" s="291"/>
      <c r="L440" s="282">
        <f t="shared" si="37"/>
        <v>0</v>
      </c>
      <c r="M440" s="245"/>
      <c r="N440" s="365">
        <v>0</v>
      </c>
      <c r="O440" s="245">
        <v>0</v>
      </c>
      <c r="P440" s="282">
        <f t="shared" si="38"/>
        <v>0</v>
      </c>
      <c r="Q440" s="35">
        <f>VLOOKUP(E440,'[35]BAT (2)'!$C$11:$H$580,6,FALSE)</f>
        <v>0</v>
      </c>
      <c r="S440" s="36" t="b">
        <f t="shared" si="39"/>
        <v>1</v>
      </c>
      <c r="Y440" s="44">
        <f t="shared" si="40"/>
        <v>0</v>
      </c>
      <c r="Z440" s="45">
        <f t="shared" si="41"/>
        <v>0</v>
      </c>
      <c r="AA440" s="44">
        <f t="shared" si="42"/>
        <v>0</v>
      </c>
    </row>
    <row r="441" spans="1:27" s="22" customFormat="1" ht="15" customHeight="1" x14ac:dyDescent="0.25">
      <c r="A441" s="71"/>
      <c r="B441" s="72"/>
      <c r="C441" s="39" t="s">
        <v>24</v>
      </c>
      <c r="D441" s="39" t="s">
        <v>14</v>
      </c>
      <c r="E441" s="118" t="s">
        <v>886</v>
      </c>
      <c r="F441" s="143" t="s">
        <v>887</v>
      </c>
      <c r="G441" s="144"/>
      <c r="H441" s="281">
        <v>0</v>
      </c>
      <c r="I441" s="289"/>
      <c r="J441" s="403"/>
      <c r="K441" s="291"/>
      <c r="L441" s="282">
        <f t="shared" si="37"/>
        <v>0</v>
      </c>
      <c r="M441" s="245"/>
      <c r="N441" s="365">
        <v>0</v>
      </c>
      <c r="O441" s="245">
        <v>0</v>
      </c>
      <c r="P441" s="282">
        <f t="shared" si="38"/>
        <v>0</v>
      </c>
      <c r="Q441" s="35">
        <f>VLOOKUP(E441,'[35]BAT (2)'!$C$11:$H$580,6,FALSE)</f>
        <v>-43285.02790474677</v>
      </c>
      <c r="S441" s="36" t="b">
        <f t="shared" si="39"/>
        <v>0</v>
      </c>
      <c r="Y441" s="44">
        <f t="shared" si="40"/>
        <v>0</v>
      </c>
      <c r="Z441" s="45">
        <f t="shared" si="41"/>
        <v>0</v>
      </c>
      <c r="AA441" s="44">
        <f t="shared" si="42"/>
        <v>0</v>
      </c>
    </row>
    <row r="442" spans="1:27" s="22" customFormat="1" ht="15" customHeight="1" x14ac:dyDescent="0.25">
      <c r="A442" s="71" t="s">
        <v>17</v>
      </c>
      <c r="B442" s="72"/>
      <c r="C442" s="39" t="s">
        <v>24</v>
      </c>
      <c r="D442" s="39" t="s">
        <v>24</v>
      </c>
      <c r="E442" s="116" t="s">
        <v>888</v>
      </c>
      <c r="F442" s="126" t="s">
        <v>889</v>
      </c>
      <c r="G442" s="94">
        <f>+SUM(G443:G448)</f>
        <v>0</v>
      </c>
      <c r="H442" s="257">
        <v>0</v>
      </c>
      <c r="I442" s="238"/>
      <c r="J442" s="234">
        <v>0</v>
      </c>
      <c r="K442" s="225"/>
      <c r="L442" s="258">
        <f t="shared" si="37"/>
        <v>0</v>
      </c>
      <c r="M442" s="259"/>
      <c r="N442" s="359">
        <v>0</v>
      </c>
      <c r="O442" s="260">
        <v>0</v>
      </c>
      <c r="P442" s="258">
        <f t="shared" si="38"/>
        <v>0</v>
      </c>
      <c r="Q442" s="35">
        <f>VLOOKUP(E442,'[35]BAT (2)'!$C$11:$H$580,6,FALSE)</f>
        <v>28737.5679287563</v>
      </c>
      <c r="S442" s="36" t="b">
        <f t="shared" si="39"/>
        <v>0</v>
      </c>
      <c r="Y442" s="44">
        <f t="shared" si="40"/>
        <v>0</v>
      </c>
      <c r="Z442" s="45">
        <f t="shared" si="41"/>
        <v>0</v>
      </c>
      <c r="AA442" s="44">
        <f t="shared" si="42"/>
        <v>0</v>
      </c>
    </row>
    <row r="443" spans="1:27" s="22" customFormat="1" ht="15" customHeight="1" x14ac:dyDescent="0.25">
      <c r="A443" s="71"/>
      <c r="B443" s="72"/>
      <c r="C443" s="39" t="s">
        <v>24</v>
      </c>
      <c r="D443" s="39" t="s">
        <v>14</v>
      </c>
      <c r="E443" s="118" t="s">
        <v>890</v>
      </c>
      <c r="F443" s="143" t="s">
        <v>891</v>
      </c>
      <c r="G443" s="144"/>
      <c r="H443" s="281">
        <v>0</v>
      </c>
      <c r="I443" s="289"/>
      <c r="J443" s="403"/>
      <c r="K443" s="291"/>
      <c r="L443" s="282">
        <f t="shared" si="37"/>
        <v>0</v>
      </c>
      <c r="M443" s="245"/>
      <c r="N443" s="365">
        <v>0</v>
      </c>
      <c r="O443" s="245">
        <v>0</v>
      </c>
      <c r="P443" s="282">
        <f t="shared" si="38"/>
        <v>0</v>
      </c>
      <c r="Q443" s="35">
        <f>VLOOKUP(E443,'[35]BAT (2)'!$C$11:$H$580,6,FALSE)</f>
        <v>-737.68935019664286</v>
      </c>
      <c r="S443" s="36" t="b">
        <f t="shared" si="39"/>
        <v>0</v>
      </c>
      <c r="Y443" s="44">
        <f t="shared" si="40"/>
        <v>0</v>
      </c>
      <c r="Z443" s="45">
        <f t="shared" si="41"/>
        <v>0</v>
      </c>
      <c r="AA443" s="44">
        <f t="shared" si="42"/>
        <v>0</v>
      </c>
    </row>
    <row r="444" spans="1:27" s="22" customFormat="1" ht="15" customHeight="1" x14ac:dyDescent="0.25">
      <c r="A444" s="71"/>
      <c r="B444" s="72"/>
      <c r="C444" s="39" t="s">
        <v>24</v>
      </c>
      <c r="D444" s="39" t="s">
        <v>14</v>
      </c>
      <c r="E444" s="118" t="s">
        <v>892</v>
      </c>
      <c r="F444" s="143" t="s">
        <v>893</v>
      </c>
      <c r="G444" s="144"/>
      <c r="H444" s="281">
        <v>0</v>
      </c>
      <c r="I444" s="289"/>
      <c r="J444" s="403"/>
      <c r="K444" s="291"/>
      <c r="L444" s="282">
        <f t="shared" si="37"/>
        <v>0</v>
      </c>
      <c r="M444" s="245"/>
      <c r="N444" s="365">
        <v>0</v>
      </c>
      <c r="O444" s="245">
        <v>0</v>
      </c>
      <c r="P444" s="282">
        <f t="shared" si="38"/>
        <v>0</v>
      </c>
      <c r="Q444" s="35">
        <f>VLOOKUP(E444,'[35]BAT (2)'!$C$11:$H$580,6,FALSE)</f>
        <v>-5448.2898856384272</v>
      </c>
      <c r="S444" s="36" t="b">
        <f t="shared" si="39"/>
        <v>0</v>
      </c>
      <c r="Y444" s="44">
        <f t="shared" si="40"/>
        <v>0</v>
      </c>
      <c r="Z444" s="45">
        <f t="shared" si="41"/>
        <v>0</v>
      </c>
      <c r="AA444" s="44">
        <f t="shared" si="42"/>
        <v>0</v>
      </c>
    </row>
    <row r="445" spans="1:27" s="22" customFormat="1" ht="15" customHeight="1" x14ac:dyDescent="0.25">
      <c r="A445" s="71"/>
      <c r="B445" s="72"/>
      <c r="C445" s="39" t="s">
        <v>24</v>
      </c>
      <c r="D445" s="39" t="s">
        <v>14</v>
      </c>
      <c r="E445" s="118" t="s">
        <v>894</v>
      </c>
      <c r="F445" s="143" t="s">
        <v>895</v>
      </c>
      <c r="G445" s="144"/>
      <c r="H445" s="281">
        <v>0</v>
      </c>
      <c r="I445" s="289"/>
      <c r="J445" s="403"/>
      <c r="K445" s="291"/>
      <c r="L445" s="282">
        <f t="shared" si="37"/>
        <v>0</v>
      </c>
      <c r="M445" s="245"/>
      <c r="N445" s="365">
        <v>0</v>
      </c>
      <c r="O445" s="245">
        <v>0</v>
      </c>
      <c r="P445" s="282">
        <f t="shared" si="38"/>
        <v>0</v>
      </c>
      <c r="Q445" s="35">
        <f>VLOOKUP(E445,'[35]BAT (2)'!$C$11:$H$580,6,FALSE)</f>
        <v>67688.665951004994</v>
      </c>
      <c r="S445" s="36" t="b">
        <f t="shared" si="39"/>
        <v>0</v>
      </c>
      <c r="Y445" s="44">
        <f t="shared" si="40"/>
        <v>0</v>
      </c>
      <c r="Z445" s="45">
        <f t="shared" si="41"/>
        <v>0</v>
      </c>
      <c r="AA445" s="44">
        <f t="shared" si="42"/>
        <v>0</v>
      </c>
    </row>
    <row r="446" spans="1:27" s="22" customFormat="1" ht="15" customHeight="1" x14ac:dyDescent="0.25">
      <c r="A446" s="71"/>
      <c r="B446" s="72"/>
      <c r="C446" s="39" t="s">
        <v>24</v>
      </c>
      <c r="D446" s="39" t="s">
        <v>14</v>
      </c>
      <c r="E446" s="118" t="s">
        <v>896</v>
      </c>
      <c r="F446" s="143" t="s">
        <v>897</v>
      </c>
      <c r="G446" s="144"/>
      <c r="H446" s="281">
        <v>0</v>
      </c>
      <c r="I446" s="289"/>
      <c r="J446" s="403"/>
      <c r="K446" s="291"/>
      <c r="L446" s="282">
        <f t="shared" si="37"/>
        <v>0</v>
      </c>
      <c r="M446" s="245"/>
      <c r="N446" s="365">
        <v>0</v>
      </c>
      <c r="O446" s="245">
        <v>0</v>
      </c>
      <c r="P446" s="282">
        <f t="shared" si="38"/>
        <v>0</v>
      </c>
      <c r="Q446" s="35">
        <f>VLOOKUP(E446,'[35]BAT (2)'!$C$11:$H$580,6,FALSE)</f>
        <v>-32930.340142268018</v>
      </c>
      <c r="S446" s="36" t="b">
        <f t="shared" si="39"/>
        <v>0</v>
      </c>
      <c r="Y446" s="44">
        <f t="shared" si="40"/>
        <v>0</v>
      </c>
      <c r="Z446" s="45">
        <f t="shared" si="41"/>
        <v>0</v>
      </c>
      <c r="AA446" s="44">
        <f t="shared" si="42"/>
        <v>0</v>
      </c>
    </row>
    <row r="447" spans="1:27" s="22" customFormat="1" ht="15" customHeight="1" x14ac:dyDescent="0.25">
      <c r="A447" s="71"/>
      <c r="B447" s="72"/>
      <c r="C447" s="39" t="s">
        <v>24</v>
      </c>
      <c r="D447" s="39" t="s">
        <v>14</v>
      </c>
      <c r="E447" s="118" t="s">
        <v>898</v>
      </c>
      <c r="F447" s="143" t="s">
        <v>899</v>
      </c>
      <c r="G447" s="144"/>
      <c r="H447" s="281">
        <v>0</v>
      </c>
      <c r="I447" s="289"/>
      <c r="J447" s="403"/>
      <c r="K447" s="291"/>
      <c r="L447" s="282">
        <f t="shared" si="37"/>
        <v>0</v>
      </c>
      <c r="M447" s="245"/>
      <c r="N447" s="365">
        <v>0</v>
      </c>
      <c r="O447" s="245">
        <v>0</v>
      </c>
      <c r="P447" s="282">
        <f t="shared" si="38"/>
        <v>0</v>
      </c>
      <c r="Q447" s="35">
        <f>VLOOKUP(E447,'[35]BAT (2)'!$C$11:$H$580,6,FALSE)</f>
        <v>3.7775999999212218E-3</v>
      </c>
      <c r="S447" s="36" t="b">
        <f t="shared" si="39"/>
        <v>0</v>
      </c>
      <c r="Y447" s="44">
        <f t="shared" si="40"/>
        <v>0</v>
      </c>
      <c r="Z447" s="45">
        <f t="shared" si="41"/>
        <v>0</v>
      </c>
      <c r="AA447" s="44">
        <f t="shared" si="42"/>
        <v>0</v>
      </c>
    </row>
    <row r="448" spans="1:27" s="22" customFormat="1" ht="15" customHeight="1" x14ac:dyDescent="0.25">
      <c r="A448" s="71"/>
      <c r="B448" s="72"/>
      <c r="C448" s="39" t="s">
        <v>24</v>
      </c>
      <c r="D448" s="39" t="s">
        <v>14</v>
      </c>
      <c r="E448" s="118" t="s">
        <v>900</v>
      </c>
      <c r="F448" s="143" t="s">
        <v>901</v>
      </c>
      <c r="G448" s="144"/>
      <c r="H448" s="281">
        <v>0</v>
      </c>
      <c r="I448" s="289"/>
      <c r="J448" s="403"/>
      <c r="K448" s="291"/>
      <c r="L448" s="282">
        <f t="shared" si="37"/>
        <v>0</v>
      </c>
      <c r="M448" s="245"/>
      <c r="N448" s="365">
        <v>0</v>
      </c>
      <c r="O448" s="245">
        <v>0</v>
      </c>
      <c r="P448" s="282">
        <f t="shared" si="38"/>
        <v>0</v>
      </c>
      <c r="Q448" s="35">
        <f>VLOOKUP(E448,'[35]BAT (2)'!$C$11:$H$580,6,FALSE)</f>
        <v>165.21757825439272</v>
      </c>
      <c r="S448" s="36" t="b">
        <f t="shared" si="39"/>
        <v>0</v>
      </c>
      <c r="Y448" s="44">
        <f t="shared" si="40"/>
        <v>0</v>
      </c>
      <c r="Z448" s="45">
        <f t="shared" si="41"/>
        <v>0</v>
      </c>
      <c r="AA448" s="44">
        <f t="shared" si="42"/>
        <v>0</v>
      </c>
    </row>
    <row r="449" spans="1:27" s="22" customFormat="1" ht="15" customHeight="1" x14ac:dyDescent="0.25">
      <c r="A449" s="71" t="s">
        <v>17</v>
      </c>
      <c r="B449" s="72"/>
      <c r="C449" s="39" t="s">
        <v>24</v>
      </c>
      <c r="D449" s="39" t="s">
        <v>24</v>
      </c>
      <c r="E449" s="114" t="s">
        <v>902</v>
      </c>
      <c r="F449" s="135" t="s">
        <v>903</v>
      </c>
      <c r="G449" s="78">
        <f>+G450+G458+G459+G466</f>
        <v>0</v>
      </c>
      <c r="H449" s="261">
        <v>10168871.25</v>
      </c>
      <c r="I449" s="238"/>
      <c r="J449" s="228">
        <v>0</v>
      </c>
      <c r="K449" s="225"/>
      <c r="L449" s="229">
        <f t="shared" si="37"/>
        <v>10168871.25</v>
      </c>
      <c r="M449" s="230"/>
      <c r="N449" s="360">
        <v>0</v>
      </c>
      <c r="O449" s="231">
        <v>0</v>
      </c>
      <c r="P449" s="229">
        <f t="shared" si="38"/>
        <v>10168871.25</v>
      </c>
      <c r="Q449" s="35">
        <f>VLOOKUP(E449,'[35]BAT (2)'!$C$11:$H$580,6,FALSE)</f>
        <v>5519759.1680000005</v>
      </c>
      <c r="S449" s="36" t="b">
        <f t="shared" si="39"/>
        <v>0</v>
      </c>
      <c r="Y449" s="44">
        <f t="shared" si="40"/>
        <v>10168871.25</v>
      </c>
      <c r="Z449" s="45">
        <f t="shared" si="41"/>
        <v>0</v>
      </c>
      <c r="AA449" s="44">
        <f t="shared" si="42"/>
        <v>10168871.25</v>
      </c>
    </row>
    <row r="450" spans="1:27" s="22" customFormat="1" ht="15" customHeight="1" x14ac:dyDescent="0.25">
      <c r="A450" s="71" t="s">
        <v>17</v>
      </c>
      <c r="B450" s="72"/>
      <c r="C450" s="39" t="s">
        <v>24</v>
      </c>
      <c r="D450" s="39" t="s">
        <v>24</v>
      </c>
      <c r="E450" s="116" t="s">
        <v>904</v>
      </c>
      <c r="F450" s="126" t="s">
        <v>905</v>
      </c>
      <c r="G450" s="94">
        <f>SUM(G451:G457)</f>
        <v>0</v>
      </c>
      <c r="H450" s="257">
        <v>1988803.21</v>
      </c>
      <c r="I450" s="238"/>
      <c r="J450" s="234">
        <v>0</v>
      </c>
      <c r="K450" s="225"/>
      <c r="L450" s="258">
        <f t="shared" si="37"/>
        <v>1988803.21</v>
      </c>
      <c r="M450" s="259"/>
      <c r="N450" s="359">
        <v>0</v>
      </c>
      <c r="O450" s="260">
        <v>0</v>
      </c>
      <c r="P450" s="258">
        <f t="shared" si="38"/>
        <v>1988803.21</v>
      </c>
      <c r="Q450" s="35">
        <f>VLOOKUP(E450,'[35]BAT (2)'!$C$11:$H$580,6,FALSE)</f>
        <v>854123.30799999996</v>
      </c>
      <c r="S450" s="36" t="b">
        <f t="shared" si="39"/>
        <v>0</v>
      </c>
      <c r="Y450" s="44">
        <f t="shared" si="40"/>
        <v>1988803.21</v>
      </c>
      <c r="Z450" s="45">
        <f t="shared" si="41"/>
        <v>0</v>
      </c>
      <c r="AA450" s="44">
        <f t="shared" si="42"/>
        <v>1988803.21</v>
      </c>
    </row>
    <row r="451" spans="1:27" s="22" customFormat="1" ht="15" customHeight="1" x14ac:dyDescent="0.25">
      <c r="A451" s="71"/>
      <c r="B451" s="72"/>
      <c r="C451" s="39" t="s">
        <v>24</v>
      </c>
      <c r="D451" s="39" t="s">
        <v>14</v>
      </c>
      <c r="E451" s="118" t="s">
        <v>906</v>
      </c>
      <c r="F451" s="143" t="s">
        <v>907</v>
      </c>
      <c r="G451" s="144"/>
      <c r="H451" s="281">
        <v>40000</v>
      </c>
      <c r="I451" s="289"/>
      <c r="J451" s="403"/>
      <c r="K451" s="291"/>
      <c r="L451" s="282">
        <f t="shared" si="37"/>
        <v>40000</v>
      </c>
      <c r="M451" s="245"/>
      <c r="N451" s="365">
        <v>0</v>
      </c>
      <c r="O451" s="245">
        <v>0</v>
      </c>
      <c r="P451" s="282">
        <f t="shared" si="38"/>
        <v>40000</v>
      </c>
      <c r="Q451" s="35">
        <f>VLOOKUP(E451,'[35]BAT (2)'!$C$11:$H$580,6,FALSE)</f>
        <v>38927.485076563717</v>
      </c>
      <c r="S451" s="36" t="b">
        <f t="shared" si="39"/>
        <v>0</v>
      </c>
      <c r="Y451" s="44">
        <f t="shared" si="40"/>
        <v>40000</v>
      </c>
      <c r="Z451" s="45">
        <f t="shared" si="41"/>
        <v>0</v>
      </c>
      <c r="AA451" s="44">
        <f t="shared" si="42"/>
        <v>40000</v>
      </c>
    </row>
    <row r="452" spans="1:27" s="22" customFormat="1" ht="15" customHeight="1" x14ac:dyDescent="0.25">
      <c r="A452" s="71"/>
      <c r="B452" s="72"/>
      <c r="C452" s="39" t="s">
        <v>24</v>
      </c>
      <c r="D452" s="39" t="s">
        <v>14</v>
      </c>
      <c r="E452" s="118" t="s">
        <v>908</v>
      </c>
      <c r="F452" s="143" t="s">
        <v>909</v>
      </c>
      <c r="G452" s="144"/>
      <c r="H452" s="281">
        <v>1103908.8700000001</v>
      </c>
      <c r="I452" s="289"/>
      <c r="J452" s="403"/>
      <c r="K452" s="291"/>
      <c r="L452" s="282">
        <f t="shared" ref="L452:L515" si="43">H452-J452</f>
        <v>1103908.8700000001</v>
      </c>
      <c r="M452" s="245"/>
      <c r="N452" s="365">
        <v>0</v>
      </c>
      <c r="O452" s="245">
        <v>0</v>
      </c>
      <c r="P452" s="282">
        <f t="shared" si="38"/>
        <v>1103908.8700000001</v>
      </c>
      <c r="Q452" s="35">
        <f>VLOOKUP(E452,'[35]BAT (2)'!$C$11:$H$580,6,FALSE)</f>
        <v>170992.2138593304</v>
      </c>
      <c r="S452" s="36" t="b">
        <f t="shared" si="39"/>
        <v>0</v>
      </c>
      <c r="Y452" s="44">
        <f t="shared" si="40"/>
        <v>1103908.8700000001</v>
      </c>
      <c r="Z452" s="45">
        <f t="shared" si="41"/>
        <v>0</v>
      </c>
      <c r="AA452" s="44">
        <f t="shared" si="42"/>
        <v>1103908.8700000001</v>
      </c>
    </row>
    <row r="453" spans="1:27" s="22" customFormat="1" ht="15" customHeight="1" x14ac:dyDescent="0.25">
      <c r="A453" s="71"/>
      <c r="B453" s="72"/>
      <c r="C453" s="39" t="s">
        <v>24</v>
      </c>
      <c r="D453" s="39" t="s">
        <v>14</v>
      </c>
      <c r="E453" s="118" t="s">
        <v>910</v>
      </c>
      <c r="F453" s="143" t="s">
        <v>911</v>
      </c>
      <c r="G453" s="144"/>
      <c r="H453" s="281">
        <v>26666.67</v>
      </c>
      <c r="I453" s="289"/>
      <c r="J453" s="403"/>
      <c r="K453" s="291"/>
      <c r="L453" s="282">
        <f t="shared" si="43"/>
        <v>26666.67</v>
      </c>
      <c r="M453" s="245"/>
      <c r="N453" s="365">
        <v>0</v>
      </c>
      <c r="O453" s="245">
        <v>0</v>
      </c>
      <c r="P453" s="282">
        <f t="shared" si="38"/>
        <v>26666.67</v>
      </c>
      <c r="Q453" s="35">
        <f>VLOOKUP(E453,'[35]BAT (2)'!$C$11:$H$580,6,FALSE)</f>
        <v>0</v>
      </c>
      <c r="S453" s="36" t="b">
        <f t="shared" si="39"/>
        <v>0</v>
      </c>
      <c r="Y453" s="44">
        <f t="shared" si="40"/>
        <v>26666.67</v>
      </c>
      <c r="Z453" s="45">
        <f t="shared" si="41"/>
        <v>0</v>
      </c>
      <c r="AA453" s="44">
        <f t="shared" si="42"/>
        <v>26666.67</v>
      </c>
    </row>
    <row r="454" spans="1:27" s="22" customFormat="1" ht="15" customHeight="1" x14ac:dyDescent="0.25">
      <c r="A454" s="71"/>
      <c r="B454" s="72"/>
      <c r="C454" s="39" t="s">
        <v>24</v>
      </c>
      <c r="D454" s="39" t="s">
        <v>14</v>
      </c>
      <c r="E454" s="118" t="s">
        <v>912</v>
      </c>
      <c r="F454" s="143" t="s">
        <v>913</v>
      </c>
      <c r="G454" s="144"/>
      <c r="H454" s="281">
        <v>742666.67</v>
      </c>
      <c r="I454" s="289"/>
      <c r="J454" s="403"/>
      <c r="K454" s="291"/>
      <c r="L454" s="282">
        <f t="shared" si="43"/>
        <v>742666.67</v>
      </c>
      <c r="M454" s="245"/>
      <c r="N454" s="365">
        <v>0</v>
      </c>
      <c r="O454" s="245">
        <v>0</v>
      </c>
      <c r="P454" s="282">
        <f t="shared" si="38"/>
        <v>742666.67</v>
      </c>
      <c r="Q454" s="35">
        <f>VLOOKUP(E454,'[35]BAT (2)'!$C$11:$H$580,6,FALSE)</f>
        <v>557280.30106410582</v>
      </c>
      <c r="S454" s="36" t="b">
        <f t="shared" si="39"/>
        <v>0</v>
      </c>
      <c r="Y454" s="44">
        <f t="shared" si="40"/>
        <v>742666.67</v>
      </c>
      <c r="Z454" s="45">
        <f t="shared" si="41"/>
        <v>0</v>
      </c>
      <c r="AA454" s="44">
        <f t="shared" si="42"/>
        <v>742666.67</v>
      </c>
    </row>
    <row r="455" spans="1:27" s="22" customFormat="1" ht="15" customHeight="1" x14ac:dyDescent="0.25">
      <c r="A455" s="71"/>
      <c r="B455" s="72"/>
      <c r="C455" s="39" t="s">
        <v>24</v>
      </c>
      <c r="D455" s="39" t="s">
        <v>14</v>
      </c>
      <c r="E455" s="118" t="s">
        <v>914</v>
      </c>
      <c r="F455" s="143" t="s">
        <v>915</v>
      </c>
      <c r="G455" s="144"/>
      <c r="H455" s="281">
        <v>0</v>
      </c>
      <c r="I455" s="289"/>
      <c r="J455" s="403"/>
      <c r="K455" s="291"/>
      <c r="L455" s="282">
        <f t="shared" si="43"/>
        <v>0</v>
      </c>
      <c r="M455" s="245"/>
      <c r="N455" s="365">
        <v>0</v>
      </c>
      <c r="O455" s="245">
        <v>0</v>
      </c>
      <c r="P455" s="282">
        <f t="shared" si="38"/>
        <v>0</v>
      </c>
      <c r="Q455" s="35">
        <f>VLOOKUP(E455,'[35]BAT (2)'!$C$11:$H$580,6,FALSE)</f>
        <v>0</v>
      </c>
      <c r="S455" s="36" t="b">
        <f t="shared" si="39"/>
        <v>1</v>
      </c>
      <c r="Y455" s="44">
        <f t="shared" si="40"/>
        <v>0</v>
      </c>
      <c r="Z455" s="45">
        <f t="shared" si="41"/>
        <v>0</v>
      </c>
      <c r="AA455" s="44">
        <f t="shared" si="42"/>
        <v>0</v>
      </c>
    </row>
    <row r="456" spans="1:27" s="22" customFormat="1" ht="15" customHeight="1" x14ac:dyDescent="0.25">
      <c r="A456" s="71"/>
      <c r="B456" s="72"/>
      <c r="C456" s="39" t="s">
        <v>24</v>
      </c>
      <c r="D456" s="39" t="s">
        <v>14</v>
      </c>
      <c r="E456" s="118" t="s">
        <v>916</v>
      </c>
      <c r="F456" s="143" t="s">
        <v>917</v>
      </c>
      <c r="G456" s="144"/>
      <c r="H456" s="281">
        <v>8000</v>
      </c>
      <c r="I456" s="289"/>
      <c r="J456" s="403"/>
      <c r="K456" s="291"/>
      <c r="L456" s="282">
        <f t="shared" si="43"/>
        <v>8000</v>
      </c>
      <c r="M456" s="245"/>
      <c r="N456" s="365">
        <v>0</v>
      </c>
      <c r="O456" s="245">
        <v>0</v>
      </c>
      <c r="P456" s="282">
        <f t="shared" si="38"/>
        <v>8000</v>
      </c>
      <c r="Q456" s="35">
        <f>VLOOKUP(E456,'[35]BAT (2)'!$C$11:$H$580,6,FALSE)</f>
        <v>86923.308000000019</v>
      </c>
      <c r="S456" s="36" t="b">
        <f t="shared" si="39"/>
        <v>0</v>
      </c>
      <c r="Y456" s="44">
        <f t="shared" si="40"/>
        <v>8000</v>
      </c>
      <c r="Z456" s="45">
        <f t="shared" si="41"/>
        <v>0</v>
      </c>
      <c r="AA456" s="44">
        <f t="shared" si="42"/>
        <v>8000</v>
      </c>
    </row>
    <row r="457" spans="1:27" s="21" customFormat="1" ht="15" customHeight="1" x14ac:dyDescent="0.25">
      <c r="A457" s="71"/>
      <c r="B457" s="72"/>
      <c r="C457" s="39" t="s">
        <v>24</v>
      </c>
      <c r="D457" s="39" t="s">
        <v>14</v>
      </c>
      <c r="E457" s="118" t="s">
        <v>918</v>
      </c>
      <c r="F457" s="143" t="s">
        <v>919</v>
      </c>
      <c r="G457" s="144"/>
      <c r="H457" s="281">
        <v>67561</v>
      </c>
      <c r="I457" s="289"/>
      <c r="J457" s="404"/>
      <c r="K457" s="291"/>
      <c r="L457" s="282">
        <f t="shared" si="43"/>
        <v>67561</v>
      </c>
      <c r="M457" s="245"/>
      <c r="N457" s="365">
        <v>0</v>
      </c>
      <c r="O457" s="245">
        <v>0</v>
      </c>
      <c r="P457" s="282">
        <f t="shared" si="38"/>
        <v>67561</v>
      </c>
      <c r="Q457" s="35">
        <f>VLOOKUP(E457,'[35]BAT (2)'!$C$11:$H$580,6,FALSE)</f>
        <v>0</v>
      </c>
      <c r="S457" s="36" t="b">
        <f t="shared" si="39"/>
        <v>0</v>
      </c>
      <c r="Y457" s="44">
        <f t="shared" si="40"/>
        <v>67561</v>
      </c>
      <c r="Z457" s="45">
        <f t="shared" si="41"/>
        <v>0</v>
      </c>
      <c r="AA457" s="44">
        <f t="shared" si="42"/>
        <v>67561</v>
      </c>
    </row>
    <row r="458" spans="1:27" s="22" customFormat="1" ht="15" customHeight="1" x14ac:dyDescent="0.25">
      <c r="A458" s="71"/>
      <c r="B458" s="72"/>
      <c r="C458" s="39" t="s">
        <v>24</v>
      </c>
      <c r="D458" s="39" t="s">
        <v>14</v>
      </c>
      <c r="E458" s="116" t="s">
        <v>920</v>
      </c>
      <c r="F458" s="126" t="s">
        <v>921</v>
      </c>
      <c r="G458" s="74"/>
      <c r="H458" s="263">
        <v>335678.04</v>
      </c>
      <c r="I458" s="238"/>
      <c r="J458" s="243"/>
      <c r="K458" s="225"/>
      <c r="L458" s="264">
        <f t="shared" si="43"/>
        <v>335678.04</v>
      </c>
      <c r="M458" s="245"/>
      <c r="N458" s="361">
        <v>0</v>
      </c>
      <c r="O458" s="265">
        <v>0</v>
      </c>
      <c r="P458" s="264">
        <f t="shared" si="38"/>
        <v>335678.04</v>
      </c>
      <c r="Q458" s="35">
        <f>VLOOKUP(E458,'[35]BAT (2)'!$C$11:$H$580,6,FALSE)</f>
        <v>0</v>
      </c>
      <c r="S458" s="36" t="b">
        <f t="shared" si="39"/>
        <v>0</v>
      </c>
      <c r="Y458" s="44">
        <f t="shared" si="40"/>
        <v>335678.04</v>
      </c>
      <c r="Z458" s="45">
        <f t="shared" si="41"/>
        <v>0</v>
      </c>
      <c r="AA458" s="44">
        <f t="shared" si="42"/>
        <v>335678.04</v>
      </c>
    </row>
    <row r="459" spans="1:27" s="22" customFormat="1" ht="15" customHeight="1" x14ac:dyDescent="0.25">
      <c r="A459" s="71" t="s">
        <v>17</v>
      </c>
      <c r="B459" s="72"/>
      <c r="C459" s="39" t="s">
        <v>24</v>
      </c>
      <c r="D459" s="39" t="s">
        <v>24</v>
      </c>
      <c r="E459" s="116" t="s">
        <v>922</v>
      </c>
      <c r="F459" s="126" t="s">
        <v>923</v>
      </c>
      <c r="G459" s="94">
        <f>SUM(G460:G465)</f>
        <v>0</v>
      </c>
      <c r="H459" s="257">
        <v>0</v>
      </c>
      <c r="I459" s="238"/>
      <c r="J459" s="234">
        <v>0</v>
      </c>
      <c r="K459" s="225"/>
      <c r="L459" s="258">
        <f t="shared" si="43"/>
        <v>0</v>
      </c>
      <c r="M459" s="259"/>
      <c r="N459" s="359">
        <v>0</v>
      </c>
      <c r="O459" s="260">
        <v>0</v>
      </c>
      <c r="P459" s="258">
        <f t="shared" ref="P459:P522" si="44">H459-N459-O459</f>
        <v>0</v>
      </c>
      <c r="Q459" s="35">
        <f>VLOOKUP(E459,'[35]BAT (2)'!$C$11:$H$580,6,FALSE)</f>
        <v>0</v>
      </c>
      <c r="S459" s="36" t="b">
        <f t="shared" ref="S459:S522" si="45">EXACT(L459,Q459)</f>
        <v>1</v>
      </c>
      <c r="Y459" s="44">
        <f t="shared" ref="Y459:Y522" si="46">ROUND(H459,2)</f>
        <v>0</v>
      </c>
      <c r="Z459" s="45">
        <f t="shared" ref="Z459:Z522" si="47">ROUND(J459,2)</f>
        <v>0</v>
      </c>
      <c r="AA459" s="44">
        <f t="shared" ref="AA459:AA522" si="48">ROUND(L459,2)</f>
        <v>0</v>
      </c>
    </row>
    <row r="460" spans="1:27" s="22" customFormat="1" ht="15" customHeight="1" x14ac:dyDescent="0.25">
      <c r="A460" s="71"/>
      <c r="B460" s="72"/>
      <c r="C460" s="39" t="s">
        <v>24</v>
      </c>
      <c r="D460" s="39" t="s">
        <v>14</v>
      </c>
      <c r="E460" s="118" t="s">
        <v>924</v>
      </c>
      <c r="F460" s="143" t="s">
        <v>925</v>
      </c>
      <c r="G460" s="144"/>
      <c r="H460" s="281">
        <v>0</v>
      </c>
      <c r="I460" s="289"/>
      <c r="J460" s="403"/>
      <c r="K460" s="291"/>
      <c r="L460" s="282">
        <f t="shared" si="43"/>
        <v>0</v>
      </c>
      <c r="M460" s="245"/>
      <c r="N460" s="365">
        <v>0</v>
      </c>
      <c r="O460" s="245">
        <v>0</v>
      </c>
      <c r="P460" s="282">
        <f t="shared" si="44"/>
        <v>0</v>
      </c>
      <c r="Q460" s="35">
        <f>VLOOKUP(E460,'[35]BAT (2)'!$C$11:$H$580,6,FALSE)</f>
        <v>0</v>
      </c>
      <c r="S460" s="36" t="b">
        <f t="shared" si="45"/>
        <v>1</v>
      </c>
      <c r="Y460" s="44">
        <f t="shared" si="46"/>
        <v>0</v>
      </c>
      <c r="Z460" s="45">
        <f t="shared" si="47"/>
        <v>0</v>
      </c>
      <c r="AA460" s="44">
        <f t="shared" si="48"/>
        <v>0</v>
      </c>
    </row>
    <row r="461" spans="1:27" s="22" customFormat="1" ht="15" customHeight="1" x14ac:dyDescent="0.25">
      <c r="A461" s="71"/>
      <c r="B461" s="72"/>
      <c r="C461" s="39" t="s">
        <v>24</v>
      </c>
      <c r="D461" s="39" t="s">
        <v>14</v>
      </c>
      <c r="E461" s="118" t="s">
        <v>926</v>
      </c>
      <c r="F461" s="143" t="s">
        <v>927</v>
      </c>
      <c r="G461" s="144"/>
      <c r="H461" s="281">
        <v>0</v>
      </c>
      <c r="I461" s="289"/>
      <c r="J461" s="403"/>
      <c r="K461" s="291"/>
      <c r="L461" s="282">
        <f t="shared" si="43"/>
        <v>0</v>
      </c>
      <c r="M461" s="245"/>
      <c r="N461" s="365">
        <v>0</v>
      </c>
      <c r="O461" s="245">
        <v>0</v>
      </c>
      <c r="P461" s="282">
        <f t="shared" si="44"/>
        <v>0</v>
      </c>
      <c r="Q461" s="35">
        <f>VLOOKUP(E461,'[35]BAT (2)'!$C$11:$H$580,6,FALSE)</f>
        <v>0</v>
      </c>
      <c r="S461" s="36" t="b">
        <f t="shared" si="45"/>
        <v>1</v>
      </c>
      <c r="Y461" s="44">
        <f t="shared" si="46"/>
        <v>0</v>
      </c>
      <c r="Z461" s="45">
        <f t="shared" si="47"/>
        <v>0</v>
      </c>
      <c r="AA461" s="44">
        <f t="shared" si="48"/>
        <v>0</v>
      </c>
    </row>
    <row r="462" spans="1:27" s="22" customFormat="1" ht="15" customHeight="1" x14ac:dyDescent="0.25">
      <c r="A462" s="71"/>
      <c r="B462" s="72"/>
      <c r="C462" s="39" t="s">
        <v>24</v>
      </c>
      <c r="D462" s="39" t="s">
        <v>14</v>
      </c>
      <c r="E462" s="118" t="s">
        <v>928</v>
      </c>
      <c r="F462" s="143" t="s">
        <v>929</v>
      </c>
      <c r="G462" s="144"/>
      <c r="H462" s="281">
        <v>0</v>
      </c>
      <c r="I462" s="289"/>
      <c r="J462" s="403"/>
      <c r="K462" s="291"/>
      <c r="L462" s="282">
        <f t="shared" si="43"/>
        <v>0</v>
      </c>
      <c r="M462" s="245"/>
      <c r="N462" s="365">
        <v>0</v>
      </c>
      <c r="O462" s="245">
        <v>0</v>
      </c>
      <c r="P462" s="282">
        <f t="shared" si="44"/>
        <v>0</v>
      </c>
      <c r="Q462" s="35">
        <f>VLOOKUP(E462,'[35]BAT (2)'!$C$11:$H$580,6,FALSE)</f>
        <v>0</v>
      </c>
      <c r="S462" s="36" t="b">
        <f t="shared" si="45"/>
        <v>1</v>
      </c>
      <c r="Y462" s="44">
        <f t="shared" si="46"/>
        <v>0</v>
      </c>
      <c r="Z462" s="45">
        <f t="shared" si="47"/>
        <v>0</v>
      </c>
      <c r="AA462" s="44">
        <f t="shared" si="48"/>
        <v>0</v>
      </c>
    </row>
    <row r="463" spans="1:27" s="22" customFormat="1" ht="15" customHeight="1" x14ac:dyDescent="0.25">
      <c r="A463" s="71"/>
      <c r="B463" s="72"/>
      <c r="C463" s="39" t="s">
        <v>24</v>
      </c>
      <c r="D463" s="39" t="s">
        <v>14</v>
      </c>
      <c r="E463" s="118" t="s">
        <v>930</v>
      </c>
      <c r="F463" s="143" t="s">
        <v>931</v>
      </c>
      <c r="G463" s="144"/>
      <c r="H463" s="281">
        <v>0</v>
      </c>
      <c r="I463" s="289"/>
      <c r="J463" s="403"/>
      <c r="K463" s="291"/>
      <c r="L463" s="282">
        <f t="shared" si="43"/>
        <v>0</v>
      </c>
      <c r="M463" s="245"/>
      <c r="N463" s="365">
        <v>0</v>
      </c>
      <c r="O463" s="245">
        <v>0</v>
      </c>
      <c r="P463" s="282">
        <f t="shared" si="44"/>
        <v>0</v>
      </c>
      <c r="Q463" s="35">
        <f>VLOOKUP(E463,'[35]BAT (2)'!$C$11:$H$580,6,FALSE)</f>
        <v>0</v>
      </c>
      <c r="S463" s="36" t="b">
        <f t="shared" si="45"/>
        <v>1</v>
      </c>
      <c r="Y463" s="44">
        <f t="shared" si="46"/>
        <v>0</v>
      </c>
      <c r="Z463" s="45">
        <f t="shared" si="47"/>
        <v>0</v>
      </c>
      <c r="AA463" s="44">
        <f t="shared" si="48"/>
        <v>0</v>
      </c>
    </row>
    <row r="464" spans="1:27" s="22" customFormat="1" ht="15" customHeight="1" x14ac:dyDescent="0.25">
      <c r="A464" s="71"/>
      <c r="B464" s="72"/>
      <c r="C464" s="39" t="s">
        <v>24</v>
      </c>
      <c r="D464" s="39" t="s">
        <v>14</v>
      </c>
      <c r="E464" s="118" t="s">
        <v>932</v>
      </c>
      <c r="F464" s="143" t="s">
        <v>933</v>
      </c>
      <c r="G464" s="144"/>
      <c r="H464" s="281">
        <v>0</v>
      </c>
      <c r="I464" s="289"/>
      <c r="J464" s="403"/>
      <c r="K464" s="291"/>
      <c r="L464" s="282">
        <f t="shared" si="43"/>
        <v>0</v>
      </c>
      <c r="M464" s="245"/>
      <c r="N464" s="365">
        <v>0</v>
      </c>
      <c r="O464" s="245">
        <v>0</v>
      </c>
      <c r="P464" s="282">
        <f t="shared" si="44"/>
        <v>0</v>
      </c>
      <c r="Q464" s="35">
        <f>VLOOKUP(E464,'[35]BAT (2)'!$C$11:$H$580,6,FALSE)</f>
        <v>0</v>
      </c>
      <c r="S464" s="36" t="b">
        <f t="shared" si="45"/>
        <v>1</v>
      </c>
      <c r="Y464" s="44">
        <f t="shared" si="46"/>
        <v>0</v>
      </c>
      <c r="Z464" s="45">
        <f t="shared" si="47"/>
        <v>0</v>
      </c>
      <c r="AA464" s="44">
        <f t="shared" si="48"/>
        <v>0</v>
      </c>
    </row>
    <row r="465" spans="1:27" s="21" customFormat="1" ht="15" customHeight="1" x14ac:dyDescent="0.25">
      <c r="A465" s="71"/>
      <c r="B465" s="72"/>
      <c r="C465" s="39" t="s">
        <v>24</v>
      </c>
      <c r="D465" s="39" t="s">
        <v>14</v>
      </c>
      <c r="E465" s="118" t="s">
        <v>934</v>
      </c>
      <c r="F465" s="143" t="s">
        <v>935</v>
      </c>
      <c r="G465" s="144"/>
      <c r="H465" s="281">
        <v>0</v>
      </c>
      <c r="I465" s="289"/>
      <c r="J465" s="404"/>
      <c r="K465" s="291"/>
      <c r="L465" s="282">
        <f t="shared" si="43"/>
        <v>0</v>
      </c>
      <c r="M465" s="245"/>
      <c r="N465" s="365">
        <v>0</v>
      </c>
      <c r="O465" s="245">
        <v>0</v>
      </c>
      <c r="P465" s="282">
        <f t="shared" si="44"/>
        <v>0</v>
      </c>
      <c r="Q465" s="35">
        <f>VLOOKUP(E465,'[35]BAT (2)'!$C$11:$H$580,6,FALSE)</f>
        <v>0</v>
      </c>
      <c r="S465" s="36" t="b">
        <f t="shared" si="45"/>
        <v>1</v>
      </c>
      <c r="Y465" s="44">
        <f t="shared" si="46"/>
        <v>0</v>
      </c>
      <c r="Z465" s="45">
        <f t="shared" si="47"/>
        <v>0</v>
      </c>
      <c r="AA465" s="44">
        <f t="shared" si="48"/>
        <v>0</v>
      </c>
    </row>
    <row r="466" spans="1:27" s="22" customFormat="1" ht="15" customHeight="1" x14ac:dyDescent="0.25">
      <c r="A466" s="71" t="s">
        <v>17</v>
      </c>
      <c r="B466" s="72"/>
      <c r="C466" s="39" t="s">
        <v>24</v>
      </c>
      <c r="D466" s="39" t="s">
        <v>24</v>
      </c>
      <c r="E466" s="116" t="s">
        <v>936</v>
      </c>
      <c r="F466" s="126" t="s">
        <v>937</v>
      </c>
      <c r="G466" s="94">
        <f>SUM(G467:G476)</f>
        <v>0</v>
      </c>
      <c r="H466" s="257">
        <v>7844390</v>
      </c>
      <c r="I466" s="238"/>
      <c r="J466" s="234">
        <v>0</v>
      </c>
      <c r="K466" s="225"/>
      <c r="L466" s="258">
        <f t="shared" si="43"/>
        <v>7844390</v>
      </c>
      <c r="M466" s="259"/>
      <c r="N466" s="359">
        <v>0</v>
      </c>
      <c r="O466" s="260">
        <v>0</v>
      </c>
      <c r="P466" s="258">
        <f t="shared" si="44"/>
        <v>7844390</v>
      </c>
      <c r="Q466" s="35">
        <f>VLOOKUP(E466,'[35]BAT (2)'!$C$11:$H$580,6,FALSE)</f>
        <v>4665635.8600000003</v>
      </c>
      <c r="S466" s="36" t="b">
        <f t="shared" si="45"/>
        <v>0</v>
      </c>
      <c r="Y466" s="44">
        <f t="shared" si="46"/>
        <v>7844390</v>
      </c>
      <c r="Z466" s="45">
        <f t="shared" si="47"/>
        <v>0</v>
      </c>
      <c r="AA466" s="44">
        <f t="shared" si="48"/>
        <v>7844390</v>
      </c>
    </row>
    <row r="467" spans="1:27" s="22" customFormat="1" ht="15" customHeight="1" x14ac:dyDescent="0.25">
      <c r="A467" s="71"/>
      <c r="B467" s="72"/>
      <c r="C467" s="39" t="s">
        <v>24</v>
      </c>
      <c r="D467" s="39" t="s">
        <v>14</v>
      </c>
      <c r="E467" s="118" t="s">
        <v>938</v>
      </c>
      <c r="F467" s="143" t="s">
        <v>939</v>
      </c>
      <c r="G467" s="144"/>
      <c r="H467" s="281">
        <v>1862260</v>
      </c>
      <c r="I467" s="289"/>
      <c r="J467" s="403"/>
      <c r="K467" s="291"/>
      <c r="L467" s="282">
        <f t="shared" si="43"/>
        <v>1862260</v>
      </c>
      <c r="M467" s="245"/>
      <c r="N467" s="365">
        <v>0</v>
      </c>
      <c r="O467" s="245">
        <v>0</v>
      </c>
      <c r="P467" s="282">
        <f t="shared" si="44"/>
        <v>1862260</v>
      </c>
      <c r="Q467" s="35">
        <f>VLOOKUP(E467,'[35]BAT (2)'!$C$11:$H$580,6,FALSE)</f>
        <v>2562125</v>
      </c>
      <c r="S467" s="36" t="b">
        <f t="shared" si="45"/>
        <v>0</v>
      </c>
      <c r="Y467" s="44">
        <f t="shared" si="46"/>
        <v>1862260</v>
      </c>
      <c r="Z467" s="45">
        <f t="shared" si="47"/>
        <v>0</v>
      </c>
      <c r="AA467" s="44">
        <f t="shared" si="48"/>
        <v>1862260</v>
      </c>
    </row>
    <row r="468" spans="1:27" s="22" customFormat="1" ht="15" customHeight="1" x14ac:dyDescent="0.25">
      <c r="A468" s="71"/>
      <c r="B468" s="72"/>
      <c r="C468" s="39" t="s">
        <v>24</v>
      </c>
      <c r="D468" s="39" t="s">
        <v>14</v>
      </c>
      <c r="E468" s="118" t="s">
        <v>940</v>
      </c>
      <c r="F468" s="143" t="s">
        <v>941</v>
      </c>
      <c r="G468" s="144"/>
      <c r="H468" s="281">
        <v>218010</v>
      </c>
      <c r="I468" s="289"/>
      <c r="J468" s="403"/>
      <c r="K468" s="291"/>
      <c r="L468" s="282">
        <f t="shared" si="43"/>
        <v>218010</v>
      </c>
      <c r="M468" s="245"/>
      <c r="N468" s="365">
        <v>0</v>
      </c>
      <c r="O468" s="245">
        <v>0</v>
      </c>
      <c r="P468" s="282">
        <f t="shared" si="44"/>
        <v>218010</v>
      </c>
      <c r="Q468" s="35">
        <f>VLOOKUP(E468,'[35]BAT (2)'!$C$11:$H$580,6,FALSE)</f>
        <v>299814</v>
      </c>
      <c r="S468" s="36" t="b">
        <f t="shared" si="45"/>
        <v>0</v>
      </c>
      <c r="Y468" s="44">
        <f t="shared" si="46"/>
        <v>218010</v>
      </c>
      <c r="Z468" s="45">
        <f t="shared" si="47"/>
        <v>0</v>
      </c>
      <c r="AA468" s="44">
        <f t="shared" si="48"/>
        <v>218010</v>
      </c>
    </row>
    <row r="469" spans="1:27" s="22" customFormat="1" ht="15" customHeight="1" x14ac:dyDescent="0.25">
      <c r="A469" s="71"/>
      <c r="B469" s="72"/>
      <c r="C469" s="39" t="s">
        <v>24</v>
      </c>
      <c r="D469" s="39" t="s">
        <v>14</v>
      </c>
      <c r="E469" s="118" t="s">
        <v>942</v>
      </c>
      <c r="F469" s="143" t="s">
        <v>943</v>
      </c>
      <c r="G469" s="144"/>
      <c r="H469" s="281">
        <v>2238610</v>
      </c>
      <c r="I469" s="289"/>
      <c r="J469" s="403"/>
      <c r="K469" s="291"/>
      <c r="L469" s="282">
        <f t="shared" si="43"/>
        <v>2238610</v>
      </c>
      <c r="M469" s="245"/>
      <c r="N469" s="365">
        <v>0</v>
      </c>
      <c r="O469" s="245">
        <v>0</v>
      </c>
      <c r="P469" s="282">
        <f t="shared" si="44"/>
        <v>2238610</v>
      </c>
      <c r="Q469" s="35">
        <f>VLOOKUP(E469,'[35]BAT (2)'!$C$11:$H$580,6,FALSE)</f>
        <v>603684</v>
      </c>
      <c r="S469" s="36" t="b">
        <f t="shared" si="45"/>
        <v>0</v>
      </c>
      <c r="Y469" s="44">
        <f t="shared" si="46"/>
        <v>2238610</v>
      </c>
      <c r="Z469" s="45">
        <f t="shared" si="47"/>
        <v>0</v>
      </c>
      <c r="AA469" s="44">
        <f t="shared" si="48"/>
        <v>2238610</v>
      </c>
    </row>
    <row r="470" spans="1:27" s="22" customFormat="1" ht="15" customHeight="1" x14ac:dyDescent="0.25">
      <c r="A470" s="71"/>
      <c r="B470" s="72"/>
      <c r="C470" s="39" t="s">
        <v>24</v>
      </c>
      <c r="D470" s="39" t="s">
        <v>14</v>
      </c>
      <c r="E470" s="118" t="s">
        <v>944</v>
      </c>
      <c r="F470" s="143" t="s">
        <v>945</v>
      </c>
      <c r="G470" s="144"/>
      <c r="H470" s="281">
        <v>322060</v>
      </c>
      <c r="I470" s="289"/>
      <c r="J470" s="403"/>
      <c r="K470" s="291"/>
      <c r="L470" s="282">
        <f t="shared" si="43"/>
        <v>322060</v>
      </c>
      <c r="M470" s="245"/>
      <c r="N470" s="365">
        <v>0</v>
      </c>
      <c r="O470" s="245">
        <v>0</v>
      </c>
      <c r="P470" s="282">
        <f t="shared" si="44"/>
        <v>322060</v>
      </c>
      <c r="Q470" s="35">
        <f>VLOOKUP(E470,'[35]BAT (2)'!$C$11:$H$580,6,FALSE)</f>
        <v>411566</v>
      </c>
      <c r="S470" s="36" t="b">
        <f t="shared" si="45"/>
        <v>0</v>
      </c>
      <c r="Y470" s="44">
        <f t="shared" si="46"/>
        <v>322060</v>
      </c>
      <c r="Z470" s="45">
        <f t="shared" si="47"/>
        <v>0</v>
      </c>
      <c r="AA470" s="44">
        <f t="shared" si="48"/>
        <v>322060</v>
      </c>
    </row>
    <row r="471" spans="1:27" s="22" customFormat="1" ht="15" customHeight="1" x14ac:dyDescent="0.25">
      <c r="A471" s="71"/>
      <c r="B471" s="72"/>
      <c r="C471" s="39" t="s">
        <v>24</v>
      </c>
      <c r="D471" s="39" t="s">
        <v>14</v>
      </c>
      <c r="E471" s="118" t="s">
        <v>946</v>
      </c>
      <c r="F471" s="143" t="s">
        <v>947</v>
      </c>
      <c r="G471" s="144"/>
      <c r="H471" s="281">
        <v>3203450</v>
      </c>
      <c r="I471" s="289"/>
      <c r="J471" s="403"/>
      <c r="K471" s="291"/>
      <c r="L471" s="282">
        <f t="shared" si="43"/>
        <v>3203450</v>
      </c>
      <c r="M471" s="245"/>
      <c r="N471" s="365">
        <v>0</v>
      </c>
      <c r="O471" s="245">
        <v>0</v>
      </c>
      <c r="P471" s="282">
        <f t="shared" si="44"/>
        <v>3203450</v>
      </c>
      <c r="Q471" s="35">
        <f>VLOOKUP(E471,'[35]BAT (2)'!$C$11:$H$580,6,FALSE)</f>
        <v>135210</v>
      </c>
      <c r="S471" s="36" t="b">
        <f t="shared" si="45"/>
        <v>0</v>
      </c>
      <c r="Y471" s="44">
        <f t="shared" si="46"/>
        <v>3203450</v>
      </c>
      <c r="Z471" s="45">
        <f t="shared" si="47"/>
        <v>0</v>
      </c>
      <c r="AA471" s="44">
        <f t="shared" si="48"/>
        <v>3203450</v>
      </c>
    </row>
    <row r="472" spans="1:27" s="22" customFormat="1" ht="15" customHeight="1" x14ac:dyDescent="0.25">
      <c r="A472" s="71"/>
      <c r="B472" s="72"/>
      <c r="C472" s="39" t="s">
        <v>24</v>
      </c>
      <c r="D472" s="39" t="s">
        <v>14</v>
      </c>
      <c r="E472" s="118" t="s">
        <v>948</v>
      </c>
      <c r="F472" s="143" t="s">
        <v>949</v>
      </c>
      <c r="G472" s="144"/>
      <c r="H472" s="281">
        <v>0</v>
      </c>
      <c r="I472" s="289"/>
      <c r="J472" s="403"/>
      <c r="K472" s="291"/>
      <c r="L472" s="282">
        <f t="shared" si="43"/>
        <v>0</v>
      </c>
      <c r="M472" s="245"/>
      <c r="N472" s="365">
        <v>0</v>
      </c>
      <c r="O472" s="245">
        <v>0</v>
      </c>
      <c r="P472" s="282">
        <f t="shared" si="44"/>
        <v>0</v>
      </c>
      <c r="Q472" s="35">
        <f>VLOOKUP(E472,'[35]BAT (2)'!$C$11:$H$580,6,FALSE)</f>
        <v>0</v>
      </c>
      <c r="S472" s="36" t="b">
        <f t="shared" si="45"/>
        <v>1</v>
      </c>
      <c r="Y472" s="44">
        <f t="shared" si="46"/>
        <v>0</v>
      </c>
      <c r="Z472" s="45">
        <f t="shared" si="47"/>
        <v>0</v>
      </c>
      <c r="AA472" s="44">
        <f t="shared" si="48"/>
        <v>0</v>
      </c>
    </row>
    <row r="473" spans="1:27" s="22" customFormat="1" ht="15" customHeight="1" x14ac:dyDescent="0.25">
      <c r="A473" s="71"/>
      <c r="B473" s="72"/>
      <c r="C473" s="39" t="s">
        <v>24</v>
      </c>
      <c r="D473" s="39" t="s">
        <v>14</v>
      </c>
      <c r="E473" s="118" t="s">
        <v>950</v>
      </c>
      <c r="F473" s="143" t="s">
        <v>951</v>
      </c>
      <c r="G473" s="144"/>
      <c r="H473" s="281">
        <v>0</v>
      </c>
      <c r="I473" s="289"/>
      <c r="J473" s="403"/>
      <c r="K473" s="291"/>
      <c r="L473" s="282">
        <f t="shared" si="43"/>
        <v>0</v>
      </c>
      <c r="M473" s="245"/>
      <c r="N473" s="365">
        <v>0</v>
      </c>
      <c r="O473" s="245">
        <v>0</v>
      </c>
      <c r="P473" s="282">
        <f t="shared" si="44"/>
        <v>0</v>
      </c>
      <c r="Q473" s="35">
        <f>VLOOKUP(E473,'[35]BAT (2)'!$C$11:$H$580,6,FALSE)</f>
        <v>0</v>
      </c>
      <c r="S473" s="36" t="b">
        <f t="shared" si="45"/>
        <v>1</v>
      </c>
      <c r="Y473" s="44">
        <f t="shared" si="46"/>
        <v>0</v>
      </c>
      <c r="Z473" s="45">
        <f t="shared" si="47"/>
        <v>0</v>
      </c>
      <c r="AA473" s="44">
        <f t="shared" si="48"/>
        <v>0</v>
      </c>
    </row>
    <row r="474" spans="1:27" s="22" customFormat="1" ht="15" customHeight="1" x14ac:dyDescent="0.25">
      <c r="A474" s="71"/>
      <c r="B474" s="72"/>
      <c r="C474" s="39" t="s">
        <v>24</v>
      </c>
      <c r="D474" s="39" t="s">
        <v>14</v>
      </c>
      <c r="E474" s="118" t="s">
        <v>952</v>
      </c>
      <c r="F474" s="143" t="s">
        <v>953</v>
      </c>
      <c r="G474" s="144"/>
      <c r="H474" s="281">
        <v>0</v>
      </c>
      <c r="I474" s="289"/>
      <c r="J474" s="403"/>
      <c r="K474" s="291"/>
      <c r="L474" s="282">
        <f t="shared" si="43"/>
        <v>0</v>
      </c>
      <c r="M474" s="245"/>
      <c r="N474" s="365">
        <v>0</v>
      </c>
      <c r="O474" s="245">
        <v>0</v>
      </c>
      <c r="P474" s="282">
        <f t="shared" si="44"/>
        <v>0</v>
      </c>
      <c r="Q474" s="35">
        <f>VLOOKUP(E474,'[35]BAT (2)'!$C$11:$H$580,6,FALSE)</f>
        <v>0</v>
      </c>
      <c r="S474" s="36" t="b">
        <f t="shared" si="45"/>
        <v>1</v>
      </c>
      <c r="Y474" s="44">
        <f t="shared" si="46"/>
        <v>0</v>
      </c>
      <c r="Z474" s="45">
        <f t="shared" si="47"/>
        <v>0</v>
      </c>
      <c r="AA474" s="44">
        <f t="shared" si="48"/>
        <v>0</v>
      </c>
    </row>
    <row r="475" spans="1:27" s="22" customFormat="1" ht="15" customHeight="1" x14ac:dyDescent="0.25">
      <c r="A475" s="71"/>
      <c r="B475" s="72"/>
      <c r="C475" s="39" t="s">
        <v>24</v>
      </c>
      <c r="D475" s="39" t="s">
        <v>14</v>
      </c>
      <c r="E475" s="118" t="s">
        <v>954</v>
      </c>
      <c r="F475" s="143" t="s">
        <v>955</v>
      </c>
      <c r="G475" s="144"/>
      <c r="H475" s="281">
        <v>0</v>
      </c>
      <c r="I475" s="289"/>
      <c r="J475" s="403"/>
      <c r="K475" s="291"/>
      <c r="L475" s="282">
        <f t="shared" si="43"/>
        <v>0</v>
      </c>
      <c r="M475" s="245"/>
      <c r="N475" s="365">
        <v>0</v>
      </c>
      <c r="O475" s="245">
        <v>0</v>
      </c>
      <c r="P475" s="282">
        <f t="shared" si="44"/>
        <v>0</v>
      </c>
      <c r="Q475" s="35">
        <f>VLOOKUP(E475,'[35]BAT (2)'!$C$11:$H$580,6,FALSE)</f>
        <v>0</v>
      </c>
      <c r="S475" s="36" t="b">
        <f t="shared" si="45"/>
        <v>1</v>
      </c>
      <c r="Y475" s="44">
        <f t="shared" si="46"/>
        <v>0</v>
      </c>
      <c r="Z475" s="45">
        <f t="shared" si="47"/>
        <v>0</v>
      </c>
      <c r="AA475" s="44">
        <f t="shared" si="48"/>
        <v>0</v>
      </c>
    </row>
    <row r="476" spans="1:27" s="22" customFormat="1" ht="15" customHeight="1" x14ac:dyDescent="0.25">
      <c r="A476" s="71"/>
      <c r="B476" s="72"/>
      <c r="C476" s="39" t="s">
        <v>24</v>
      </c>
      <c r="D476" s="39" t="s">
        <v>14</v>
      </c>
      <c r="E476" s="118" t="s">
        <v>956</v>
      </c>
      <c r="F476" s="143" t="s">
        <v>957</v>
      </c>
      <c r="G476" s="144"/>
      <c r="H476" s="281">
        <v>0</v>
      </c>
      <c r="I476" s="289"/>
      <c r="J476" s="252"/>
      <c r="K476" s="291"/>
      <c r="L476" s="282">
        <f t="shared" si="43"/>
        <v>0</v>
      </c>
      <c r="M476" s="245"/>
      <c r="N476" s="365">
        <v>0</v>
      </c>
      <c r="O476" s="245">
        <v>0</v>
      </c>
      <c r="P476" s="282">
        <f t="shared" si="44"/>
        <v>0</v>
      </c>
      <c r="Q476" s="35">
        <f>VLOOKUP(E476,'[35]BAT (2)'!$C$11:$H$580,6,FALSE)</f>
        <v>653236.86</v>
      </c>
      <c r="S476" s="36" t="b">
        <f t="shared" si="45"/>
        <v>0</v>
      </c>
      <c r="Y476" s="44">
        <f t="shared" si="46"/>
        <v>0</v>
      </c>
      <c r="Z476" s="45">
        <f t="shared" si="47"/>
        <v>0</v>
      </c>
      <c r="AA476" s="44">
        <f t="shared" si="48"/>
        <v>0</v>
      </c>
    </row>
    <row r="477" spans="1:27" s="57" customFormat="1" ht="20.100000000000001" customHeight="1" thickBot="1" x14ac:dyDescent="0.3">
      <c r="A477" s="46" t="s">
        <v>17</v>
      </c>
      <c r="B477" s="52"/>
      <c r="C477" s="39" t="s">
        <v>24</v>
      </c>
      <c r="D477" s="39" t="s">
        <v>24</v>
      </c>
      <c r="E477" s="101" t="s">
        <v>958</v>
      </c>
      <c r="F477" s="147" t="s">
        <v>959</v>
      </c>
      <c r="G477" s="103">
        <v>0</v>
      </c>
      <c r="H477" s="284">
        <v>739169197.63999999</v>
      </c>
      <c r="I477" s="238"/>
      <c r="J477" s="284">
        <v>3656119.0666666669</v>
      </c>
      <c r="K477" s="225"/>
      <c r="L477" s="285">
        <f t="shared" si="43"/>
        <v>735513078.57333326</v>
      </c>
      <c r="M477" s="286"/>
      <c r="N477" s="366">
        <v>15530487.440000001</v>
      </c>
      <c r="O477" s="287">
        <v>14088397.649999999</v>
      </c>
      <c r="P477" s="285">
        <f t="shared" si="44"/>
        <v>709550312.54999995</v>
      </c>
      <c r="Q477" s="35">
        <f>VLOOKUP(E477,'[35]BAT (2)'!$C$11:$H$580,6,FALSE)</f>
        <v>701267740.74588287</v>
      </c>
      <c r="S477" s="36" t="b">
        <f t="shared" si="45"/>
        <v>0</v>
      </c>
      <c r="Y477" s="44">
        <f t="shared" si="46"/>
        <v>739169197.63999999</v>
      </c>
      <c r="Z477" s="45">
        <f t="shared" si="47"/>
        <v>3656119.07</v>
      </c>
      <c r="AA477" s="44">
        <f t="shared" si="48"/>
        <v>735513078.57000005</v>
      </c>
    </row>
    <row r="478" spans="1:27" s="109" customFormat="1" ht="20.100000000000001" customHeight="1" thickBot="1" x14ac:dyDescent="0.3">
      <c r="A478" s="148"/>
      <c r="B478" s="149"/>
      <c r="C478" s="39" t="s">
        <v>24</v>
      </c>
      <c r="D478" s="39" t="s">
        <v>24</v>
      </c>
      <c r="E478" s="150"/>
      <c r="F478" s="151"/>
      <c r="G478" s="152"/>
      <c r="H478" s="322"/>
      <c r="I478" s="289"/>
      <c r="J478" s="290"/>
      <c r="K478" s="291"/>
      <c r="L478" s="292">
        <f t="shared" si="43"/>
        <v>0</v>
      </c>
      <c r="M478" s="288"/>
      <c r="N478" s="376"/>
      <c r="O478" s="288"/>
      <c r="P478" s="292">
        <f t="shared" si="44"/>
        <v>0</v>
      </c>
      <c r="Q478" s="108" t="e">
        <f>VLOOKUP(E478,'[35]BAT (2)'!$C$11:$H$580,6,FALSE)</f>
        <v>#N/A</v>
      </c>
      <c r="S478" s="110" t="e">
        <f t="shared" si="45"/>
        <v>#N/A</v>
      </c>
      <c r="Y478" s="44">
        <f t="shared" si="46"/>
        <v>0</v>
      </c>
      <c r="Z478" s="45">
        <f t="shared" si="47"/>
        <v>0</v>
      </c>
      <c r="AA478" s="44">
        <f t="shared" si="48"/>
        <v>0</v>
      </c>
    </row>
    <row r="479" spans="1:27" s="57" customFormat="1" ht="15" customHeight="1" x14ac:dyDescent="0.3">
      <c r="A479" s="46"/>
      <c r="B479" s="52"/>
      <c r="C479" s="39" t="s">
        <v>24</v>
      </c>
      <c r="D479" s="39" t="s">
        <v>24</v>
      </c>
      <c r="E479" s="111"/>
      <c r="F479" s="153" t="s">
        <v>960</v>
      </c>
      <c r="G479" s="113"/>
      <c r="H479" s="293"/>
      <c r="I479" s="238"/>
      <c r="J479" s="323"/>
      <c r="K479" s="225"/>
      <c r="L479" s="244">
        <f t="shared" si="43"/>
        <v>0</v>
      </c>
      <c r="M479" s="245"/>
      <c r="N479" s="368"/>
      <c r="O479" s="246"/>
      <c r="P479" s="244">
        <f t="shared" si="44"/>
        <v>0</v>
      </c>
      <c r="Q479" s="35" t="e">
        <f>VLOOKUP(E479,'[35]BAT (2)'!$C$11:$H$580,6,FALSE)</f>
        <v>#N/A</v>
      </c>
      <c r="S479" s="36" t="e">
        <f t="shared" si="45"/>
        <v>#N/A</v>
      </c>
      <c r="Y479" s="44">
        <f t="shared" si="46"/>
        <v>0</v>
      </c>
      <c r="Z479" s="45">
        <f t="shared" si="47"/>
        <v>0</v>
      </c>
      <c r="AA479" s="44">
        <f t="shared" si="48"/>
        <v>0</v>
      </c>
    </row>
    <row r="480" spans="1:27" s="57" customFormat="1" ht="15" customHeight="1" x14ac:dyDescent="0.25">
      <c r="A480" s="46" t="s">
        <v>17</v>
      </c>
      <c r="B480" s="52"/>
      <c r="C480" s="39" t="s">
        <v>24</v>
      </c>
      <c r="D480" s="39" t="s">
        <v>24</v>
      </c>
      <c r="E480" s="154" t="s">
        <v>961</v>
      </c>
      <c r="F480" s="135" t="s">
        <v>962</v>
      </c>
      <c r="G480" s="155">
        <f>SUM(G481:G483)</f>
        <v>0</v>
      </c>
      <c r="H480" s="324">
        <v>0</v>
      </c>
      <c r="I480" s="238"/>
      <c r="J480" s="234">
        <v>0</v>
      </c>
      <c r="K480" s="225"/>
      <c r="L480" s="325">
        <f t="shared" si="43"/>
        <v>0</v>
      </c>
      <c r="M480" s="259"/>
      <c r="N480" s="377">
        <v>0</v>
      </c>
      <c r="O480" s="326">
        <v>0</v>
      </c>
      <c r="P480" s="325">
        <f t="shared" si="44"/>
        <v>0</v>
      </c>
      <c r="Q480" s="35">
        <f>VLOOKUP(E480,'[35]BAT (2)'!$C$11:$H$580,6,FALSE)</f>
        <v>6.25</v>
      </c>
      <c r="S480" s="36" t="b">
        <f t="shared" si="45"/>
        <v>0</v>
      </c>
      <c r="Y480" s="44">
        <f t="shared" si="46"/>
        <v>0</v>
      </c>
      <c r="Z480" s="45">
        <f t="shared" si="47"/>
        <v>0</v>
      </c>
      <c r="AA480" s="44">
        <f t="shared" si="48"/>
        <v>0</v>
      </c>
    </row>
    <row r="481" spans="1:27" s="57" customFormat="1" ht="15" customHeight="1" x14ac:dyDescent="0.25">
      <c r="A481" s="46"/>
      <c r="B481" s="52"/>
      <c r="C481" s="39" t="s">
        <v>24</v>
      </c>
      <c r="D481" s="39" t="s">
        <v>14</v>
      </c>
      <c r="E481" s="116" t="s">
        <v>963</v>
      </c>
      <c r="F481" s="156" t="s">
        <v>964</v>
      </c>
      <c r="G481" s="99"/>
      <c r="H481" s="327">
        <v>0</v>
      </c>
      <c r="I481" s="238"/>
      <c r="J481" s="243"/>
      <c r="K481" s="225"/>
      <c r="L481" s="328">
        <f t="shared" si="43"/>
        <v>0</v>
      </c>
      <c r="M481" s="230"/>
      <c r="N481" s="378">
        <v>0</v>
      </c>
      <c r="O481" s="230">
        <v>0</v>
      </c>
      <c r="P481" s="328">
        <f t="shared" si="44"/>
        <v>0</v>
      </c>
      <c r="Q481" s="35">
        <f>VLOOKUP(E481,'[35]BAT (2)'!$C$11:$H$580,6,FALSE)</f>
        <v>0.31</v>
      </c>
      <c r="S481" s="36" t="b">
        <f t="shared" si="45"/>
        <v>0</v>
      </c>
      <c r="Y481" s="44">
        <f t="shared" si="46"/>
        <v>0</v>
      </c>
      <c r="Z481" s="45">
        <f t="shared" si="47"/>
        <v>0</v>
      </c>
      <c r="AA481" s="44">
        <f t="shared" si="48"/>
        <v>0</v>
      </c>
    </row>
    <row r="482" spans="1:27" s="57" customFormat="1" ht="15" customHeight="1" x14ac:dyDescent="0.25">
      <c r="A482" s="46"/>
      <c r="B482" s="52"/>
      <c r="C482" s="39" t="s">
        <v>24</v>
      </c>
      <c r="D482" s="39" t="s">
        <v>14</v>
      </c>
      <c r="E482" s="116" t="s">
        <v>965</v>
      </c>
      <c r="F482" s="156" t="s">
        <v>966</v>
      </c>
      <c r="G482" s="99"/>
      <c r="H482" s="327">
        <v>0</v>
      </c>
      <c r="I482" s="238"/>
      <c r="J482" s="243"/>
      <c r="K482" s="225"/>
      <c r="L482" s="328">
        <f t="shared" si="43"/>
        <v>0</v>
      </c>
      <c r="M482" s="230"/>
      <c r="N482" s="378">
        <v>0</v>
      </c>
      <c r="O482" s="230">
        <v>0</v>
      </c>
      <c r="P482" s="328">
        <f t="shared" si="44"/>
        <v>0</v>
      </c>
      <c r="Q482" s="35">
        <f>VLOOKUP(E482,'[35]BAT (2)'!$C$11:$H$580,6,FALSE)</f>
        <v>5.94</v>
      </c>
      <c r="S482" s="36" t="b">
        <f t="shared" si="45"/>
        <v>0</v>
      </c>
      <c r="Y482" s="44">
        <f t="shared" si="46"/>
        <v>0</v>
      </c>
      <c r="Z482" s="45">
        <f t="shared" si="47"/>
        <v>0</v>
      </c>
      <c r="AA482" s="44">
        <f t="shared" si="48"/>
        <v>0</v>
      </c>
    </row>
    <row r="483" spans="1:27" s="57" customFormat="1" ht="15" customHeight="1" x14ac:dyDescent="0.25">
      <c r="A483" s="46"/>
      <c r="B483" s="52"/>
      <c r="C483" s="39" t="s">
        <v>24</v>
      </c>
      <c r="D483" s="39" t="s">
        <v>14</v>
      </c>
      <c r="E483" s="116" t="s">
        <v>967</v>
      </c>
      <c r="F483" s="156" t="s">
        <v>968</v>
      </c>
      <c r="G483" s="99"/>
      <c r="H483" s="327">
        <v>0</v>
      </c>
      <c r="I483" s="238"/>
      <c r="J483" s="243"/>
      <c r="K483" s="225"/>
      <c r="L483" s="328">
        <f t="shared" si="43"/>
        <v>0</v>
      </c>
      <c r="M483" s="230"/>
      <c r="N483" s="378">
        <v>0</v>
      </c>
      <c r="O483" s="230">
        <v>0</v>
      </c>
      <c r="P483" s="328">
        <f t="shared" si="44"/>
        <v>0</v>
      </c>
      <c r="Q483" s="35">
        <f>VLOOKUP(E483,'[35]BAT (2)'!$C$11:$H$580,6,FALSE)</f>
        <v>0</v>
      </c>
      <c r="S483" s="36" t="b">
        <f t="shared" si="45"/>
        <v>1</v>
      </c>
      <c r="Y483" s="44">
        <f t="shared" si="46"/>
        <v>0</v>
      </c>
      <c r="Z483" s="45">
        <f t="shared" si="47"/>
        <v>0</v>
      </c>
      <c r="AA483" s="44">
        <f t="shared" si="48"/>
        <v>0</v>
      </c>
    </row>
    <row r="484" spans="1:27" s="57" customFormat="1" ht="15" customHeight="1" x14ac:dyDescent="0.25">
      <c r="A484" s="46" t="s">
        <v>17</v>
      </c>
      <c r="B484" s="52"/>
      <c r="C484" s="39" t="s">
        <v>24</v>
      </c>
      <c r="D484" s="39" t="s">
        <v>24</v>
      </c>
      <c r="E484" s="154" t="s">
        <v>969</v>
      </c>
      <c r="F484" s="135" t="s">
        <v>970</v>
      </c>
      <c r="G484" s="78">
        <f>SUM(G485:G489)</f>
        <v>0</v>
      </c>
      <c r="H484" s="261">
        <v>0</v>
      </c>
      <c r="I484" s="238"/>
      <c r="J484" s="234">
        <v>0</v>
      </c>
      <c r="K484" s="225"/>
      <c r="L484" s="229">
        <f t="shared" si="43"/>
        <v>0</v>
      </c>
      <c r="M484" s="230"/>
      <c r="N484" s="360">
        <v>0</v>
      </c>
      <c r="O484" s="231">
        <v>0</v>
      </c>
      <c r="P484" s="229">
        <f t="shared" si="44"/>
        <v>0</v>
      </c>
      <c r="Q484" s="35">
        <f>VLOOKUP(E484,'[35]BAT (2)'!$C$11:$H$580,6,FALSE)</f>
        <v>0</v>
      </c>
      <c r="S484" s="36" t="b">
        <f t="shared" si="45"/>
        <v>1</v>
      </c>
      <c r="Y484" s="44">
        <f t="shared" si="46"/>
        <v>0</v>
      </c>
      <c r="Z484" s="45">
        <f t="shared" si="47"/>
        <v>0</v>
      </c>
      <c r="AA484" s="44">
        <f t="shared" si="48"/>
        <v>0</v>
      </c>
    </row>
    <row r="485" spans="1:27" s="57" customFormat="1" ht="15" customHeight="1" x14ac:dyDescent="0.25">
      <c r="A485" s="46"/>
      <c r="B485" s="52"/>
      <c r="C485" s="39" t="s">
        <v>24</v>
      </c>
      <c r="D485" s="39" t="s">
        <v>14</v>
      </c>
      <c r="E485" s="116" t="s">
        <v>971</v>
      </c>
      <c r="F485" s="156" t="s">
        <v>972</v>
      </c>
      <c r="G485" s="99"/>
      <c r="H485" s="281">
        <v>0</v>
      </c>
      <c r="I485" s="238"/>
      <c r="J485" s="243"/>
      <c r="K485" s="225"/>
      <c r="L485" s="282">
        <f t="shared" si="43"/>
        <v>0</v>
      </c>
      <c r="M485" s="245"/>
      <c r="N485" s="365">
        <v>0</v>
      </c>
      <c r="O485" s="245">
        <v>0</v>
      </c>
      <c r="P485" s="282">
        <f t="shared" si="44"/>
        <v>0</v>
      </c>
      <c r="Q485" s="35">
        <f>VLOOKUP(E485,'[35]BAT (2)'!$C$11:$H$580,6,FALSE)</f>
        <v>0</v>
      </c>
      <c r="S485" s="36" t="b">
        <f t="shared" si="45"/>
        <v>1</v>
      </c>
      <c r="Y485" s="44">
        <f t="shared" si="46"/>
        <v>0</v>
      </c>
      <c r="Z485" s="45">
        <f t="shared" si="47"/>
        <v>0</v>
      </c>
      <c r="AA485" s="44">
        <f t="shared" si="48"/>
        <v>0</v>
      </c>
    </row>
    <row r="486" spans="1:27" s="57" customFormat="1" ht="15" customHeight="1" x14ac:dyDescent="0.25">
      <c r="A486" s="46"/>
      <c r="B486" s="52"/>
      <c r="C486" s="39" t="s">
        <v>24</v>
      </c>
      <c r="D486" s="39" t="s">
        <v>14</v>
      </c>
      <c r="E486" s="116" t="s">
        <v>973</v>
      </c>
      <c r="F486" s="156" t="s">
        <v>974</v>
      </c>
      <c r="G486" s="99"/>
      <c r="H486" s="281">
        <v>0</v>
      </c>
      <c r="I486" s="238"/>
      <c r="J486" s="243"/>
      <c r="K486" s="225"/>
      <c r="L486" s="282">
        <f t="shared" si="43"/>
        <v>0</v>
      </c>
      <c r="M486" s="245"/>
      <c r="N486" s="365">
        <v>0</v>
      </c>
      <c r="O486" s="245">
        <v>0</v>
      </c>
      <c r="P486" s="282">
        <f t="shared" si="44"/>
        <v>0</v>
      </c>
      <c r="Q486" s="35">
        <f>VLOOKUP(E486,'[35]BAT (2)'!$C$11:$H$580,6,FALSE)</f>
        <v>0</v>
      </c>
      <c r="S486" s="36" t="b">
        <f t="shared" si="45"/>
        <v>1</v>
      </c>
      <c r="Y486" s="44">
        <f t="shared" si="46"/>
        <v>0</v>
      </c>
      <c r="Z486" s="45">
        <f t="shared" si="47"/>
        <v>0</v>
      </c>
      <c r="AA486" s="44">
        <f t="shared" si="48"/>
        <v>0</v>
      </c>
    </row>
    <row r="487" spans="1:27" s="57" customFormat="1" ht="15" customHeight="1" x14ac:dyDescent="0.25">
      <c r="A487" s="46"/>
      <c r="B487" s="52"/>
      <c r="C487" s="39" t="s">
        <v>24</v>
      </c>
      <c r="D487" s="39" t="s">
        <v>14</v>
      </c>
      <c r="E487" s="116" t="s">
        <v>975</v>
      </c>
      <c r="F487" s="156" t="s">
        <v>976</v>
      </c>
      <c r="G487" s="99"/>
      <c r="H487" s="281">
        <v>0</v>
      </c>
      <c r="I487" s="238"/>
      <c r="J487" s="243"/>
      <c r="K487" s="225"/>
      <c r="L487" s="282">
        <f t="shared" si="43"/>
        <v>0</v>
      </c>
      <c r="M487" s="245"/>
      <c r="N487" s="365">
        <v>0</v>
      </c>
      <c r="O487" s="245">
        <v>0</v>
      </c>
      <c r="P487" s="282">
        <f t="shared" si="44"/>
        <v>0</v>
      </c>
      <c r="Q487" s="35">
        <f>VLOOKUP(E487,'[35]BAT (2)'!$C$11:$H$580,6,FALSE)</f>
        <v>0</v>
      </c>
      <c r="S487" s="36" t="b">
        <f t="shared" si="45"/>
        <v>1</v>
      </c>
      <c r="Y487" s="44">
        <f t="shared" si="46"/>
        <v>0</v>
      </c>
      <c r="Z487" s="45">
        <f t="shared" si="47"/>
        <v>0</v>
      </c>
      <c r="AA487" s="44">
        <f t="shared" si="48"/>
        <v>0</v>
      </c>
    </row>
    <row r="488" spans="1:27" s="57" customFormat="1" ht="15" customHeight="1" x14ac:dyDescent="0.25">
      <c r="A488" s="46"/>
      <c r="B488" s="52"/>
      <c r="C488" s="39" t="s">
        <v>24</v>
      </c>
      <c r="D488" s="39" t="s">
        <v>14</v>
      </c>
      <c r="E488" s="116" t="s">
        <v>977</v>
      </c>
      <c r="F488" s="156" t="s">
        <v>978</v>
      </c>
      <c r="G488" s="99"/>
      <c r="H488" s="281">
        <v>0</v>
      </c>
      <c r="I488" s="238"/>
      <c r="J488" s="243"/>
      <c r="K488" s="225"/>
      <c r="L488" s="282">
        <f t="shared" si="43"/>
        <v>0</v>
      </c>
      <c r="M488" s="245"/>
      <c r="N488" s="365">
        <v>0</v>
      </c>
      <c r="O488" s="245">
        <v>0</v>
      </c>
      <c r="P488" s="282">
        <f t="shared" si="44"/>
        <v>0</v>
      </c>
      <c r="Q488" s="35">
        <f>VLOOKUP(E488,'[35]BAT (2)'!$C$11:$H$580,6,FALSE)</f>
        <v>0</v>
      </c>
      <c r="S488" s="36" t="b">
        <f t="shared" si="45"/>
        <v>1</v>
      </c>
      <c r="Y488" s="44">
        <f t="shared" si="46"/>
        <v>0</v>
      </c>
      <c r="Z488" s="45">
        <f t="shared" si="47"/>
        <v>0</v>
      </c>
      <c r="AA488" s="44">
        <f t="shared" si="48"/>
        <v>0</v>
      </c>
    </row>
    <row r="489" spans="1:27" s="57" customFormat="1" ht="15" customHeight="1" x14ac:dyDescent="0.25">
      <c r="A489" s="46"/>
      <c r="B489" s="52"/>
      <c r="C489" s="39" t="s">
        <v>24</v>
      </c>
      <c r="D489" s="39" t="s">
        <v>14</v>
      </c>
      <c r="E489" s="116" t="s">
        <v>979</v>
      </c>
      <c r="F489" s="156" t="s">
        <v>980</v>
      </c>
      <c r="G489" s="99"/>
      <c r="H489" s="281">
        <v>0</v>
      </c>
      <c r="I489" s="238"/>
      <c r="J489" s="243"/>
      <c r="K489" s="225"/>
      <c r="L489" s="282">
        <f t="shared" si="43"/>
        <v>0</v>
      </c>
      <c r="M489" s="245"/>
      <c r="N489" s="365">
        <v>0</v>
      </c>
      <c r="O489" s="245">
        <v>0</v>
      </c>
      <c r="P489" s="282">
        <f t="shared" si="44"/>
        <v>0</v>
      </c>
      <c r="Q489" s="35">
        <f>VLOOKUP(E489,'[35]BAT (2)'!$C$11:$H$580,6,FALSE)</f>
        <v>0</v>
      </c>
      <c r="S489" s="36" t="b">
        <f t="shared" si="45"/>
        <v>1</v>
      </c>
      <c r="Y489" s="44">
        <f t="shared" si="46"/>
        <v>0</v>
      </c>
      <c r="Z489" s="45">
        <f t="shared" si="47"/>
        <v>0</v>
      </c>
      <c r="AA489" s="44">
        <f t="shared" si="48"/>
        <v>0</v>
      </c>
    </row>
    <row r="490" spans="1:27" s="57" customFormat="1" ht="15" customHeight="1" x14ac:dyDescent="0.25">
      <c r="A490" s="46" t="s">
        <v>17</v>
      </c>
      <c r="B490" s="52"/>
      <c r="C490" s="39" t="s">
        <v>24</v>
      </c>
      <c r="D490" s="39" t="s">
        <v>24</v>
      </c>
      <c r="E490" s="154" t="s">
        <v>981</v>
      </c>
      <c r="F490" s="135" t="s">
        <v>982</v>
      </c>
      <c r="G490" s="78">
        <f>SUM(G491:G493)</f>
        <v>0</v>
      </c>
      <c r="H490" s="261">
        <v>78438.13</v>
      </c>
      <c r="I490" s="238"/>
      <c r="J490" s="234">
        <v>0</v>
      </c>
      <c r="K490" s="225"/>
      <c r="L490" s="229">
        <f t="shared" si="43"/>
        <v>78438.13</v>
      </c>
      <c r="M490" s="230"/>
      <c r="N490" s="360">
        <v>0</v>
      </c>
      <c r="O490" s="231">
        <v>0</v>
      </c>
      <c r="P490" s="229">
        <f t="shared" si="44"/>
        <v>78438.13</v>
      </c>
      <c r="Q490" s="35">
        <f>VLOOKUP(E490,'[35]BAT (2)'!$C$11:$H$580,6,FALSE)</f>
        <v>90058.29</v>
      </c>
      <c r="S490" s="36" t="b">
        <f t="shared" si="45"/>
        <v>0</v>
      </c>
      <c r="Y490" s="44">
        <f t="shared" si="46"/>
        <v>78438.13</v>
      </c>
      <c r="Z490" s="45">
        <f t="shared" si="47"/>
        <v>0</v>
      </c>
      <c r="AA490" s="44">
        <f t="shared" si="48"/>
        <v>78438.13</v>
      </c>
    </row>
    <row r="491" spans="1:27" s="57" customFormat="1" ht="15" customHeight="1" x14ac:dyDescent="0.25">
      <c r="A491" s="46"/>
      <c r="B491" s="52"/>
      <c r="C491" s="39" t="s">
        <v>24</v>
      </c>
      <c r="D491" s="39" t="s">
        <v>14</v>
      </c>
      <c r="E491" s="116" t="s">
        <v>983</v>
      </c>
      <c r="F491" s="156" t="s">
        <v>984</v>
      </c>
      <c r="G491" s="99"/>
      <c r="H491" s="281">
        <v>0</v>
      </c>
      <c r="I491" s="238"/>
      <c r="J491" s="243"/>
      <c r="K491" s="225"/>
      <c r="L491" s="282">
        <f t="shared" si="43"/>
        <v>0</v>
      </c>
      <c r="M491" s="245"/>
      <c r="N491" s="365">
        <v>0</v>
      </c>
      <c r="O491" s="245">
        <v>0</v>
      </c>
      <c r="P491" s="282">
        <f t="shared" si="44"/>
        <v>0</v>
      </c>
      <c r="Q491" s="35">
        <f>VLOOKUP(E491,'[35]BAT (2)'!$C$11:$H$580,6,FALSE)</f>
        <v>0</v>
      </c>
      <c r="S491" s="36" t="b">
        <f t="shared" si="45"/>
        <v>1</v>
      </c>
      <c r="Y491" s="44">
        <f t="shared" si="46"/>
        <v>0</v>
      </c>
      <c r="Z491" s="45">
        <f t="shared" si="47"/>
        <v>0</v>
      </c>
      <c r="AA491" s="44">
        <f t="shared" si="48"/>
        <v>0</v>
      </c>
    </row>
    <row r="492" spans="1:27" s="57" customFormat="1" ht="15" customHeight="1" x14ac:dyDescent="0.25">
      <c r="A492" s="46"/>
      <c r="B492" s="52"/>
      <c r="C492" s="39" t="s">
        <v>24</v>
      </c>
      <c r="D492" s="39" t="s">
        <v>14</v>
      </c>
      <c r="E492" s="116" t="s">
        <v>985</v>
      </c>
      <c r="F492" s="156" t="s">
        <v>986</v>
      </c>
      <c r="G492" s="99"/>
      <c r="H492" s="281">
        <v>0</v>
      </c>
      <c r="I492" s="238"/>
      <c r="J492" s="243"/>
      <c r="K492" s="225"/>
      <c r="L492" s="282">
        <f t="shared" si="43"/>
        <v>0</v>
      </c>
      <c r="M492" s="245"/>
      <c r="N492" s="365">
        <v>0</v>
      </c>
      <c r="O492" s="245">
        <v>0</v>
      </c>
      <c r="P492" s="282">
        <f t="shared" si="44"/>
        <v>0</v>
      </c>
      <c r="Q492" s="35">
        <f>VLOOKUP(E492,'[35]BAT (2)'!$C$11:$H$580,6,FALSE)</f>
        <v>0</v>
      </c>
      <c r="S492" s="36" t="b">
        <f t="shared" si="45"/>
        <v>1</v>
      </c>
      <c r="Y492" s="44">
        <f t="shared" si="46"/>
        <v>0</v>
      </c>
      <c r="Z492" s="45">
        <f t="shared" si="47"/>
        <v>0</v>
      </c>
      <c r="AA492" s="44">
        <f t="shared" si="48"/>
        <v>0</v>
      </c>
    </row>
    <row r="493" spans="1:27" s="57" customFormat="1" ht="15" customHeight="1" x14ac:dyDescent="0.25">
      <c r="A493" s="46"/>
      <c r="B493" s="52"/>
      <c r="C493" s="39" t="s">
        <v>24</v>
      </c>
      <c r="D493" s="39" t="s">
        <v>14</v>
      </c>
      <c r="E493" s="116" t="s">
        <v>987</v>
      </c>
      <c r="F493" s="156" t="s">
        <v>988</v>
      </c>
      <c r="G493" s="99"/>
      <c r="H493" s="281">
        <v>78438.13</v>
      </c>
      <c r="I493" s="238"/>
      <c r="J493" s="243"/>
      <c r="K493" s="225"/>
      <c r="L493" s="282">
        <f t="shared" si="43"/>
        <v>78438.13</v>
      </c>
      <c r="M493" s="245"/>
      <c r="N493" s="365">
        <v>0</v>
      </c>
      <c r="O493" s="245">
        <v>0</v>
      </c>
      <c r="P493" s="282">
        <f t="shared" si="44"/>
        <v>78438.13</v>
      </c>
      <c r="Q493" s="35">
        <f>VLOOKUP(E493,'[35]BAT (2)'!$C$11:$H$580,6,FALSE)</f>
        <v>90058.29</v>
      </c>
      <c r="S493" s="36" t="b">
        <f t="shared" si="45"/>
        <v>0</v>
      </c>
      <c r="Y493" s="44">
        <f t="shared" si="46"/>
        <v>78438.13</v>
      </c>
      <c r="Z493" s="45">
        <f t="shared" si="47"/>
        <v>0</v>
      </c>
      <c r="AA493" s="44">
        <f t="shared" si="48"/>
        <v>78438.13</v>
      </c>
    </row>
    <row r="494" spans="1:27" s="57" customFormat="1" ht="15" customHeight="1" x14ac:dyDescent="0.25">
      <c r="A494" s="46" t="s">
        <v>17</v>
      </c>
      <c r="B494" s="52"/>
      <c r="C494" s="39" t="s">
        <v>24</v>
      </c>
      <c r="D494" s="39" t="s">
        <v>24</v>
      </c>
      <c r="E494" s="154" t="s">
        <v>989</v>
      </c>
      <c r="F494" s="135" t="s">
        <v>990</v>
      </c>
      <c r="G494" s="78">
        <f>SUM(G495:G496)</f>
        <v>0</v>
      </c>
      <c r="H494" s="261">
        <v>0</v>
      </c>
      <c r="I494" s="238"/>
      <c r="J494" s="234">
        <v>0</v>
      </c>
      <c r="K494" s="225"/>
      <c r="L494" s="229">
        <f t="shared" si="43"/>
        <v>0</v>
      </c>
      <c r="M494" s="230"/>
      <c r="N494" s="360">
        <v>0</v>
      </c>
      <c r="O494" s="231">
        <v>0</v>
      </c>
      <c r="P494" s="229">
        <f t="shared" si="44"/>
        <v>0</v>
      </c>
      <c r="Q494" s="35">
        <f>VLOOKUP(E494,'[35]BAT (2)'!$C$11:$H$580,6,FALSE)</f>
        <v>0</v>
      </c>
      <c r="S494" s="36" t="b">
        <f t="shared" si="45"/>
        <v>1</v>
      </c>
      <c r="Y494" s="44">
        <f t="shared" si="46"/>
        <v>0</v>
      </c>
      <c r="Z494" s="45">
        <f t="shared" si="47"/>
        <v>0</v>
      </c>
      <c r="AA494" s="44">
        <f t="shared" si="48"/>
        <v>0</v>
      </c>
    </row>
    <row r="495" spans="1:27" s="57" customFormat="1" ht="15" customHeight="1" x14ac:dyDescent="0.25">
      <c r="A495" s="46"/>
      <c r="B495" s="52"/>
      <c r="C495" s="39" t="s">
        <v>24</v>
      </c>
      <c r="D495" s="39" t="s">
        <v>14</v>
      </c>
      <c r="E495" s="116" t="s">
        <v>991</v>
      </c>
      <c r="F495" s="156" t="s">
        <v>992</v>
      </c>
      <c r="G495" s="99"/>
      <c r="H495" s="281">
        <v>0</v>
      </c>
      <c r="I495" s="238"/>
      <c r="J495" s="243"/>
      <c r="K495" s="225"/>
      <c r="L495" s="282">
        <f t="shared" si="43"/>
        <v>0</v>
      </c>
      <c r="M495" s="245"/>
      <c r="N495" s="365">
        <v>0</v>
      </c>
      <c r="O495" s="245">
        <v>0</v>
      </c>
      <c r="P495" s="282">
        <f t="shared" si="44"/>
        <v>0</v>
      </c>
      <c r="Q495" s="35">
        <f>VLOOKUP(E495,'[35]BAT (2)'!$C$11:$H$580,6,FALSE)</f>
        <v>0</v>
      </c>
      <c r="S495" s="36" t="b">
        <f t="shared" si="45"/>
        <v>1</v>
      </c>
      <c r="Y495" s="44">
        <f t="shared" si="46"/>
        <v>0</v>
      </c>
      <c r="Z495" s="45">
        <f t="shared" si="47"/>
        <v>0</v>
      </c>
      <c r="AA495" s="44">
        <f t="shared" si="48"/>
        <v>0</v>
      </c>
    </row>
    <row r="496" spans="1:27" s="57" customFormat="1" ht="15" customHeight="1" x14ac:dyDescent="0.25">
      <c r="A496" s="46"/>
      <c r="B496" s="52"/>
      <c r="C496" s="39" t="s">
        <v>24</v>
      </c>
      <c r="D496" s="39" t="s">
        <v>14</v>
      </c>
      <c r="E496" s="116" t="s">
        <v>993</v>
      </c>
      <c r="F496" s="156" t="s">
        <v>994</v>
      </c>
      <c r="G496" s="99"/>
      <c r="H496" s="281">
        <v>0</v>
      </c>
      <c r="I496" s="238"/>
      <c r="J496" s="243"/>
      <c r="K496" s="225"/>
      <c r="L496" s="282">
        <f t="shared" si="43"/>
        <v>0</v>
      </c>
      <c r="M496" s="245"/>
      <c r="N496" s="365">
        <v>0</v>
      </c>
      <c r="O496" s="245">
        <v>0</v>
      </c>
      <c r="P496" s="282">
        <f t="shared" si="44"/>
        <v>0</v>
      </c>
      <c r="Q496" s="35">
        <f>VLOOKUP(E496,'[35]BAT (2)'!$C$11:$H$580,6,FALSE)</f>
        <v>0</v>
      </c>
      <c r="S496" s="36" t="b">
        <f t="shared" si="45"/>
        <v>1</v>
      </c>
      <c r="Y496" s="44">
        <f t="shared" si="46"/>
        <v>0</v>
      </c>
      <c r="Z496" s="45">
        <f t="shared" si="47"/>
        <v>0</v>
      </c>
      <c r="AA496" s="44">
        <f t="shared" si="48"/>
        <v>0</v>
      </c>
    </row>
    <row r="497" spans="1:27" s="57" customFormat="1" ht="20.100000000000001" customHeight="1" thickBot="1" x14ac:dyDescent="0.3">
      <c r="A497" s="46" t="s">
        <v>17</v>
      </c>
      <c r="B497" s="52"/>
      <c r="C497" s="39" t="s">
        <v>24</v>
      </c>
      <c r="D497" s="39" t="s">
        <v>24</v>
      </c>
      <c r="E497" s="101" t="s">
        <v>995</v>
      </c>
      <c r="F497" s="147" t="s">
        <v>996</v>
      </c>
      <c r="G497" s="157">
        <f>+G480+G484-G490-G494</f>
        <v>0</v>
      </c>
      <c r="H497" s="284">
        <v>-78438.13</v>
      </c>
      <c r="I497" s="238"/>
      <c r="J497" s="228">
        <v>0</v>
      </c>
      <c r="K497" s="225"/>
      <c r="L497" s="285">
        <f t="shared" si="43"/>
        <v>-78438.13</v>
      </c>
      <c r="M497" s="286"/>
      <c r="N497" s="366">
        <v>0</v>
      </c>
      <c r="O497" s="287">
        <v>0</v>
      </c>
      <c r="P497" s="285">
        <f t="shared" si="44"/>
        <v>-78438.13</v>
      </c>
      <c r="Q497" s="35">
        <f>VLOOKUP(E497,'[35]BAT (2)'!$C$11:$H$580,6,FALSE)</f>
        <v>-90052.04</v>
      </c>
      <c r="S497" s="36" t="b">
        <f t="shared" si="45"/>
        <v>0</v>
      </c>
      <c r="Y497" s="44">
        <f t="shared" si="46"/>
        <v>-78438.13</v>
      </c>
      <c r="Z497" s="45">
        <f t="shared" si="47"/>
        <v>0</v>
      </c>
      <c r="AA497" s="44">
        <f t="shared" si="48"/>
        <v>-78438.13</v>
      </c>
    </row>
    <row r="498" spans="1:27" s="57" customFormat="1" ht="20.100000000000001" customHeight="1" thickBot="1" x14ac:dyDescent="0.3">
      <c r="A498" s="46"/>
      <c r="B498" s="52"/>
      <c r="C498" s="39" t="s">
        <v>24</v>
      </c>
      <c r="D498" s="39" t="s">
        <v>24</v>
      </c>
      <c r="E498" s="150"/>
      <c r="F498" s="151"/>
      <c r="G498" s="152"/>
      <c r="H498" s="322"/>
      <c r="I498" s="238"/>
      <c r="J498" s="234"/>
      <c r="K498" s="225"/>
      <c r="L498" s="292">
        <f t="shared" si="43"/>
        <v>0</v>
      </c>
      <c r="M498" s="288"/>
      <c r="N498" s="376"/>
      <c r="O498" s="288"/>
      <c r="P498" s="292">
        <f t="shared" si="44"/>
        <v>0</v>
      </c>
      <c r="Q498" s="35" t="e">
        <f>VLOOKUP(E498,'[35]BAT (2)'!$C$11:$H$580,6,FALSE)</f>
        <v>#N/A</v>
      </c>
      <c r="S498" s="36" t="e">
        <f t="shared" si="45"/>
        <v>#N/A</v>
      </c>
      <c r="Y498" s="44">
        <f t="shared" si="46"/>
        <v>0</v>
      </c>
      <c r="Z498" s="45">
        <f t="shared" si="47"/>
        <v>0</v>
      </c>
      <c r="AA498" s="44">
        <f t="shared" si="48"/>
        <v>0</v>
      </c>
    </row>
    <row r="499" spans="1:27" s="57" customFormat="1" ht="15" customHeight="1" x14ac:dyDescent="0.25">
      <c r="A499" s="46"/>
      <c r="B499" s="52"/>
      <c r="C499" s="39" t="s">
        <v>24</v>
      </c>
      <c r="D499" s="39" t="s">
        <v>24</v>
      </c>
      <c r="E499" s="111"/>
      <c r="F499" s="153" t="s">
        <v>997</v>
      </c>
      <c r="G499" s="113"/>
      <c r="H499" s="293">
        <v>0</v>
      </c>
      <c r="I499" s="238"/>
      <c r="J499" s="243"/>
      <c r="K499" s="225"/>
      <c r="L499" s="244">
        <f t="shared" si="43"/>
        <v>0</v>
      </c>
      <c r="M499" s="245"/>
      <c r="N499" s="368">
        <v>0</v>
      </c>
      <c r="O499" s="246">
        <v>0</v>
      </c>
      <c r="P499" s="244">
        <f t="shared" si="44"/>
        <v>0</v>
      </c>
      <c r="Q499" s="35" t="e">
        <f>VLOOKUP(E499,'[35]BAT (2)'!$C$11:$H$580,6,FALSE)</f>
        <v>#N/A</v>
      </c>
      <c r="S499" s="36" t="e">
        <f t="shared" si="45"/>
        <v>#N/A</v>
      </c>
      <c r="Y499" s="44">
        <f t="shared" si="46"/>
        <v>0</v>
      </c>
      <c r="Z499" s="45">
        <f t="shared" si="47"/>
        <v>0</v>
      </c>
      <c r="AA499" s="44">
        <f t="shared" si="48"/>
        <v>0</v>
      </c>
    </row>
    <row r="500" spans="1:27" s="57" customFormat="1" ht="15" customHeight="1" x14ac:dyDescent="0.25">
      <c r="A500" s="46"/>
      <c r="B500" s="52"/>
      <c r="C500" s="39" t="s">
        <v>24</v>
      </c>
      <c r="D500" s="39" t="s">
        <v>14</v>
      </c>
      <c r="E500" s="154" t="s">
        <v>998</v>
      </c>
      <c r="F500" s="158" t="s">
        <v>999</v>
      </c>
      <c r="G500" s="159"/>
      <c r="H500" s="281">
        <v>0</v>
      </c>
      <c r="I500" s="238"/>
      <c r="J500" s="243"/>
      <c r="K500" s="225"/>
      <c r="L500" s="282">
        <f t="shared" si="43"/>
        <v>0</v>
      </c>
      <c r="M500" s="245"/>
      <c r="N500" s="365">
        <v>0</v>
      </c>
      <c r="O500" s="245">
        <v>0</v>
      </c>
      <c r="P500" s="282">
        <f t="shared" si="44"/>
        <v>0</v>
      </c>
      <c r="Q500" s="35">
        <f>VLOOKUP(E500,'[35]BAT (2)'!$C$11:$H$580,6,FALSE)</f>
        <v>0</v>
      </c>
      <c r="S500" s="36" t="b">
        <f t="shared" si="45"/>
        <v>1</v>
      </c>
      <c r="Y500" s="44">
        <f t="shared" si="46"/>
        <v>0</v>
      </c>
      <c r="Z500" s="45">
        <f t="shared" si="47"/>
        <v>0</v>
      </c>
      <c r="AA500" s="44">
        <f t="shared" si="48"/>
        <v>0</v>
      </c>
    </row>
    <row r="501" spans="1:27" s="57" customFormat="1" ht="15" customHeight="1" x14ac:dyDescent="0.25">
      <c r="A501" s="46"/>
      <c r="B501" s="52"/>
      <c r="C501" s="39" t="s">
        <v>24</v>
      </c>
      <c r="D501" s="39" t="s">
        <v>14</v>
      </c>
      <c r="E501" s="154" t="s">
        <v>1000</v>
      </c>
      <c r="F501" s="158" t="s">
        <v>1001</v>
      </c>
      <c r="G501" s="159"/>
      <c r="H501" s="281">
        <v>0</v>
      </c>
      <c r="I501" s="238"/>
      <c r="J501" s="243"/>
      <c r="K501" s="225"/>
      <c r="L501" s="282">
        <f t="shared" si="43"/>
        <v>0</v>
      </c>
      <c r="M501" s="245"/>
      <c r="N501" s="365">
        <v>0</v>
      </c>
      <c r="O501" s="245">
        <v>0</v>
      </c>
      <c r="P501" s="282">
        <f t="shared" si="44"/>
        <v>0</v>
      </c>
      <c r="Q501" s="35">
        <f>VLOOKUP(E501,'[35]BAT (2)'!$C$11:$H$580,6,FALSE)</f>
        <v>0</v>
      </c>
      <c r="S501" s="36" t="b">
        <f t="shared" si="45"/>
        <v>1</v>
      </c>
      <c r="Y501" s="44">
        <f t="shared" si="46"/>
        <v>0</v>
      </c>
      <c r="Z501" s="45">
        <f t="shared" si="47"/>
        <v>0</v>
      </c>
      <c r="AA501" s="44">
        <f t="shared" si="48"/>
        <v>0</v>
      </c>
    </row>
    <row r="502" spans="1:27" s="57" customFormat="1" ht="20.100000000000001" customHeight="1" thickBot="1" x14ac:dyDescent="0.3">
      <c r="A502" s="46" t="s">
        <v>17</v>
      </c>
      <c r="B502" s="52"/>
      <c r="C502" s="39" t="s">
        <v>24</v>
      </c>
      <c r="D502" s="39" t="s">
        <v>24</v>
      </c>
      <c r="E502" s="101" t="s">
        <v>1002</v>
      </c>
      <c r="F502" s="147" t="s">
        <v>1003</v>
      </c>
      <c r="G502" s="103">
        <v>0</v>
      </c>
      <c r="H502" s="284">
        <v>0</v>
      </c>
      <c r="I502" s="238"/>
      <c r="J502" s="228">
        <v>0</v>
      </c>
      <c r="K502" s="225"/>
      <c r="L502" s="285">
        <f t="shared" si="43"/>
        <v>0</v>
      </c>
      <c r="M502" s="286"/>
      <c r="N502" s="366">
        <v>0</v>
      </c>
      <c r="O502" s="287">
        <v>0</v>
      </c>
      <c r="P502" s="285">
        <f t="shared" si="44"/>
        <v>0</v>
      </c>
      <c r="Q502" s="35">
        <f>VLOOKUP(E502,'[35]BAT (2)'!$C$11:$H$580,6,FALSE)</f>
        <v>0</v>
      </c>
      <c r="S502" s="36" t="b">
        <f t="shared" si="45"/>
        <v>1</v>
      </c>
      <c r="Y502" s="44">
        <f t="shared" si="46"/>
        <v>0</v>
      </c>
      <c r="Z502" s="45">
        <f t="shared" si="47"/>
        <v>0</v>
      </c>
      <c r="AA502" s="44">
        <f t="shared" si="48"/>
        <v>0</v>
      </c>
    </row>
    <row r="503" spans="1:27" s="57" customFormat="1" ht="20.100000000000001" customHeight="1" thickBot="1" x14ac:dyDescent="0.3">
      <c r="A503" s="46"/>
      <c r="B503" s="160"/>
      <c r="C503" s="39" t="s">
        <v>24</v>
      </c>
      <c r="D503" s="39" t="s">
        <v>24</v>
      </c>
      <c r="E503" s="105"/>
      <c r="F503" s="106"/>
      <c r="G503" s="107"/>
      <c r="H503" s="288"/>
      <c r="I503" s="238"/>
      <c r="J503" s="234"/>
      <c r="K503" s="225"/>
      <c r="L503" s="292">
        <f t="shared" si="43"/>
        <v>0</v>
      </c>
      <c r="M503" s="288"/>
      <c r="N503" s="367"/>
      <c r="O503" s="288"/>
      <c r="P503" s="292">
        <f t="shared" si="44"/>
        <v>0</v>
      </c>
      <c r="Q503" s="35" t="e">
        <f>VLOOKUP(E503,'[35]BAT (2)'!$C$11:$H$580,6,FALSE)</f>
        <v>#N/A</v>
      </c>
      <c r="S503" s="36" t="e">
        <f t="shared" si="45"/>
        <v>#N/A</v>
      </c>
      <c r="Y503" s="44">
        <f t="shared" si="46"/>
        <v>0</v>
      </c>
      <c r="Z503" s="45">
        <f t="shared" si="47"/>
        <v>0</v>
      </c>
      <c r="AA503" s="44">
        <f t="shared" si="48"/>
        <v>0</v>
      </c>
    </row>
    <row r="504" spans="1:27" s="57" customFormat="1" ht="15" customHeight="1" x14ac:dyDescent="0.25">
      <c r="A504" s="46"/>
      <c r="B504" s="52"/>
      <c r="C504" s="39" t="s">
        <v>24</v>
      </c>
      <c r="D504" s="39" t="s">
        <v>24</v>
      </c>
      <c r="E504" s="111"/>
      <c r="F504" s="153" t="s">
        <v>1004</v>
      </c>
      <c r="G504" s="161"/>
      <c r="H504" s="293">
        <v>0</v>
      </c>
      <c r="I504" s="238"/>
      <c r="J504" s="243"/>
      <c r="K504" s="225"/>
      <c r="L504" s="244">
        <f t="shared" si="43"/>
        <v>0</v>
      </c>
      <c r="M504" s="245"/>
      <c r="N504" s="368">
        <v>0</v>
      </c>
      <c r="O504" s="246">
        <v>0</v>
      </c>
      <c r="P504" s="244">
        <f t="shared" si="44"/>
        <v>0</v>
      </c>
      <c r="Q504" s="35" t="e">
        <f>VLOOKUP(E504,'[35]BAT (2)'!$C$11:$H$580,6,FALSE)</f>
        <v>#N/A</v>
      </c>
      <c r="S504" s="36" t="e">
        <f t="shared" si="45"/>
        <v>#N/A</v>
      </c>
      <c r="Y504" s="44">
        <f t="shared" si="46"/>
        <v>0</v>
      </c>
      <c r="Z504" s="45">
        <f t="shared" si="47"/>
        <v>0</v>
      </c>
      <c r="AA504" s="44">
        <f t="shared" si="48"/>
        <v>0</v>
      </c>
    </row>
    <row r="505" spans="1:27" s="57" customFormat="1" ht="15" customHeight="1" x14ac:dyDescent="0.25">
      <c r="A505" s="46" t="s">
        <v>17</v>
      </c>
      <c r="B505" s="52"/>
      <c r="C505" s="39" t="s">
        <v>24</v>
      </c>
      <c r="D505" s="39" t="s">
        <v>24</v>
      </c>
      <c r="E505" s="114" t="s">
        <v>1005</v>
      </c>
      <c r="F505" s="135" t="s">
        <v>1006</v>
      </c>
      <c r="G505" s="78">
        <f>+G506+G507</f>
        <v>0</v>
      </c>
      <c r="H505" s="261">
        <v>0</v>
      </c>
      <c r="I505" s="238"/>
      <c r="J505" s="234">
        <v>0</v>
      </c>
      <c r="K505" s="225"/>
      <c r="L505" s="229">
        <f t="shared" si="43"/>
        <v>0</v>
      </c>
      <c r="M505" s="230"/>
      <c r="N505" s="360">
        <v>0</v>
      </c>
      <c r="O505" s="231">
        <v>0</v>
      </c>
      <c r="P505" s="229">
        <f t="shared" si="44"/>
        <v>0</v>
      </c>
      <c r="Q505" s="35">
        <f>VLOOKUP(E505,'[35]BAT (2)'!$C$11:$H$580,6,FALSE)</f>
        <v>4586427.8020000001</v>
      </c>
      <c r="S505" s="36" t="b">
        <f t="shared" si="45"/>
        <v>0</v>
      </c>
      <c r="Y505" s="44">
        <f t="shared" si="46"/>
        <v>0</v>
      </c>
      <c r="Z505" s="45">
        <f t="shared" si="47"/>
        <v>0</v>
      </c>
      <c r="AA505" s="44">
        <f t="shared" si="48"/>
        <v>0</v>
      </c>
    </row>
    <row r="506" spans="1:27" s="57" customFormat="1" ht="15" customHeight="1" x14ac:dyDescent="0.25">
      <c r="A506" s="46"/>
      <c r="B506" s="52"/>
      <c r="C506" s="39" t="s">
        <v>24</v>
      </c>
      <c r="D506" s="39" t="s">
        <v>14</v>
      </c>
      <c r="E506" s="116" t="s">
        <v>1007</v>
      </c>
      <c r="F506" s="126" t="s">
        <v>1008</v>
      </c>
      <c r="G506" s="74"/>
      <c r="H506" s="263">
        <v>0</v>
      </c>
      <c r="I506" s="238"/>
      <c r="J506" s="243"/>
      <c r="K506" s="225"/>
      <c r="L506" s="264">
        <f t="shared" si="43"/>
        <v>0</v>
      </c>
      <c r="M506" s="245"/>
      <c r="N506" s="361">
        <v>0</v>
      </c>
      <c r="O506" s="265">
        <v>0</v>
      </c>
      <c r="P506" s="264">
        <f t="shared" si="44"/>
        <v>0</v>
      </c>
      <c r="Q506" s="35">
        <f>VLOOKUP(E506,'[35]BAT (2)'!$C$11:$H$580,6,FALSE)</f>
        <v>0</v>
      </c>
      <c r="S506" s="36" t="b">
        <f t="shared" si="45"/>
        <v>1</v>
      </c>
      <c r="Y506" s="44">
        <f t="shared" si="46"/>
        <v>0</v>
      </c>
      <c r="Z506" s="45">
        <f t="shared" si="47"/>
        <v>0</v>
      </c>
      <c r="AA506" s="44">
        <f t="shared" si="48"/>
        <v>0</v>
      </c>
    </row>
    <row r="507" spans="1:27" s="57" customFormat="1" ht="15" customHeight="1" x14ac:dyDescent="0.25">
      <c r="A507" s="46" t="s">
        <v>17</v>
      </c>
      <c r="B507" s="52"/>
      <c r="C507" s="39" t="s">
        <v>24</v>
      </c>
      <c r="D507" s="39" t="s">
        <v>24</v>
      </c>
      <c r="E507" s="116" t="s">
        <v>1009</v>
      </c>
      <c r="F507" s="126" t="s">
        <v>1010</v>
      </c>
      <c r="G507" s="94">
        <f>+G508+G509+G520+G530</f>
        <v>0</v>
      </c>
      <c r="H507" s="257">
        <v>0</v>
      </c>
      <c r="I507" s="238"/>
      <c r="J507" s="234">
        <v>0</v>
      </c>
      <c r="K507" s="225"/>
      <c r="L507" s="258">
        <f t="shared" si="43"/>
        <v>0</v>
      </c>
      <c r="M507" s="259"/>
      <c r="N507" s="359">
        <v>0</v>
      </c>
      <c r="O507" s="260">
        <v>0</v>
      </c>
      <c r="P507" s="258">
        <f t="shared" si="44"/>
        <v>0</v>
      </c>
      <c r="Q507" s="35">
        <f>VLOOKUP(E507,'[35]BAT (2)'!$C$11:$H$580,6,FALSE)</f>
        <v>4586427.8020000001</v>
      </c>
      <c r="S507" s="36" t="b">
        <f t="shared" si="45"/>
        <v>0</v>
      </c>
      <c r="Y507" s="44">
        <f t="shared" si="46"/>
        <v>0</v>
      </c>
      <c r="Z507" s="45">
        <f t="shared" si="47"/>
        <v>0</v>
      </c>
      <c r="AA507" s="44">
        <f t="shared" si="48"/>
        <v>0</v>
      </c>
    </row>
    <row r="508" spans="1:27" s="57" customFormat="1" ht="15" customHeight="1" x14ac:dyDescent="0.25">
      <c r="A508" s="46"/>
      <c r="B508" s="52"/>
      <c r="C508" s="39" t="s">
        <v>24</v>
      </c>
      <c r="D508" s="39" t="s">
        <v>14</v>
      </c>
      <c r="E508" s="118" t="s">
        <v>1011</v>
      </c>
      <c r="F508" s="121" t="s">
        <v>1012</v>
      </c>
      <c r="G508" s="55"/>
      <c r="H508" s="237">
        <v>0</v>
      </c>
      <c r="I508" s="238"/>
      <c r="J508" s="243"/>
      <c r="K508" s="225"/>
      <c r="L508" s="239">
        <f t="shared" si="43"/>
        <v>0</v>
      </c>
      <c r="M508" s="240"/>
      <c r="N508" s="355">
        <v>0</v>
      </c>
      <c r="O508" s="241">
        <v>0</v>
      </c>
      <c r="P508" s="239">
        <f t="shared" si="44"/>
        <v>0</v>
      </c>
      <c r="Q508" s="35">
        <f>VLOOKUP(E508,'[35]BAT (2)'!$C$11:$H$580,6,FALSE)</f>
        <v>0</v>
      </c>
      <c r="S508" s="36" t="b">
        <f t="shared" si="45"/>
        <v>1</v>
      </c>
      <c r="Y508" s="44">
        <f t="shared" si="46"/>
        <v>0</v>
      </c>
      <c r="Z508" s="45">
        <f t="shared" si="47"/>
        <v>0</v>
      </c>
      <c r="AA508" s="44">
        <f t="shared" si="48"/>
        <v>0</v>
      </c>
    </row>
    <row r="509" spans="1:27" s="57" customFormat="1" ht="15" customHeight="1" x14ac:dyDescent="0.25">
      <c r="A509" s="46" t="s">
        <v>17</v>
      </c>
      <c r="B509" s="52"/>
      <c r="C509" s="39" t="s">
        <v>24</v>
      </c>
      <c r="D509" s="39" t="s">
        <v>24</v>
      </c>
      <c r="E509" s="118" t="s">
        <v>1013</v>
      </c>
      <c r="F509" s="121" t="s">
        <v>1014</v>
      </c>
      <c r="G509" s="55">
        <f>G510+G511+G512</f>
        <v>0</v>
      </c>
      <c r="H509" s="237">
        <v>0</v>
      </c>
      <c r="I509" s="238"/>
      <c r="J509" s="234">
        <v>0</v>
      </c>
      <c r="K509" s="225"/>
      <c r="L509" s="239">
        <f t="shared" si="43"/>
        <v>0</v>
      </c>
      <c r="M509" s="240"/>
      <c r="N509" s="355">
        <v>0</v>
      </c>
      <c r="O509" s="241">
        <v>0</v>
      </c>
      <c r="P509" s="239">
        <f t="shared" si="44"/>
        <v>0</v>
      </c>
      <c r="Q509" s="35">
        <f>VLOOKUP(E509,'[35]BAT (2)'!$C$11:$H$580,6,FALSE)</f>
        <v>2291290.602</v>
      </c>
      <c r="S509" s="36" t="b">
        <f t="shared" si="45"/>
        <v>0</v>
      </c>
      <c r="Y509" s="44">
        <f t="shared" si="46"/>
        <v>0</v>
      </c>
      <c r="Z509" s="45">
        <f t="shared" si="47"/>
        <v>0</v>
      </c>
      <c r="AA509" s="44">
        <f t="shared" si="48"/>
        <v>0</v>
      </c>
    </row>
    <row r="510" spans="1:27" s="22" customFormat="1" ht="15" customHeight="1" x14ac:dyDescent="0.25">
      <c r="A510" s="71"/>
      <c r="B510" s="72"/>
      <c r="C510" s="39" t="s">
        <v>24</v>
      </c>
      <c r="D510" s="39" t="s">
        <v>14</v>
      </c>
      <c r="E510" s="118" t="s">
        <v>1015</v>
      </c>
      <c r="F510" s="125" t="s">
        <v>1016</v>
      </c>
      <c r="G510" s="89"/>
      <c r="H510" s="242">
        <v>0</v>
      </c>
      <c r="I510" s="238"/>
      <c r="J510" s="243"/>
      <c r="K510" s="225"/>
      <c r="L510" s="244">
        <f t="shared" si="43"/>
        <v>0</v>
      </c>
      <c r="M510" s="245"/>
      <c r="N510" s="356">
        <v>0</v>
      </c>
      <c r="O510" s="246">
        <v>0</v>
      </c>
      <c r="P510" s="244">
        <f t="shared" si="44"/>
        <v>0</v>
      </c>
      <c r="Q510" s="35">
        <f>VLOOKUP(E510,'[35]BAT (2)'!$C$11:$H$580,6,FALSE)</f>
        <v>0</v>
      </c>
      <c r="S510" s="36" t="b">
        <f t="shared" si="45"/>
        <v>1</v>
      </c>
      <c r="Y510" s="44">
        <f t="shared" si="46"/>
        <v>0</v>
      </c>
      <c r="Z510" s="45">
        <f t="shared" si="47"/>
        <v>0</v>
      </c>
      <c r="AA510" s="44">
        <f t="shared" si="48"/>
        <v>0</v>
      </c>
    </row>
    <row r="511" spans="1:27" s="22" customFormat="1" ht="15" customHeight="1" x14ac:dyDescent="0.25">
      <c r="A511" s="71"/>
      <c r="B511" s="72" t="s">
        <v>13</v>
      </c>
      <c r="C511" s="39" t="s">
        <v>13</v>
      </c>
      <c r="D511" s="39" t="s">
        <v>14</v>
      </c>
      <c r="E511" s="118" t="s">
        <v>1017</v>
      </c>
      <c r="F511" s="125" t="s">
        <v>1018</v>
      </c>
      <c r="G511" s="89"/>
      <c r="H511" s="242">
        <v>0</v>
      </c>
      <c r="I511" s="238"/>
      <c r="J511" s="243"/>
      <c r="K511" s="225"/>
      <c r="L511" s="244">
        <f t="shared" si="43"/>
        <v>0</v>
      </c>
      <c r="M511" s="245"/>
      <c r="N511" s="356">
        <v>0</v>
      </c>
      <c r="O511" s="246">
        <v>0</v>
      </c>
      <c r="P511" s="244">
        <f t="shared" si="44"/>
        <v>0</v>
      </c>
      <c r="Q511" s="35">
        <f>VLOOKUP(E511,'[35]BAT (2)'!$C$11:$H$580,6,FALSE)</f>
        <v>18960</v>
      </c>
      <c r="S511" s="36" t="b">
        <f t="shared" si="45"/>
        <v>0</v>
      </c>
      <c r="Y511" s="44">
        <f t="shared" si="46"/>
        <v>0</v>
      </c>
      <c r="Z511" s="45">
        <f t="shared" si="47"/>
        <v>0</v>
      </c>
      <c r="AA511" s="44">
        <f t="shared" si="48"/>
        <v>0</v>
      </c>
    </row>
    <row r="512" spans="1:27" s="22" customFormat="1" ht="15" customHeight="1" x14ac:dyDescent="0.25">
      <c r="A512" s="71" t="s">
        <v>17</v>
      </c>
      <c r="B512" s="72"/>
      <c r="C512" s="39" t="s">
        <v>24</v>
      </c>
      <c r="D512" s="39" t="s">
        <v>24</v>
      </c>
      <c r="E512" s="118" t="s">
        <v>1019</v>
      </c>
      <c r="F512" s="125" t="s">
        <v>1020</v>
      </c>
      <c r="G512" s="134">
        <f>SUM(G513:G519)</f>
        <v>0</v>
      </c>
      <c r="H512" s="314">
        <v>0</v>
      </c>
      <c r="I512" s="238"/>
      <c r="J512" s="234">
        <v>0</v>
      </c>
      <c r="K512" s="225"/>
      <c r="L512" s="247">
        <f t="shared" si="43"/>
        <v>0</v>
      </c>
      <c r="M512" s="240"/>
      <c r="N512" s="373">
        <v>0</v>
      </c>
      <c r="O512" s="315">
        <v>0</v>
      </c>
      <c r="P512" s="247">
        <f t="shared" si="44"/>
        <v>0</v>
      </c>
      <c r="Q512" s="35">
        <f>VLOOKUP(E512,'[35]BAT (2)'!$C$11:$H$580,6,FALSE)</f>
        <v>2272330.602</v>
      </c>
      <c r="S512" s="36" t="b">
        <f t="shared" si="45"/>
        <v>0</v>
      </c>
      <c r="Y512" s="44">
        <f t="shared" si="46"/>
        <v>0</v>
      </c>
      <c r="Z512" s="45">
        <f t="shared" si="47"/>
        <v>0</v>
      </c>
      <c r="AA512" s="44">
        <f t="shared" si="48"/>
        <v>0</v>
      </c>
    </row>
    <row r="513" spans="1:27" s="22" customFormat="1" ht="15" customHeight="1" x14ac:dyDescent="0.25">
      <c r="A513" s="71"/>
      <c r="B513" s="72" t="s">
        <v>145</v>
      </c>
      <c r="C513" s="39" t="s">
        <v>145</v>
      </c>
      <c r="D513" s="39" t="s">
        <v>14</v>
      </c>
      <c r="E513" s="119" t="s">
        <v>1021</v>
      </c>
      <c r="F513" s="131" t="s">
        <v>1022</v>
      </c>
      <c r="G513" s="60"/>
      <c r="H513" s="242">
        <v>0</v>
      </c>
      <c r="I513" s="238"/>
      <c r="J513" s="243"/>
      <c r="K513" s="225"/>
      <c r="L513" s="244">
        <f t="shared" si="43"/>
        <v>0</v>
      </c>
      <c r="M513" s="245"/>
      <c r="N513" s="356">
        <v>0</v>
      </c>
      <c r="O513" s="246">
        <v>0</v>
      </c>
      <c r="P513" s="244">
        <f t="shared" si="44"/>
        <v>0</v>
      </c>
      <c r="Q513" s="35">
        <f>VLOOKUP(E513,'[35]BAT (2)'!$C$11:$H$580,6,FALSE)</f>
        <v>0</v>
      </c>
      <c r="S513" s="36" t="b">
        <f t="shared" si="45"/>
        <v>1</v>
      </c>
      <c r="Y513" s="44">
        <f t="shared" si="46"/>
        <v>0</v>
      </c>
      <c r="Z513" s="45">
        <f t="shared" si="47"/>
        <v>0</v>
      </c>
      <c r="AA513" s="44">
        <f t="shared" si="48"/>
        <v>0</v>
      </c>
    </row>
    <row r="514" spans="1:27" s="22" customFormat="1" ht="15" customHeight="1" x14ac:dyDescent="0.25">
      <c r="A514" s="71"/>
      <c r="B514" s="72"/>
      <c r="C514" s="39" t="s">
        <v>24</v>
      </c>
      <c r="D514" s="39" t="s">
        <v>14</v>
      </c>
      <c r="E514" s="119" t="s">
        <v>1023</v>
      </c>
      <c r="F514" s="131" t="s">
        <v>1024</v>
      </c>
      <c r="G514" s="60"/>
      <c r="H514" s="242">
        <v>0</v>
      </c>
      <c r="I514" s="238"/>
      <c r="J514" s="243"/>
      <c r="K514" s="225"/>
      <c r="L514" s="244">
        <f t="shared" si="43"/>
        <v>0</v>
      </c>
      <c r="M514" s="245"/>
      <c r="N514" s="356">
        <v>0</v>
      </c>
      <c r="O514" s="246">
        <v>0</v>
      </c>
      <c r="P514" s="244">
        <f t="shared" si="44"/>
        <v>0</v>
      </c>
      <c r="Q514" s="35">
        <f>VLOOKUP(E514,'[35]BAT (2)'!$C$11:$H$580,6,FALSE)</f>
        <v>57218.89</v>
      </c>
      <c r="S514" s="36" t="b">
        <f t="shared" si="45"/>
        <v>0</v>
      </c>
      <c r="Y514" s="44">
        <f t="shared" si="46"/>
        <v>0</v>
      </c>
      <c r="Z514" s="45">
        <f t="shared" si="47"/>
        <v>0</v>
      </c>
      <c r="AA514" s="44">
        <f t="shared" si="48"/>
        <v>0</v>
      </c>
    </row>
    <row r="515" spans="1:27" s="22" customFormat="1" ht="15" customHeight="1" x14ac:dyDescent="0.25">
      <c r="A515" s="71"/>
      <c r="B515" s="72"/>
      <c r="C515" s="39" t="s">
        <v>24</v>
      </c>
      <c r="D515" s="39" t="s">
        <v>14</v>
      </c>
      <c r="E515" s="119" t="s">
        <v>1025</v>
      </c>
      <c r="F515" s="131" t="s">
        <v>1026</v>
      </c>
      <c r="G515" s="60"/>
      <c r="H515" s="242">
        <v>0</v>
      </c>
      <c r="I515" s="238"/>
      <c r="J515" s="243"/>
      <c r="K515" s="225"/>
      <c r="L515" s="244">
        <f t="shared" si="43"/>
        <v>0</v>
      </c>
      <c r="M515" s="245"/>
      <c r="N515" s="356">
        <v>0</v>
      </c>
      <c r="O515" s="246">
        <v>0</v>
      </c>
      <c r="P515" s="244">
        <f t="shared" si="44"/>
        <v>0</v>
      </c>
      <c r="Q515" s="35">
        <f>VLOOKUP(E515,'[35]BAT (2)'!$C$11:$H$580,6,FALSE)</f>
        <v>6367.12</v>
      </c>
      <c r="S515" s="36" t="b">
        <f t="shared" si="45"/>
        <v>0</v>
      </c>
      <c r="Y515" s="44">
        <f t="shared" si="46"/>
        <v>0</v>
      </c>
      <c r="Z515" s="45">
        <f t="shared" si="47"/>
        <v>0</v>
      </c>
      <c r="AA515" s="44">
        <f t="shared" si="48"/>
        <v>0</v>
      </c>
    </row>
    <row r="516" spans="1:27" s="22" customFormat="1" ht="15" customHeight="1" x14ac:dyDescent="0.25">
      <c r="A516" s="71"/>
      <c r="B516" s="72"/>
      <c r="C516" s="39" t="s">
        <v>24</v>
      </c>
      <c r="D516" s="39" t="s">
        <v>14</v>
      </c>
      <c r="E516" s="119" t="s">
        <v>1027</v>
      </c>
      <c r="F516" s="131" t="s">
        <v>1028</v>
      </c>
      <c r="G516" s="60"/>
      <c r="H516" s="242">
        <v>0</v>
      </c>
      <c r="I516" s="238"/>
      <c r="J516" s="243"/>
      <c r="K516" s="225"/>
      <c r="L516" s="244">
        <f t="shared" ref="L516:L579" si="49">H516-J516</f>
        <v>0</v>
      </c>
      <c r="M516" s="245"/>
      <c r="N516" s="356">
        <v>0</v>
      </c>
      <c r="O516" s="246">
        <v>0</v>
      </c>
      <c r="P516" s="244">
        <f t="shared" si="44"/>
        <v>0</v>
      </c>
      <c r="Q516" s="35">
        <f>VLOOKUP(E516,'[35]BAT (2)'!$C$11:$H$580,6,FALSE)</f>
        <v>0</v>
      </c>
      <c r="S516" s="36" t="b">
        <f t="shared" si="45"/>
        <v>1</v>
      </c>
      <c r="Y516" s="44">
        <f t="shared" si="46"/>
        <v>0</v>
      </c>
      <c r="Z516" s="45">
        <f t="shared" si="47"/>
        <v>0</v>
      </c>
      <c r="AA516" s="44">
        <f t="shared" si="48"/>
        <v>0</v>
      </c>
    </row>
    <row r="517" spans="1:27" s="22" customFormat="1" ht="15" customHeight="1" x14ac:dyDescent="0.25">
      <c r="A517" s="71"/>
      <c r="B517" s="72"/>
      <c r="C517" s="39" t="s">
        <v>24</v>
      </c>
      <c r="D517" s="39" t="s">
        <v>14</v>
      </c>
      <c r="E517" s="119" t="s">
        <v>1029</v>
      </c>
      <c r="F517" s="131" t="s">
        <v>1030</v>
      </c>
      <c r="G517" s="60"/>
      <c r="H517" s="242">
        <v>0</v>
      </c>
      <c r="I517" s="238"/>
      <c r="J517" s="243"/>
      <c r="K517" s="225"/>
      <c r="L517" s="244">
        <f t="shared" si="49"/>
        <v>0</v>
      </c>
      <c r="M517" s="245"/>
      <c r="N517" s="356">
        <v>0</v>
      </c>
      <c r="O517" s="246">
        <v>0</v>
      </c>
      <c r="P517" s="244">
        <f t="shared" si="44"/>
        <v>0</v>
      </c>
      <c r="Q517" s="35">
        <f>VLOOKUP(E517,'[35]BAT (2)'!$C$11:$H$580,6,FALSE)</f>
        <v>78369.66</v>
      </c>
      <c r="S517" s="36" t="b">
        <f t="shared" si="45"/>
        <v>0</v>
      </c>
      <c r="Y517" s="44">
        <f t="shared" si="46"/>
        <v>0</v>
      </c>
      <c r="Z517" s="45">
        <f t="shared" si="47"/>
        <v>0</v>
      </c>
      <c r="AA517" s="44">
        <f t="shared" si="48"/>
        <v>0</v>
      </c>
    </row>
    <row r="518" spans="1:27" s="22" customFormat="1" ht="15" customHeight="1" x14ac:dyDescent="0.25">
      <c r="A518" s="71"/>
      <c r="B518" s="72"/>
      <c r="C518" s="39" t="s">
        <v>24</v>
      </c>
      <c r="D518" s="39" t="s">
        <v>14</v>
      </c>
      <c r="E518" s="119" t="s">
        <v>1031</v>
      </c>
      <c r="F518" s="131" t="s">
        <v>1032</v>
      </c>
      <c r="G518" s="60"/>
      <c r="H518" s="242">
        <v>0</v>
      </c>
      <c r="I518" s="238"/>
      <c r="J518" s="252"/>
      <c r="K518" s="225"/>
      <c r="L518" s="244">
        <f t="shared" si="49"/>
        <v>0</v>
      </c>
      <c r="M518" s="245"/>
      <c r="N518" s="356">
        <v>0</v>
      </c>
      <c r="O518" s="246">
        <v>0</v>
      </c>
      <c r="P518" s="244">
        <f t="shared" si="44"/>
        <v>0</v>
      </c>
      <c r="Q518" s="35">
        <f>VLOOKUP(E518,'[35]BAT (2)'!$C$11:$H$580,6,FALSE)</f>
        <v>2130374.932</v>
      </c>
      <c r="S518" s="36" t="b">
        <f t="shared" si="45"/>
        <v>0</v>
      </c>
      <c r="Y518" s="44">
        <f t="shared" si="46"/>
        <v>0</v>
      </c>
      <c r="Z518" s="45">
        <f t="shared" si="47"/>
        <v>0</v>
      </c>
      <c r="AA518" s="44">
        <f t="shared" si="48"/>
        <v>0</v>
      </c>
    </row>
    <row r="519" spans="1:27" s="22" customFormat="1" ht="15" customHeight="1" x14ac:dyDescent="0.25">
      <c r="A519" s="71"/>
      <c r="B519" s="72"/>
      <c r="C519" s="39" t="s">
        <v>24</v>
      </c>
      <c r="D519" s="39" t="s">
        <v>14</v>
      </c>
      <c r="E519" s="119" t="s">
        <v>1033</v>
      </c>
      <c r="F519" s="131" t="s">
        <v>1034</v>
      </c>
      <c r="G519" s="60"/>
      <c r="H519" s="242">
        <v>0</v>
      </c>
      <c r="I519" s="238"/>
      <c r="J519" s="329"/>
      <c r="K519" s="225"/>
      <c r="L519" s="244">
        <f t="shared" si="49"/>
        <v>0</v>
      </c>
      <c r="M519" s="245"/>
      <c r="N519" s="356">
        <v>0</v>
      </c>
      <c r="O519" s="246">
        <v>0</v>
      </c>
      <c r="P519" s="244">
        <f t="shared" si="44"/>
        <v>0</v>
      </c>
      <c r="Q519" s="35">
        <f>VLOOKUP(E519,'[35]BAT (2)'!$C$11:$H$580,6,FALSE)</f>
        <v>0</v>
      </c>
      <c r="S519" s="36" t="b">
        <f t="shared" si="45"/>
        <v>1</v>
      </c>
      <c r="Y519" s="44">
        <f t="shared" si="46"/>
        <v>0</v>
      </c>
      <c r="Z519" s="45">
        <f t="shared" si="47"/>
        <v>0</v>
      </c>
      <c r="AA519" s="44">
        <f t="shared" si="48"/>
        <v>0</v>
      </c>
    </row>
    <row r="520" spans="1:27" s="22" customFormat="1" ht="15" customHeight="1" x14ac:dyDescent="0.25">
      <c r="A520" s="71" t="s">
        <v>17</v>
      </c>
      <c r="B520" s="72"/>
      <c r="C520" s="39" t="s">
        <v>24</v>
      </c>
      <c r="D520" s="39" t="s">
        <v>24</v>
      </c>
      <c r="E520" s="118" t="s">
        <v>1035</v>
      </c>
      <c r="F520" s="121" t="s">
        <v>1036</v>
      </c>
      <c r="G520" s="55">
        <f>+G521+G522</f>
        <v>0</v>
      </c>
      <c r="H520" s="249">
        <v>0</v>
      </c>
      <c r="I520" s="238"/>
      <c r="J520" s="234">
        <v>0</v>
      </c>
      <c r="K520" s="225"/>
      <c r="L520" s="250">
        <f t="shared" si="49"/>
        <v>0</v>
      </c>
      <c r="M520" s="245"/>
      <c r="N520" s="357">
        <v>0</v>
      </c>
      <c r="O520" s="251">
        <v>0</v>
      </c>
      <c r="P520" s="250">
        <f t="shared" si="44"/>
        <v>0</v>
      </c>
      <c r="Q520" s="35">
        <f>VLOOKUP(E520,'[35]BAT (2)'!$C$11:$H$580,6,FALSE)</f>
        <v>2295000</v>
      </c>
      <c r="S520" s="36" t="b">
        <f t="shared" si="45"/>
        <v>0</v>
      </c>
      <c r="Y520" s="44">
        <f t="shared" si="46"/>
        <v>0</v>
      </c>
      <c r="Z520" s="45">
        <f t="shared" si="47"/>
        <v>0</v>
      </c>
      <c r="AA520" s="44">
        <f t="shared" si="48"/>
        <v>0</v>
      </c>
    </row>
    <row r="521" spans="1:27" s="57" customFormat="1" ht="15" customHeight="1" x14ac:dyDescent="0.25">
      <c r="A521" s="46"/>
      <c r="B521" s="52" t="s">
        <v>13</v>
      </c>
      <c r="C521" s="39" t="s">
        <v>13</v>
      </c>
      <c r="D521" s="39" t="s">
        <v>14</v>
      </c>
      <c r="E521" s="118" t="s">
        <v>1037</v>
      </c>
      <c r="F521" s="125" t="s">
        <v>1038</v>
      </c>
      <c r="G521" s="89"/>
      <c r="H521" s="242">
        <v>0</v>
      </c>
      <c r="I521" s="238"/>
      <c r="J521" s="243"/>
      <c r="K521" s="225"/>
      <c r="L521" s="244">
        <f t="shared" si="49"/>
        <v>0</v>
      </c>
      <c r="M521" s="245"/>
      <c r="N521" s="356">
        <v>0</v>
      </c>
      <c r="O521" s="246">
        <v>0</v>
      </c>
      <c r="P521" s="244">
        <f t="shared" si="44"/>
        <v>0</v>
      </c>
      <c r="Q521" s="35">
        <f>VLOOKUP(E521,'[35]BAT (2)'!$C$11:$H$580,6,FALSE)</f>
        <v>0</v>
      </c>
      <c r="S521" s="36" t="b">
        <f t="shared" si="45"/>
        <v>1</v>
      </c>
      <c r="Y521" s="44">
        <f t="shared" si="46"/>
        <v>0</v>
      </c>
      <c r="Z521" s="45">
        <f t="shared" si="47"/>
        <v>0</v>
      </c>
      <c r="AA521" s="44">
        <f t="shared" si="48"/>
        <v>0</v>
      </c>
    </row>
    <row r="522" spans="1:27" s="57" customFormat="1" ht="15" customHeight="1" x14ac:dyDescent="0.25">
      <c r="A522" s="46" t="s">
        <v>17</v>
      </c>
      <c r="B522" s="52"/>
      <c r="C522" s="39" t="s">
        <v>24</v>
      </c>
      <c r="D522" s="39" t="s">
        <v>24</v>
      </c>
      <c r="E522" s="118" t="s">
        <v>1039</v>
      </c>
      <c r="F522" s="125" t="s">
        <v>1040</v>
      </c>
      <c r="G522" s="134">
        <f>SUM(G523:G529)</f>
        <v>0</v>
      </c>
      <c r="H522" s="314">
        <v>0</v>
      </c>
      <c r="I522" s="238"/>
      <c r="J522" s="234">
        <v>0</v>
      </c>
      <c r="K522" s="225"/>
      <c r="L522" s="247">
        <f t="shared" si="49"/>
        <v>0</v>
      </c>
      <c r="M522" s="240"/>
      <c r="N522" s="373">
        <v>0</v>
      </c>
      <c r="O522" s="315">
        <v>0</v>
      </c>
      <c r="P522" s="247">
        <f t="shared" si="44"/>
        <v>0</v>
      </c>
      <c r="Q522" s="35">
        <f>VLOOKUP(E522,'[35]BAT (2)'!$C$11:$H$580,6,FALSE)</f>
        <v>2295000</v>
      </c>
      <c r="S522" s="36" t="b">
        <f t="shared" si="45"/>
        <v>0</v>
      </c>
      <c r="Y522" s="44">
        <f t="shared" si="46"/>
        <v>0</v>
      </c>
      <c r="Z522" s="45">
        <f t="shared" si="47"/>
        <v>0</v>
      </c>
      <c r="AA522" s="44">
        <f t="shared" si="48"/>
        <v>0</v>
      </c>
    </row>
    <row r="523" spans="1:27" s="57" customFormat="1" ht="15" customHeight="1" x14ac:dyDescent="0.25">
      <c r="A523" s="46"/>
      <c r="B523" s="52" t="s">
        <v>145</v>
      </c>
      <c r="C523" s="39" t="s">
        <v>145</v>
      </c>
      <c r="D523" s="39" t="s">
        <v>14</v>
      </c>
      <c r="E523" s="119" t="s">
        <v>1041</v>
      </c>
      <c r="F523" s="131" t="s">
        <v>1042</v>
      </c>
      <c r="G523" s="60"/>
      <c r="H523" s="242">
        <v>0</v>
      </c>
      <c r="I523" s="238"/>
      <c r="J523" s="243"/>
      <c r="K523" s="225"/>
      <c r="L523" s="244">
        <f t="shared" si="49"/>
        <v>0</v>
      </c>
      <c r="M523" s="245"/>
      <c r="N523" s="356">
        <v>0</v>
      </c>
      <c r="O523" s="246">
        <v>0</v>
      </c>
      <c r="P523" s="244">
        <f t="shared" ref="P523:P579" si="50">H523-N523-O523</f>
        <v>0</v>
      </c>
      <c r="Q523" s="35">
        <f>VLOOKUP(E523,'[35]BAT (2)'!$C$11:$H$580,6,FALSE)</f>
        <v>0</v>
      </c>
      <c r="S523" s="36" t="b">
        <f t="shared" ref="S523:S579" si="51">EXACT(L523,Q523)</f>
        <v>1</v>
      </c>
      <c r="Y523" s="44">
        <f t="shared" ref="Y523:Y579" si="52">ROUND(H523,2)</f>
        <v>0</v>
      </c>
      <c r="Z523" s="45">
        <f t="shared" ref="Z523:Z579" si="53">ROUND(J523,2)</f>
        <v>0</v>
      </c>
      <c r="AA523" s="44">
        <f t="shared" ref="AA523:AA579" si="54">ROUND(L523,2)</f>
        <v>0</v>
      </c>
    </row>
    <row r="524" spans="1:27" s="57" customFormat="1" ht="15" customHeight="1" x14ac:dyDescent="0.25">
      <c r="A524" s="46"/>
      <c r="B524" s="52"/>
      <c r="C524" s="39" t="s">
        <v>24</v>
      </c>
      <c r="D524" s="39" t="s">
        <v>14</v>
      </c>
      <c r="E524" s="119" t="s">
        <v>1043</v>
      </c>
      <c r="F524" s="131" t="s">
        <v>1044</v>
      </c>
      <c r="G524" s="60"/>
      <c r="H524" s="242">
        <v>0</v>
      </c>
      <c r="I524" s="238"/>
      <c r="J524" s="243"/>
      <c r="K524" s="225"/>
      <c r="L524" s="244">
        <f t="shared" si="49"/>
        <v>0</v>
      </c>
      <c r="M524" s="245"/>
      <c r="N524" s="356">
        <v>0</v>
      </c>
      <c r="O524" s="246">
        <v>0</v>
      </c>
      <c r="P524" s="244">
        <f t="shared" si="50"/>
        <v>0</v>
      </c>
      <c r="Q524" s="35">
        <f>VLOOKUP(E524,'[35]BAT (2)'!$C$11:$H$580,6,FALSE)</f>
        <v>400000</v>
      </c>
      <c r="S524" s="36" t="b">
        <f t="shared" si="51"/>
        <v>0</v>
      </c>
      <c r="Y524" s="44">
        <f t="shared" si="52"/>
        <v>0</v>
      </c>
      <c r="Z524" s="45">
        <f t="shared" si="53"/>
        <v>0</v>
      </c>
      <c r="AA524" s="44">
        <f t="shared" si="54"/>
        <v>0</v>
      </c>
    </row>
    <row r="525" spans="1:27" s="57" customFormat="1" ht="15" customHeight="1" x14ac:dyDescent="0.25">
      <c r="A525" s="46"/>
      <c r="B525" s="52"/>
      <c r="C525" s="39" t="s">
        <v>24</v>
      </c>
      <c r="D525" s="39" t="s">
        <v>14</v>
      </c>
      <c r="E525" s="119" t="s">
        <v>1045</v>
      </c>
      <c r="F525" s="131" t="s">
        <v>1046</v>
      </c>
      <c r="G525" s="60"/>
      <c r="H525" s="242">
        <v>0</v>
      </c>
      <c r="I525" s="238"/>
      <c r="J525" s="243"/>
      <c r="K525" s="225"/>
      <c r="L525" s="244">
        <f t="shared" si="49"/>
        <v>0</v>
      </c>
      <c r="M525" s="245"/>
      <c r="N525" s="356">
        <v>0</v>
      </c>
      <c r="O525" s="246">
        <v>0</v>
      </c>
      <c r="P525" s="244">
        <f t="shared" si="50"/>
        <v>0</v>
      </c>
      <c r="Q525" s="35">
        <f>VLOOKUP(E525,'[35]BAT (2)'!$C$11:$H$580,6,FALSE)</f>
        <v>0</v>
      </c>
      <c r="S525" s="36" t="b">
        <f t="shared" si="51"/>
        <v>1</v>
      </c>
      <c r="Y525" s="44">
        <f t="shared" si="52"/>
        <v>0</v>
      </c>
      <c r="Z525" s="45">
        <f t="shared" si="53"/>
        <v>0</v>
      </c>
      <c r="AA525" s="44">
        <f t="shared" si="54"/>
        <v>0</v>
      </c>
    </row>
    <row r="526" spans="1:27" s="57" customFormat="1" ht="15" customHeight="1" x14ac:dyDescent="0.25">
      <c r="A526" s="46"/>
      <c r="B526" s="52"/>
      <c r="C526" s="39" t="s">
        <v>24</v>
      </c>
      <c r="D526" s="39" t="s">
        <v>14</v>
      </c>
      <c r="E526" s="119" t="s">
        <v>1047</v>
      </c>
      <c r="F526" s="131" t="s">
        <v>1048</v>
      </c>
      <c r="G526" s="60"/>
      <c r="H526" s="242">
        <v>0</v>
      </c>
      <c r="I526" s="238"/>
      <c r="J526" s="243"/>
      <c r="K526" s="225"/>
      <c r="L526" s="244">
        <f t="shared" si="49"/>
        <v>0</v>
      </c>
      <c r="M526" s="245"/>
      <c r="N526" s="356">
        <v>0</v>
      </c>
      <c r="O526" s="246">
        <v>0</v>
      </c>
      <c r="P526" s="244">
        <f t="shared" si="50"/>
        <v>0</v>
      </c>
      <c r="Q526" s="35">
        <f>VLOOKUP(E526,'[35]BAT (2)'!$C$11:$H$580,6,FALSE)</f>
        <v>0</v>
      </c>
      <c r="S526" s="36" t="b">
        <f t="shared" si="51"/>
        <v>1</v>
      </c>
      <c r="Y526" s="44">
        <f t="shared" si="52"/>
        <v>0</v>
      </c>
      <c r="Z526" s="45">
        <f t="shared" si="53"/>
        <v>0</v>
      </c>
      <c r="AA526" s="44">
        <f t="shared" si="54"/>
        <v>0</v>
      </c>
    </row>
    <row r="527" spans="1:27" s="57" customFormat="1" ht="15" customHeight="1" x14ac:dyDescent="0.25">
      <c r="A527" s="46"/>
      <c r="B527" s="52"/>
      <c r="C527" s="39" t="s">
        <v>24</v>
      </c>
      <c r="D527" s="39" t="s">
        <v>14</v>
      </c>
      <c r="E527" s="119" t="s">
        <v>1049</v>
      </c>
      <c r="F527" s="131" t="s">
        <v>1050</v>
      </c>
      <c r="G527" s="60"/>
      <c r="H527" s="242">
        <v>0</v>
      </c>
      <c r="I527" s="238"/>
      <c r="J527" s="243"/>
      <c r="K527" s="225"/>
      <c r="L527" s="244">
        <f t="shared" si="49"/>
        <v>0</v>
      </c>
      <c r="M527" s="245"/>
      <c r="N527" s="356">
        <v>0</v>
      </c>
      <c r="O527" s="246">
        <v>0</v>
      </c>
      <c r="P527" s="244">
        <f t="shared" si="50"/>
        <v>0</v>
      </c>
      <c r="Q527" s="35">
        <f>VLOOKUP(E527,'[35]BAT (2)'!$C$11:$H$580,6,FALSE)</f>
        <v>0</v>
      </c>
      <c r="S527" s="36" t="b">
        <f t="shared" si="51"/>
        <v>1</v>
      </c>
      <c r="Y527" s="44">
        <f t="shared" si="52"/>
        <v>0</v>
      </c>
      <c r="Z527" s="45">
        <f t="shared" si="53"/>
        <v>0</v>
      </c>
      <c r="AA527" s="44">
        <f t="shared" si="54"/>
        <v>0</v>
      </c>
    </row>
    <row r="528" spans="1:27" s="57" customFormat="1" ht="15" customHeight="1" x14ac:dyDescent="0.25">
      <c r="A528" s="46"/>
      <c r="B528" s="52"/>
      <c r="C528" s="39" t="s">
        <v>24</v>
      </c>
      <c r="D528" s="39" t="s">
        <v>14</v>
      </c>
      <c r="E528" s="119" t="s">
        <v>1051</v>
      </c>
      <c r="F528" s="131" t="s">
        <v>1052</v>
      </c>
      <c r="G528" s="60"/>
      <c r="H528" s="242">
        <v>0</v>
      </c>
      <c r="I528" s="238"/>
      <c r="J528" s="243"/>
      <c r="K528" s="225"/>
      <c r="L528" s="244">
        <f t="shared" si="49"/>
        <v>0</v>
      </c>
      <c r="M528" s="245"/>
      <c r="N528" s="356">
        <v>0</v>
      </c>
      <c r="O528" s="246">
        <v>0</v>
      </c>
      <c r="P528" s="244">
        <f t="shared" si="50"/>
        <v>0</v>
      </c>
      <c r="Q528" s="35">
        <f>VLOOKUP(E528,'[35]BAT (2)'!$C$11:$H$580,6,FALSE)</f>
        <v>0</v>
      </c>
      <c r="S528" s="36" t="b">
        <f t="shared" si="51"/>
        <v>1</v>
      </c>
      <c r="Y528" s="44">
        <f t="shared" si="52"/>
        <v>0</v>
      </c>
      <c r="Z528" s="45">
        <f t="shared" si="53"/>
        <v>0</v>
      </c>
      <c r="AA528" s="44">
        <f t="shared" si="54"/>
        <v>0</v>
      </c>
    </row>
    <row r="529" spans="1:27" s="57" customFormat="1" ht="15" customHeight="1" x14ac:dyDescent="0.25">
      <c r="A529" s="46"/>
      <c r="B529" s="52"/>
      <c r="C529" s="39" t="s">
        <v>24</v>
      </c>
      <c r="D529" s="39" t="s">
        <v>14</v>
      </c>
      <c r="E529" s="119" t="s">
        <v>1053</v>
      </c>
      <c r="F529" s="131" t="s">
        <v>1054</v>
      </c>
      <c r="G529" s="60"/>
      <c r="H529" s="242">
        <v>0</v>
      </c>
      <c r="I529" s="238"/>
      <c r="J529" s="243"/>
      <c r="K529" s="225"/>
      <c r="L529" s="244">
        <f t="shared" si="49"/>
        <v>0</v>
      </c>
      <c r="M529" s="245"/>
      <c r="N529" s="356">
        <v>0</v>
      </c>
      <c r="O529" s="246">
        <v>0</v>
      </c>
      <c r="P529" s="244">
        <f t="shared" si="50"/>
        <v>0</v>
      </c>
      <c r="Q529" s="35">
        <f>VLOOKUP(E529,'[35]BAT (2)'!$C$11:$H$580,6,FALSE)</f>
        <v>1895000</v>
      </c>
      <c r="S529" s="36" t="b">
        <f t="shared" si="51"/>
        <v>0</v>
      </c>
      <c r="Y529" s="44">
        <f t="shared" si="52"/>
        <v>0</v>
      </c>
      <c r="Z529" s="45">
        <f t="shared" si="53"/>
        <v>0</v>
      </c>
      <c r="AA529" s="44">
        <f t="shared" si="54"/>
        <v>0</v>
      </c>
    </row>
    <row r="530" spans="1:27" s="57" customFormat="1" ht="15" customHeight="1" x14ac:dyDescent="0.25">
      <c r="A530" s="46"/>
      <c r="B530" s="52"/>
      <c r="C530" s="39" t="s">
        <v>24</v>
      </c>
      <c r="D530" s="39" t="s">
        <v>14</v>
      </c>
      <c r="E530" s="118" t="s">
        <v>1055</v>
      </c>
      <c r="F530" s="121" t="s">
        <v>1056</v>
      </c>
      <c r="G530" s="66"/>
      <c r="H530" s="249">
        <v>0</v>
      </c>
      <c r="I530" s="238"/>
      <c r="J530" s="243"/>
      <c r="K530" s="225"/>
      <c r="L530" s="250">
        <f t="shared" si="49"/>
        <v>0</v>
      </c>
      <c r="M530" s="245"/>
      <c r="N530" s="357">
        <v>0</v>
      </c>
      <c r="O530" s="251">
        <v>0</v>
      </c>
      <c r="P530" s="250">
        <f t="shared" si="50"/>
        <v>0</v>
      </c>
      <c r="Q530" s="35">
        <f>VLOOKUP(E530,'[35]BAT (2)'!$C$11:$H$580,6,FALSE)</f>
        <v>137.19999999999999</v>
      </c>
      <c r="S530" s="36" t="b">
        <f t="shared" si="51"/>
        <v>0</v>
      </c>
      <c r="Y530" s="44">
        <f t="shared" si="52"/>
        <v>0</v>
      </c>
      <c r="Z530" s="45">
        <f t="shared" si="53"/>
        <v>0</v>
      </c>
      <c r="AA530" s="44">
        <f t="shared" si="54"/>
        <v>0</v>
      </c>
    </row>
    <row r="531" spans="1:27" s="57" customFormat="1" ht="15" customHeight="1" x14ac:dyDescent="0.25">
      <c r="A531" s="46" t="s">
        <v>17</v>
      </c>
      <c r="B531" s="52"/>
      <c r="C531" s="39" t="s">
        <v>24</v>
      </c>
      <c r="D531" s="39" t="s">
        <v>24</v>
      </c>
      <c r="E531" s="114" t="s">
        <v>1057</v>
      </c>
      <c r="F531" s="135" t="s">
        <v>1058</v>
      </c>
      <c r="G531" s="78">
        <v>0</v>
      </c>
      <c r="H531" s="261">
        <v>0</v>
      </c>
      <c r="I531" s="238"/>
      <c r="J531" s="234">
        <v>0</v>
      </c>
      <c r="K531" s="225"/>
      <c r="L531" s="229">
        <f t="shared" si="49"/>
        <v>0</v>
      </c>
      <c r="M531" s="230"/>
      <c r="N531" s="360">
        <v>0</v>
      </c>
      <c r="O531" s="231">
        <v>0</v>
      </c>
      <c r="P531" s="229">
        <f t="shared" si="50"/>
        <v>0</v>
      </c>
      <c r="Q531" s="35">
        <f>VLOOKUP(E531,'[35]BAT (2)'!$C$11:$H$580,6,FALSE)</f>
        <v>4118133.0361440005</v>
      </c>
      <c r="S531" s="36" t="b">
        <f t="shared" si="51"/>
        <v>0</v>
      </c>
      <c r="Y531" s="44">
        <f t="shared" si="52"/>
        <v>0</v>
      </c>
      <c r="Z531" s="45">
        <f t="shared" si="53"/>
        <v>0</v>
      </c>
      <c r="AA531" s="44">
        <f t="shared" si="54"/>
        <v>0</v>
      </c>
    </row>
    <row r="532" spans="1:27" s="57" customFormat="1" ht="15" customHeight="1" x14ac:dyDescent="0.25">
      <c r="A532" s="46"/>
      <c r="B532" s="52"/>
      <c r="C532" s="39" t="s">
        <v>24</v>
      </c>
      <c r="D532" s="39" t="s">
        <v>14</v>
      </c>
      <c r="E532" s="116" t="s">
        <v>1059</v>
      </c>
      <c r="F532" s="126" t="s">
        <v>1060</v>
      </c>
      <c r="G532" s="74"/>
      <c r="H532" s="263">
        <v>0</v>
      </c>
      <c r="I532" s="238"/>
      <c r="J532" s="243"/>
      <c r="K532" s="225"/>
      <c r="L532" s="264">
        <f t="shared" si="49"/>
        <v>0</v>
      </c>
      <c r="M532" s="245"/>
      <c r="N532" s="361">
        <v>0</v>
      </c>
      <c r="O532" s="265">
        <v>0</v>
      </c>
      <c r="P532" s="264">
        <f t="shared" si="50"/>
        <v>0</v>
      </c>
      <c r="Q532" s="35">
        <f>VLOOKUP(E532,'[35]BAT (2)'!$C$11:$H$580,6,FALSE)</f>
        <v>0</v>
      </c>
      <c r="S532" s="36" t="b">
        <f t="shared" si="51"/>
        <v>1</v>
      </c>
      <c r="Y532" s="44">
        <f t="shared" si="52"/>
        <v>0</v>
      </c>
      <c r="Z532" s="45">
        <f t="shared" si="53"/>
        <v>0</v>
      </c>
      <c r="AA532" s="44">
        <f t="shared" si="54"/>
        <v>0</v>
      </c>
    </row>
    <row r="533" spans="1:27" s="57" customFormat="1" ht="15" customHeight="1" x14ac:dyDescent="0.25">
      <c r="A533" s="46" t="s">
        <v>17</v>
      </c>
      <c r="B533" s="52"/>
      <c r="C533" s="39" t="s">
        <v>24</v>
      </c>
      <c r="D533" s="39" t="s">
        <v>24</v>
      </c>
      <c r="E533" s="116" t="s">
        <v>1061</v>
      </c>
      <c r="F533" s="126" t="s">
        <v>1062</v>
      </c>
      <c r="G533" s="94">
        <v>0</v>
      </c>
      <c r="H533" s="257">
        <v>0</v>
      </c>
      <c r="I533" s="238"/>
      <c r="J533" s="234">
        <v>0</v>
      </c>
      <c r="K533" s="225"/>
      <c r="L533" s="258">
        <f t="shared" si="49"/>
        <v>0</v>
      </c>
      <c r="M533" s="259"/>
      <c r="N533" s="359">
        <v>0</v>
      </c>
      <c r="O533" s="260">
        <v>0</v>
      </c>
      <c r="P533" s="258">
        <f t="shared" si="50"/>
        <v>0</v>
      </c>
      <c r="Q533" s="35">
        <f>VLOOKUP(E533,'[35]BAT (2)'!$C$11:$H$580,6,FALSE)</f>
        <v>4118133.0361440005</v>
      </c>
      <c r="S533" s="36" t="b">
        <f t="shared" si="51"/>
        <v>0</v>
      </c>
      <c r="Y533" s="44">
        <f t="shared" si="52"/>
        <v>0</v>
      </c>
      <c r="Z533" s="45">
        <f t="shared" si="53"/>
        <v>0</v>
      </c>
      <c r="AA533" s="44">
        <f t="shared" si="54"/>
        <v>0</v>
      </c>
    </row>
    <row r="534" spans="1:27" s="57" customFormat="1" ht="15" customHeight="1" x14ac:dyDescent="0.25">
      <c r="A534" s="46"/>
      <c r="B534" s="52"/>
      <c r="C534" s="39" t="s">
        <v>24</v>
      </c>
      <c r="D534" s="39" t="s">
        <v>14</v>
      </c>
      <c r="E534" s="118" t="s">
        <v>1063</v>
      </c>
      <c r="F534" s="121" t="s">
        <v>1064</v>
      </c>
      <c r="G534" s="55"/>
      <c r="H534" s="237">
        <v>0</v>
      </c>
      <c r="I534" s="238"/>
      <c r="J534" s="243"/>
      <c r="K534" s="225"/>
      <c r="L534" s="239">
        <f t="shared" si="49"/>
        <v>0</v>
      </c>
      <c r="M534" s="240"/>
      <c r="N534" s="355">
        <v>0</v>
      </c>
      <c r="O534" s="241">
        <v>0</v>
      </c>
      <c r="P534" s="239">
        <f t="shared" si="50"/>
        <v>0</v>
      </c>
      <c r="Q534" s="35">
        <f>VLOOKUP(E534,'[35]BAT (2)'!$C$11:$H$580,6,FALSE)</f>
        <v>506478.29</v>
      </c>
      <c r="S534" s="36" t="b">
        <f t="shared" si="51"/>
        <v>0</v>
      </c>
      <c r="Y534" s="44">
        <f t="shared" si="52"/>
        <v>0</v>
      </c>
      <c r="Z534" s="45">
        <f t="shared" si="53"/>
        <v>0</v>
      </c>
      <c r="AA534" s="44">
        <f t="shared" si="54"/>
        <v>0</v>
      </c>
    </row>
    <row r="535" spans="1:27" s="57" customFormat="1" ht="15" customHeight="1" x14ac:dyDescent="0.25">
      <c r="A535" s="46"/>
      <c r="B535" s="52"/>
      <c r="C535" s="39" t="s">
        <v>24</v>
      </c>
      <c r="D535" s="39" t="s">
        <v>14</v>
      </c>
      <c r="E535" s="118" t="s">
        <v>1065</v>
      </c>
      <c r="F535" s="121" t="s">
        <v>1066</v>
      </c>
      <c r="G535" s="55"/>
      <c r="H535" s="237">
        <v>0</v>
      </c>
      <c r="I535" s="238"/>
      <c r="J535" s="243"/>
      <c r="K535" s="225"/>
      <c r="L535" s="239">
        <f t="shared" si="49"/>
        <v>0</v>
      </c>
      <c r="M535" s="240"/>
      <c r="N535" s="355">
        <v>0</v>
      </c>
      <c r="O535" s="241">
        <v>0</v>
      </c>
      <c r="P535" s="239">
        <f t="shared" si="50"/>
        <v>0</v>
      </c>
      <c r="Q535" s="35">
        <f>VLOOKUP(E535,'[35]BAT (2)'!$C$11:$H$580,6,FALSE)</f>
        <v>127654.24</v>
      </c>
      <c r="S535" s="36" t="b">
        <f t="shared" si="51"/>
        <v>0</v>
      </c>
      <c r="Y535" s="44">
        <f t="shared" si="52"/>
        <v>0</v>
      </c>
      <c r="Z535" s="45">
        <f t="shared" si="53"/>
        <v>0</v>
      </c>
      <c r="AA535" s="44">
        <f t="shared" si="54"/>
        <v>0</v>
      </c>
    </row>
    <row r="536" spans="1:27" s="57" customFormat="1" ht="15" customHeight="1" x14ac:dyDescent="0.25">
      <c r="A536" s="46" t="s">
        <v>17</v>
      </c>
      <c r="B536" s="52"/>
      <c r="C536" s="39" t="s">
        <v>24</v>
      </c>
      <c r="D536" s="39" t="s">
        <v>24</v>
      </c>
      <c r="E536" s="118" t="s">
        <v>1067</v>
      </c>
      <c r="F536" s="121" t="s">
        <v>1068</v>
      </c>
      <c r="G536" s="55" t="e">
        <f>SUMIF('[36]Raccordo CE'!$C:$C,$E536,'[36]Raccordo CE'!$K:$K)</f>
        <v>#VALUE!</v>
      </c>
      <c r="H536" s="237">
        <v>0</v>
      </c>
      <c r="I536" s="238"/>
      <c r="J536" s="234">
        <v>0</v>
      </c>
      <c r="K536" s="225"/>
      <c r="L536" s="239">
        <f t="shared" si="49"/>
        <v>0</v>
      </c>
      <c r="M536" s="240"/>
      <c r="N536" s="355">
        <v>0</v>
      </c>
      <c r="O536" s="241">
        <v>0</v>
      </c>
      <c r="P536" s="239">
        <f t="shared" si="50"/>
        <v>0</v>
      </c>
      <c r="Q536" s="35">
        <f>VLOOKUP(E536,'[35]BAT (2)'!$C$11:$H$580,6,FALSE)</f>
        <v>3308630.766144</v>
      </c>
      <c r="S536" s="36" t="b">
        <f t="shared" si="51"/>
        <v>0</v>
      </c>
      <c r="Y536" s="44">
        <f t="shared" si="52"/>
        <v>0</v>
      </c>
      <c r="Z536" s="45">
        <f t="shared" si="53"/>
        <v>0</v>
      </c>
      <c r="AA536" s="44">
        <f t="shared" si="54"/>
        <v>0</v>
      </c>
    </row>
    <row r="537" spans="1:27" s="57" customFormat="1" ht="15" customHeight="1" x14ac:dyDescent="0.25">
      <c r="A537" s="46" t="s">
        <v>17</v>
      </c>
      <c r="B537" s="52" t="s">
        <v>13</v>
      </c>
      <c r="C537" s="39" t="s">
        <v>13</v>
      </c>
      <c r="D537" s="39" t="s">
        <v>24</v>
      </c>
      <c r="E537" s="118" t="s">
        <v>1069</v>
      </c>
      <c r="F537" s="125" t="s">
        <v>1070</v>
      </c>
      <c r="G537" s="89"/>
      <c r="H537" s="242">
        <v>0</v>
      </c>
      <c r="I537" s="238"/>
      <c r="J537" s="234">
        <v>0</v>
      </c>
      <c r="K537" s="225"/>
      <c r="L537" s="244">
        <f t="shared" si="49"/>
        <v>0</v>
      </c>
      <c r="M537" s="245"/>
      <c r="N537" s="356">
        <v>0</v>
      </c>
      <c r="O537" s="246">
        <v>0</v>
      </c>
      <c r="P537" s="244">
        <f t="shared" si="50"/>
        <v>0</v>
      </c>
      <c r="Q537" s="35">
        <f>VLOOKUP(E537,'[35]BAT (2)'!$C$11:$H$580,6,FALSE)</f>
        <v>117078.56</v>
      </c>
      <c r="S537" s="36" t="b">
        <f t="shared" si="51"/>
        <v>0</v>
      </c>
      <c r="Y537" s="44">
        <f t="shared" si="52"/>
        <v>0</v>
      </c>
      <c r="Z537" s="45">
        <f t="shared" si="53"/>
        <v>0</v>
      </c>
      <c r="AA537" s="44">
        <f t="shared" si="54"/>
        <v>0</v>
      </c>
    </row>
    <row r="538" spans="1:27" s="57" customFormat="1" ht="15" customHeight="1" x14ac:dyDescent="0.25">
      <c r="A538" s="46"/>
      <c r="B538" s="52" t="s">
        <v>13</v>
      </c>
      <c r="C538" s="39" t="s">
        <v>13</v>
      </c>
      <c r="D538" s="39" t="s">
        <v>14</v>
      </c>
      <c r="E538" s="119" t="s">
        <v>1071</v>
      </c>
      <c r="F538" s="131" t="s">
        <v>1072</v>
      </c>
      <c r="G538" s="60"/>
      <c r="H538" s="242">
        <v>0</v>
      </c>
      <c r="I538" s="238"/>
      <c r="J538" s="243"/>
      <c r="K538" s="225"/>
      <c r="L538" s="244">
        <f t="shared" si="49"/>
        <v>0</v>
      </c>
      <c r="M538" s="245"/>
      <c r="N538" s="356">
        <v>0</v>
      </c>
      <c r="O538" s="246">
        <v>0</v>
      </c>
      <c r="P538" s="244">
        <f t="shared" si="50"/>
        <v>0</v>
      </c>
      <c r="Q538" s="35">
        <f>VLOOKUP(E538,'[35]BAT (2)'!$C$11:$H$580,6,FALSE)</f>
        <v>0</v>
      </c>
      <c r="S538" s="36" t="b">
        <f t="shared" si="51"/>
        <v>1</v>
      </c>
      <c r="Y538" s="44">
        <f t="shared" si="52"/>
        <v>0</v>
      </c>
      <c r="Z538" s="45">
        <f t="shared" si="53"/>
        <v>0</v>
      </c>
      <c r="AA538" s="44">
        <f t="shared" si="54"/>
        <v>0</v>
      </c>
    </row>
    <row r="539" spans="1:27" s="57" customFormat="1" ht="15" customHeight="1" x14ac:dyDescent="0.25">
      <c r="A539" s="46"/>
      <c r="B539" s="52" t="s">
        <v>13</v>
      </c>
      <c r="C539" s="39" t="s">
        <v>13</v>
      </c>
      <c r="D539" s="39" t="s">
        <v>14</v>
      </c>
      <c r="E539" s="119" t="s">
        <v>1073</v>
      </c>
      <c r="F539" s="131" t="s">
        <v>1074</v>
      </c>
      <c r="G539" s="60"/>
      <c r="H539" s="242">
        <v>0</v>
      </c>
      <c r="I539" s="238"/>
      <c r="J539" s="243"/>
      <c r="K539" s="225"/>
      <c r="L539" s="244">
        <f t="shared" si="49"/>
        <v>0</v>
      </c>
      <c r="M539" s="245"/>
      <c r="N539" s="356">
        <v>0</v>
      </c>
      <c r="O539" s="246">
        <v>0</v>
      </c>
      <c r="P539" s="244">
        <f t="shared" si="50"/>
        <v>0</v>
      </c>
      <c r="Q539" s="35">
        <f>VLOOKUP(E539,'[35]BAT (2)'!$C$11:$H$580,6,FALSE)</f>
        <v>117078.56</v>
      </c>
      <c r="S539" s="36" t="b">
        <f t="shared" si="51"/>
        <v>0</v>
      </c>
      <c r="Y539" s="44">
        <f t="shared" si="52"/>
        <v>0</v>
      </c>
      <c r="Z539" s="45">
        <f t="shared" si="53"/>
        <v>0</v>
      </c>
      <c r="AA539" s="44">
        <f t="shared" si="54"/>
        <v>0</v>
      </c>
    </row>
    <row r="540" spans="1:27" s="57" customFormat="1" ht="15" customHeight="1" x14ac:dyDescent="0.25">
      <c r="A540" s="46" t="s">
        <v>17</v>
      </c>
      <c r="B540" s="52"/>
      <c r="C540" s="39" t="s">
        <v>24</v>
      </c>
      <c r="D540" s="39" t="s">
        <v>24</v>
      </c>
      <c r="E540" s="118" t="s">
        <v>1075</v>
      </c>
      <c r="F540" s="125" t="s">
        <v>1076</v>
      </c>
      <c r="G540" s="89">
        <v>0</v>
      </c>
      <c r="H540" s="314">
        <v>0</v>
      </c>
      <c r="I540" s="238"/>
      <c r="J540" s="234">
        <v>0</v>
      </c>
      <c r="K540" s="225"/>
      <c r="L540" s="247">
        <f t="shared" si="49"/>
        <v>0</v>
      </c>
      <c r="M540" s="240"/>
      <c r="N540" s="373">
        <v>0</v>
      </c>
      <c r="O540" s="315">
        <v>0</v>
      </c>
      <c r="P540" s="247">
        <f t="shared" si="50"/>
        <v>0</v>
      </c>
      <c r="Q540" s="35">
        <f>VLOOKUP(E540,'[35]BAT (2)'!$C$11:$H$580,6,FALSE)</f>
        <v>3191552.2061439999</v>
      </c>
      <c r="S540" s="36" t="b">
        <f t="shared" si="51"/>
        <v>0</v>
      </c>
      <c r="Y540" s="44">
        <f t="shared" si="52"/>
        <v>0</v>
      </c>
      <c r="Z540" s="45">
        <f t="shared" si="53"/>
        <v>0</v>
      </c>
      <c r="AA540" s="44">
        <f t="shared" si="54"/>
        <v>0</v>
      </c>
    </row>
    <row r="541" spans="1:27" s="57" customFormat="1" ht="15" customHeight="1" x14ac:dyDescent="0.25">
      <c r="A541" s="46"/>
      <c r="B541" s="52" t="s">
        <v>145</v>
      </c>
      <c r="C541" s="39" t="s">
        <v>145</v>
      </c>
      <c r="D541" s="39" t="s">
        <v>14</v>
      </c>
      <c r="E541" s="119" t="s">
        <v>1077</v>
      </c>
      <c r="F541" s="131" t="s">
        <v>1078</v>
      </c>
      <c r="G541" s="60"/>
      <c r="H541" s="242">
        <v>0</v>
      </c>
      <c r="I541" s="238"/>
      <c r="J541" s="243"/>
      <c r="K541" s="225"/>
      <c r="L541" s="244">
        <f t="shared" si="49"/>
        <v>0</v>
      </c>
      <c r="M541" s="245"/>
      <c r="N541" s="356">
        <v>0</v>
      </c>
      <c r="O541" s="246">
        <v>0</v>
      </c>
      <c r="P541" s="244">
        <f t="shared" si="50"/>
        <v>0</v>
      </c>
      <c r="Q541" s="35">
        <f>VLOOKUP(E541,'[35]BAT (2)'!$C$11:$H$580,6,FALSE)</f>
        <v>0</v>
      </c>
      <c r="S541" s="36" t="b">
        <f t="shared" si="51"/>
        <v>1</v>
      </c>
      <c r="Y541" s="44">
        <f t="shared" si="52"/>
        <v>0</v>
      </c>
      <c r="Z541" s="45">
        <f t="shared" si="53"/>
        <v>0</v>
      </c>
      <c r="AA541" s="44">
        <f t="shared" si="54"/>
        <v>0</v>
      </c>
    </row>
    <row r="542" spans="1:27" s="57" customFormat="1" ht="15" customHeight="1" x14ac:dyDescent="0.25">
      <c r="A542" s="46" t="s">
        <v>17</v>
      </c>
      <c r="B542" s="52"/>
      <c r="C542" s="39" t="s">
        <v>24</v>
      </c>
      <c r="D542" s="39" t="s">
        <v>24</v>
      </c>
      <c r="E542" s="119" t="s">
        <v>1079</v>
      </c>
      <c r="F542" s="131" t="s">
        <v>1080</v>
      </c>
      <c r="G542" s="60">
        <v>0</v>
      </c>
      <c r="H542" s="242">
        <v>0</v>
      </c>
      <c r="I542" s="238"/>
      <c r="J542" s="234">
        <v>0</v>
      </c>
      <c r="K542" s="225"/>
      <c r="L542" s="244">
        <f t="shared" si="49"/>
        <v>0</v>
      </c>
      <c r="M542" s="245"/>
      <c r="N542" s="356">
        <v>0</v>
      </c>
      <c r="O542" s="246">
        <v>0</v>
      </c>
      <c r="P542" s="244">
        <f t="shared" si="50"/>
        <v>0</v>
      </c>
      <c r="Q542" s="35">
        <f>VLOOKUP(E542,'[35]BAT (2)'!$C$11:$H$580,6,FALSE)</f>
        <v>387747.396144</v>
      </c>
      <c r="S542" s="36" t="b">
        <f t="shared" si="51"/>
        <v>0</v>
      </c>
      <c r="Y542" s="44">
        <f t="shared" si="52"/>
        <v>0</v>
      </c>
      <c r="Z542" s="45">
        <f t="shared" si="53"/>
        <v>0</v>
      </c>
      <c r="AA542" s="44">
        <f t="shared" si="54"/>
        <v>0</v>
      </c>
    </row>
    <row r="543" spans="1:27" s="57" customFormat="1" ht="15" customHeight="1" x14ac:dyDescent="0.25">
      <c r="A543" s="46"/>
      <c r="B543" s="52"/>
      <c r="C543" s="39" t="s">
        <v>24</v>
      </c>
      <c r="D543" s="39" t="s">
        <v>14</v>
      </c>
      <c r="E543" s="118" t="s">
        <v>1081</v>
      </c>
      <c r="F543" s="125" t="s">
        <v>1082</v>
      </c>
      <c r="G543" s="89"/>
      <c r="H543" s="242">
        <v>0</v>
      </c>
      <c r="I543" s="238"/>
      <c r="J543" s="243"/>
      <c r="K543" s="225"/>
      <c r="L543" s="244">
        <f t="shared" si="49"/>
        <v>0</v>
      </c>
      <c r="M543" s="245"/>
      <c r="N543" s="356">
        <v>0</v>
      </c>
      <c r="O543" s="246">
        <v>0</v>
      </c>
      <c r="P543" s="244">
        <f t="shared" si="50"/>
        <v>0</v>
      </c>
      <c r="Q543" s="35">
        <f>VLOOKUP(E543,'[35]BAT (2)'!$C$11:$H$580,6,FALSE)</f>
        <v>148577.75738999998</v>
      </c>
      <c r="S543" s="36" t="b">
        <f t="shared" si="51"/>
        <v>0</v>
      </c>
      <c r="Y543" s="44">
        <f t="shared" si="52"/>
        <v>0</v>
      </c>
      <c r="Z543" s="45">
        <f t="shared" si="53"/>
        <v>0</v>
      </c>
      <c r="AA543" s="44">
        <f t="shared" si="54"/>
        <v>0</v>
      </c>
    </row>
    <row r="544" spans="1:27" s="57" customFormat="1" ht="15" customHeight="1" x14ac:dyDescent="0.25">
      <c r="A544" s="46"/>
      <c r="B544" s="52"/>
      <c r="C544" s="39" t="s">
        <v>24</v>
      </c>
      <c r="D544" s="39" t="s">
        <v>14</v>
      </c>
      <c r="E544" s="118" t="s">
        <v>1083</v>
      </c>
      <c r="F544" s="125" t="s">
        <v>1084</v>
      </c>
      <c r="G544" s="89"/>
      <c r="H544" s="242">
        <v>0</v>
      </c>
      <c r="I544" s="238"/>
      <c r="J544" s="243"/>
      <c r="K544" s="225"/>
      <c r="L544" s="244">
        <f t="shared" si="49"/>
        <v>0</v>
      </c>
      <c r="M544" s="245"/>
      <c r="N544" s="356">
        <v>0</v>
      </c>
      <c r="O544" s="246">
        <v>0</v>
      </c>
      <c r="P544" s="244">
        <f t="shared" si="50"/>
        <v>0</v>
      </c>
      <c r="Q544" s="35">
        <f>VLOOKUP(E544,'[35]BAT (2)'!$C$11:$H$580,6,FALSE)</f>
        <v>29375.019539999998</v>
      </c>
      <c r="S544" s="36" t="b">
        <f t="shared" si="51"/>
        <v>0</v>
      </c>
      <c r="Y544" s="44">
        <f t="shared" si="52"/>
        <v>0</v>
      </c>
      <c r="Z544" s="45">
        <f t="shared" si="53"/>
        <v>0</v>
      </c>
      <c r="AA544" s="44">
        <f t="shared" si="54"/>
        <v>0</v>
      </c>
    </row>
    <row r="545" spans="1:27" s="57" customFormat="1" ht="15" customHeight="1" x14ac:dyDescent="0.25">
      <c r="A545" s="46"/>
      <c r="B545" s="52"/>
      <c r="C545" s="39" t="s">
        <v>24</v>
      </c>
      <c r="D545" s="39" t="s">
        <v>14</v>
      </c>
      <c r="E545" s="118" t="s">
        <v>1085</v>
      </c>
      <c r="F545" s="125" t="s">
        <v>1086</v>
      </c>
      <c r="G545" s="89"/>
      <c r="H545" s="242">
        <v>0</v>
      </c>
      <c r="I545" s="238"/>
      <c r="J545" s="243"/>
      <c r="K545" s="225"/>
      <c r="L545" s="244">
        <f t="shared" si="49"/>
        <v>0</v>
      </c>
      <c r="M545" s="245"/>
      <c r="N545" s="356">
        <v>0</v>
      </c>
      <c r="O545" s="246">
        <v>0</v>
      </c>
      <c r="P545" s="244">
        <f t="shared" si="50"/>
        <v>0</v>
      </c>
      <c r="Q545" s="35">
        <f>VLOOKUP(E545,'[35]BAT (2)'!$C$11:$H$580,6,FALSE)</f>
        <v>209794.61921399998</v>
      </c>
      <c r="S545" s="36" t="b">
        <f t="shared" si="51"/>
        <v>0</v>
      </c>
      <c r="Y545" s="44">
        <f t="shared" si="52"/>
        <v>0</v>
      </c>
      <c r="Z545" s="45">
        <f t="shared" si="53"/>
        <v>0</v>
      </c>
      <c r="AA545" s="44">
        <f t="shared" si="54"/>
        <v>0</v>
      </c>
    </row>
    <row r="546" spans="1:27" s="57" customFormat="1" ht="15" customHeight="1" x14ac:dyDescent="0.25">
      <c r="A546" s="46"/>
      <c r="B546" s="52"/>
      <c r="C546" s="39" t="s">
        <v>24</v>
      </c>
      <c r="D546" s="39" t="s">
        <v>14</v>
      </c>
      <c r="E546" s="119" t="s">
        <v>1087</v>
      </c>
      <c r="F546" s="131" t="s">
        <v>1088</v>
      </c>
      <c r="G546" s="60"/>
      <c r="H546" s="242">
        <v>0</v>
      </c>
      <c r="I546" s="238"/>
      <c r="J546" s="243"/>
      <c r="K546" s="225"/>
      <c r="L546" s="244">
        <f t="shared" si="49"/>
        <v>0</v>
      </c>
      <c r="M546" s="245"/>
      <c r="N546" s="356">
        <v>0</v>
      </c>
      <c r="O546" s="246">
        <v>0</v>
      </c>
      <c r="P546" s="244">
        <f t="shared" si="50"/>
        <v>0</v>
      </c>
      <c r="Q546" s="35">
        <f>VLOOKUP(E546,'[35]BAT (2)'!$C$11:$H$580,6,FALSE)</f>
        <v>0</v>
      </c>
      <c r="S546" s="36" t="b">
        <f t="shared" si="51"/>
        <v>1</v>
      </c>
      <c r="Y546" s="44">
        <f t="shared" si="52"/>
        <v>0</v>
      </c>
      <c r="Z546" s="45">
        <f t="shared" si="53"/>
        <v>0</v>
      </c>
      <c r="AA546" s="44">
        <f t="shared" si="54"/>
        <v>0</v>
      </c>
    </row>
    <row r="547" spans="1:27" s="57" customFormat="1" ht="15" customHeight="1" x14ac:dyDescent="0.25">
      <c r="A547" s="46"/>
      <c r="B547" s="52"/>
      <c r="C547" s="39" t="s">
        <v>24</v>
      </c>
      <c r="D547" s="39" t="s">
        <v>14</v>
      </c>
      <c r="E547" s="119" t="s">
        <v>1089</v>
      </c>
      <c r="F547" s="131" t="s">
        <v>1090</v>
      </c>
      <c r="G547" s="60"/>
      <c r="H547" s="242">
        <v>0</v>
      </c>
      <c r="I547" s="238"/>
      <c r="J547" s="243"/>
      <c r="K547" s="225"/>
      <c r="L547" s="244">
        <f t="shared" si="49"/>
        <v>0</v>
      </c>
      <c r="M547" s="245"/>
      <c r="N547" s="356">
        <v>0</v>
      </c>
      <c r="O547" s="246">
        <v>0</v>
      </c>
      <c r="P547" s="244">
        <f t="shared" si="50"/>
        <v>0</v>
      </c>
      <c r="Q547" s="35">
        <f>VLOOKUP(E547,'[35]BAT (2)'!$C$11:$H$580,6,FALSE)</f>
        <v>27941.4</v>
      </c>
      <c r="S547" s="36" t="b">
        <f t="shared" si="51"/>
        <v>0</v>
      </c>
      <c r="Y547" s="44">
        <f t="shared" si="52"/>
        <v>0</v>
      </c>
      <c r="Z547" s="45">
        <f t="shared" si="53"/>
        <v>0</v>
      </c>
      <c r="AA547" s="44">
        <f t="shared" si="54"/>
        <v>0</v>
      </c>
    </row>
    <row r="548" spans="1:27" s="57" customFormat="1" ht="15" customHeight="1" x14ac:dyDescent="0.25">
      <c r="A548" s="46"/>
      <c r="B548" s="52"/>
      <c r="C548" s="39" t="s">
        <v>24</v>
      </c>
      <c r="D548" s="39" t="s">
        <v>14</v>
      </c>
      <c r="E548" s="119" t="s">
        <v>1091</v>
      </c>
      <c r="F548" s="131" t="s">
        <v>1092</v>
      </c>
      <c r="G548" s="60"/>
      <c r="H548" s="242">
        <v>0</v>
      </c>
      <c r="I548" s="238"/>
      <c r="J548" s="243"/>
      <c r="K548" s="225"/>
      <c r="L548" s="244">
        <f t="shared" si="49"/>
        <v>0</v>
      </c>
      <c r="M548" s="245"/>
      <c r="N548" s="356">
        <v>0</v>
      </c>
      <c r="O548" s="246">
        <v>0</v>
      </c>
      <c r="P548" s="244">
        <f t="shared" si="50"/>
        <v>0</v>
      </c>
      <c r="Q548" s="35">
        <f>VLOOKUP(E548,'[35]BAT (2)'!$C$11:$H$580,6,FALSE)</f>
        <v>0</v>
      </c>
      <c r="S548" s="36" t="b">
        <f t="shared" si="51"/>
        <v>1</v>
      </c>
      <c r="Y548" s="44">
        <f t="shared" si="52"/>
        <v>0</v>
      </c>
      <c r="Z548" s="45">
        <f t="shared" si="53"/>
        <v>0</v>
      </c>
      <c r="AA548" s="44">
        <f t="shared" si="54"/>
        <v>0</v>
      </c>
    </row>
    <row r="549" spans="1:27" s="57" customFormat="1" ht="15" customHeight="1" x14ac:dyDescent="0.25">
      <c r="A549" s="46"/>
      <c r="B549" s="52"/>
      <c r="C549" s="39" t="s">
        <v>24</v>
      </c>
      <c r="D549" s="39" t="s">
        <v>14</v>
      </c>
      <c r="E549" s="119" t="s">
        <v>1093</v>
      </c>
      <c r="F549" s="131" t="s">
        <v>1094</v>
      </c>
      <c r="G549" s="60"/>
      <c r="H549" s="242">
        <v>0</v>
      </c>
      <c r="I549" s="238"/>
      <c r="J549" s="243"/>
      <c r="K549" s="225"/>
      <c r="L549" s="244">
        <f t="shared" si="49"/>
        <v>0</v>
      </c>
      <c r="M549" s="245"/>
      <c r="N549" s="356">
        <v>0</v>
      </c>
      <c r="O549" s="246">
        <v>0</v>
      </c>
      <c r="P549" s="244">
        <f t="shared" si="50"/>
        <v>0</v>
      </c>
      <c r="Q549" s="35">
        <f>VLOOKUP(E549,'[35]BAT (2)'!$C$11:$H$580,6,FALSE)</f>
        <v>2737892.21</v>
      </c>
      <c r="S549" s="36" t="b">
        <f t="shared" si="51"/>
        <v>0</v>
      </c>
      <c r="Y549" s="44">
        <f t="shared" si="52"/>
        <v>0</v>
      </c>
      <c r="Z549" s="45">
        <f t="shared" si="53"/>
        <v>0</v>
      </c>
      <c r="AA549" s="44">
        <f t="shared" si="54"/>
        <v>0</v>
      </c>
    </row>
    <row r="550" spans="1:27" s="57" customFormat="1" ht="15" customHeight="1" x14ac:dyDescent="0.25">
      <c r="A550" s="46"/>
      <c r="B550" s="52"/>
      <c r="C550" s="39" t="s">
        <v>24</v>
      </c>
      <c r="D550" s="39" t="s">
        <v>14</v>
      </c>
      <c r="E550" s="119" t="s">
        <v>1095</v>
      </c>
      <c r="F550" s="131" t="s">
        <v>1096</v>
      </c>
      <c r="G550" s="60"/>
      <c r="H550" s="242">
        <v>0</v>
      </c>
      <c r="I550" s="238"/>
      <c r="J550" s="243"/>
      <c r="K550" s="225"/>
      <c r="L550" s="244">
        <f t="shared" si="49"/>
        <v>0</v>
      </c>
      <c r="M550" s="245"/>
      <c r="N550" s="356">
        <v>0</v>
      </c>
      <c r="O550" s="246">
        <v>0</v>
      </c>
      <c r="P550" s="244">
        <f t="shared" si="50"/>
        <v>0</v>
      </c>
      <c r="Q550" s="35">
        <f>VLOOKUP(E550,'[35]BAT (2)'!$C$11:$H$580,6,FALSE)</f>
        <v>37971.199999999997</v>
      </c>
      <c r="S550" s="36" t="b">
        <f t="shared" si="51"/>
        <v>0</v>
      </c>
      <c r="Y550" s="44">
        <f t="shared" si="52"/>
        <v>0</v>
      </c>
      <c r="Z550" s="45">
        <f t="shared" si="53"/>
        <v>0</v>
      </c>
      <c r="AA550" s="44">
        <f t="shared" si="54"/>
        <v>0</v>
      </c>
    </row>
    <row r="551" spans="1:27" s="57" customFormat="1" ht="15" customHeight="1" x14ac:dyDescent="0.25">
      <c r="A551" s="46" t="s">
        <v>17</v>
      </c>
      <c r="B551" s="52"/>
      <c r="C551" s="39" t="s">
        <v>24</v>
      </c>
      <c r="D551" s="39" t="s">
        <v>24</v>
      </c>
      <c r="E551" s="118" t="s">
        <v>1097</v>
      </c>
      <c r="F551" s="121" t="s">
        <v>1098</v>
      </c>
      <c r="G551" s="55">
        <f>+G552+G553+G554</f>
        <v>0</v>
      </c>
      <c r="H551" s="237">
        <v>0</v>
      </c>
      <c r="I551" s="238"/>
      <c r="J551" s="234">
        <v>0</v>
      </c>
      <c r="K551" s="225"/>
      <c r="L551" s="239">
        <f t="shared" si="49"/>
        <v>0</v>
      </c>
      <c r="M551" s="240"/>
      <c r="N551" s="355">
        <v>0</v>
      </c>
      <c r="O551" s="241">
        <v>0</v>
      </c>
      <c r="P551" s="239">
        <f t="shared" si="50"/>
        <v>0</v>
      </c>
      <c r="Q551" s="35">
        <f>VLOOKUP(E551,'[35]BAT (2)'!$C$11:$H$580,6,FALSE)</f>
        <v>175369.74</v>
      </c>
      <c r="S551" s="36" t="b">
        <f t="shared" si="51"/>
        <v>0</v>
      </c>
      <c r="Y551" s="44">
        <f t="shared" si="52"/>
        <v>0</v>
      </c>
      <c r="Z551" s="45">
        <f t="shared" si="53"/>
        <v>0</v>
      </c>
      <c r="AA551" s="44">
        <f t="shared" si="54"/>
        <v>0</v>
      </c>
    </row>
    <row r="552" spans="1:27" s="22" customFormat="1" ht="15" customHeight="1" x14ac:dyDescent="0.25">
      <c r="A552" s="71"/>
      <c r="B552" s="72"/>
      <c r="C552" s="39" t="s">
        <v>24</v>
      </c>
      <c r="D552" s="39" t="s">
        <v>14</v>
      </c>
      <c r="E552" s="118" t="s">
        <v>1099</v>
      </c>
      <c r="F552" s="125" t="s">
        <v>1100</v>
      </c>
      <c r="G552" s="89"/>
      <c r="H552" s="242">
        <v>0</v>
      </c>
      <c r="I552" s="238"/>
      <c r="J552" s="243"/>
      <c r="K552" s="225"/>
      <c r="L552" s="244">
        <f t="shared" si="49"/>
        <v>0</v>
      </c>
      <c r="M552" s="245"/>
      <c r="N552" s="356">
        <v>0</v>
      </c>
      <c r="O552" s="246">
        <v>0</v>
      </c>
      <c r="P552" s="244">
        <f t="shared" si="50"/>
        <v>0</v>
      </c>
      <c r="Q552" s="35">
        <f>VLOOKUP(E552,'[35]BAT (2)'!$C$11:$H$580,6,FALSE)</f>
        <v>0</v>
      </c>
      <c r="S552" s="36" t="b">
        <f t="shared" si="51"/>
        <v>1</v>
      </c>
      <c r="Y552" s="44">
        <f t="shared" si="52"/>
        <v>0</v>
      </c>
      <c r="Z552" s="45">
        <f t="shared" si="53"/>
        <v>0</v>
      </c>
      <c r="AA552" s="44">
        <f t="shared" si="54"/>
        <v>0</v>
      </c>
    </row>
    <row r="553" spans="1:27" s="22" customFormat="1" ht="15" customHeight="1" x14ac:dyDescent="0.25">
      <c r="A553" s="71"/>
      <c r="B553" s="72" t="s">
        <v>13</v>
      </c>
      <c r="C553" s="39" t="s">
        <v>13</v>
      </c>
      <c r="D553" s="39" t="s">
        <v>14</v>
      </c>
      <c r="E553" s="118" t="s">
        <v>1101</v>
      </c>
      <c r="F553" s="125" t="s">
        <v>1102</v>
      </c>
      <c r="G553" s="89"/>
      <c r="H553" s="242">
        <v>0</v>
      </c>
      <c r="I553" s="238"/>
      <c r="J553" s="243"/>
      <c r="K553" s="225"/>
      <c r="L553" s="244">
        <f t="shared" si="49"/>
        <v>0</v>
      </c>
      <c r="M553" s="245"/>
      <c r="N553" s="356">
        <v>0</v>
      </c>
      <c r="O553" s="246">
        <v>0</v>
      </c>
      <c r="P553" s="244">
        <f t="shared" si="50"/>
        <v>0</v>
      </c>
      <c r="Q553" s="35">
        <f>VLOOKUP(E553,'[35]BAT (2)'!$C$11:$H$580,6,FALSE)</f>
        <v>0</v>
      </c>
      <c r="S553" s="36" t="b">
        <f t="shared" si="51"/>
        <v>1</v>
      </c>
      <c r="Y553" s="44">
        <f t="shared" si="52"/>
        <v>0</v>
      </c>
      <c r="Z553" s="45">
        <f t="shared" si="53"/>
        <v>0</v>
      </c>
      <c r="AA553" s="44">
        <f t="shared" si="54"/>
        <v>0</v>
      </c>
    </row>
    <row r="554" spans="1:27" s="22" customFormat="1" ht="15" customHeight="1" x14ac:dyDescent="0.25">
      <c r="A554" s="71" t="s">
        <v>17</v>
      </c>
      <c r="B554" s="72"/>
      <c r="C554" s="39" t="s">
        <v>24</v>
      </c>
      <c r="D554" s="39" t="s">
        <v>24</v>
      </c>
      <c r="E554" s="118" t="s">
        <v>1103</v>
      </c>
      <c r="F554" s="125" t="s">
        <v>1104</v>
      </c>
      <c r="G554" s="134">
        <f>SUM(G555:G561)</f>
        <v>0</v>
      </c>
      <c r="H554" s="314">
        <v>0</v>
      </c>
      <c r="I554" s="238"/>
      <c r="J554" s="234">
        <v>0</v>
      </c>
      <c r="K554" s="225"/>
      <c r="L554" s="247">
        <f t="shared" si="49"/>
        <v>0</v>
      </c>
      <c r="M554" s="240"/>
      <c r="N554" s="373">
        <v>0</v>
      </c>
      <c r="O554" s="315">
        <v>0</v>
      </c>
      <c r="P554" s="247">
        <f t="shared" si="50"/>
        <v>0</v>
      </c>
      <c r="Q554" s="35">
        <f>VLOOKUP(E554,'[35]BAT (2)'!$C$11:$H$580,6,FALSE)</f>
        <v>175369.74</v>
      </c>
      <c r="S554" s="36" t="b">
        <f t="shared" si="51"/>
        <v>0</v>
      </c>
      <c r="Y554" s="44">
        <f t="shared" si="52"/>
        <v>0</v>
      </c>
      <c r="Z554" s="45">
        <f t="shared" si="53"/>
        <v>0</v>
      </c>
      <c r="AA554" s="44">
        <f t="shared" si="54"/>
        <v>0</v>
      </c>
    </row>
    <row r="555" spans="1:27" s="22" customFormat="1" ht="15" customHeight="1" x14ac:dyDescent="0.25">
      <c r="A555" s="71"/>
      <c r="B555" s="72" t="s">
        <v>145</v>
      </c>
      <c r="C555" s="39" t="s">
        <v>145</v>
      </c>
      <c r="D555" s="39" t="s">
        <v>14</v>
      </c>
      <c r="E555" s="119" t="s">
        <v>1105</v>
      </c>
      <c r="F555" s="131" t="s">
        <v>1106</v>
      </c>
      <c r="G555" s="60"/>
      <c r="H555" s="242">
        <v>0</v>
      </c>
      <c r="I555" s="238"/>
      <c r="J555" s="243"/>
      <c r="K555" s="225"/>
      <c r="L555" s="244">
        <f t="shared" si="49"/>
        <v>0</v>
      </c>
      <c r="M555" s="245"/>
      <c r="N555" s="356">
        <v>0</v>
      </c>
      <c r="O555" s="246">
        <v>0</v>
      </c>
      <c r="P555" s="244">
        <f t="shared" si="50"/>
        <v>0</v>
      </c>
      <c r="Q555" s="35">
        <f>VLOOKUP(E555,'[35]BAT (2)'!$C$11:$H$580,6,FALSE)</f>
        <v>0</v>
      </c>
      <c r="S555" s="36" t="b">
        <f t="shared" si="51"/>
        <v>1</v>
      </c>
      <c r="Y555" s="44">
        <f t="shared" si="52"/>
        <v>0</v>
      </c>
      <c r="Z555" s="45">
        <f t="shared" si="53"/>
        <v>0</v>
      </c>
      <c r="AA555" s="44">
        <f t="shared" si="54"/>
        <v>0</v>
      </c>
    </row>
    <row r="556" spans="1:27" s="22" customFormat="1" ht="15" customHeight="1" x14ac:dyDescent="0.25">
      <c r="A556" s="71"/>
      <c r="B556" s="72"/>
      <c r="C556" s="39" t="s">
        <v>24</v>
      </c>
      <c r="D556" s="39" t="s">
        <v>14</v>
      </c>
      <c r="E556" s="119" t="s">
        <v>1107</v>
      </c>
      <c r="F556" s="131" t="s">
        <v>1108</v>
      </c>
      <c r="G556" s="60"/>
      <c r="H556" s="242">
        <v>0</v>
      </c>
      <c r="I556" s="238"/>
      <c r="J556" s="243"/>
      <c r="K556" s="225"/>
      <c r="L556" s="244">
        <f t="shared" si="49"/>
        <v>0</v>
      </c>
      <c r="M556" s="245"/>
      <c r="N556" s="356">
        <v>0</v>
      </c>
      <c r="O556" s="246">
        <v>0</v>
      </c>
      <c r="P556" s="244">
        <f t="shared" si="50"/>
        <v>0</v>
      </c>
      <c r="Q556" s="35">
        <f>VLOOKUP(E556,'[35]BAT (2)'!$C$11:$H$580,6,FALSE)</f>
        <v>175350.24</v>
      </c>
      <c r="S556" s="36" t="b">
        <f t="shared" si="51"/>
        <v>0</v>
      </c>
      <c r="Y556" s="44">
        <f t="shared" si="52"/>
        <v>0</v>
      </c>
      <c r="Z556" s="45">
        <f t="shared" si="53"/>
        <v>0</v>
      </c>
      <c r="AA556" s="44">
        <f t="shared" si="54"/>
        <v>0</v>
      </c>
    </row>
    <row r="557" spans="1:27" s="22" customFormat="1" ht="15" customHeight="1" x14ac:dyDescent="0.25">
      <c r="A557" s="71"/>
      <c r="B557" s="72"/>
      <c r="C557" s="39" t="s">
        <v>24</v>
      </c>
      <c r="D557" s="39" t="s">
        <v>14</v>
      </c>
      <c r="E557" s="119" t="s">
        <v>1109</v>
      </c>
      <c r="F557" s="131" t="s">
        <v>1110</v>
      </c>
      <c r="G557" s="60"/>
      <c r="H557" s="242">
        <v>0</v>
      </c>
      <c r="I557" s="238"/>
      <c r="J557" s="243"/>
      <c r="K557" s="225"/>
      <c r="L557" s="244">
        <f t="shared" si="49"/>
        <v>0</v>
      </c>
      <c r="M557" s="245"/>
      <c r="N557" s="356">
        <v>0</v>
      </c>
      <c r="O557" s="246">
        <v>0</v>
      </c>
      <c r="P557" s="244">
        <f t="shared" si="50"/>
        <v>0</v>
      </c>
      <c r="Q557" s="35">
        <f>VLOOKUP(E557,'[35]BAT (2)'!$C$11:$H$580,6,FALSE)</f>
        <v>0</v>
      </c>
      <c r="S557" s="36" t="b">
        <f t="shared" si="51"/>
        <v>1</v>
      </c>
      <c r="Y557" s="44">
        <f t="shared" si="52"/>
        <v>0</v>
      </c>
      <c r="Z557" s="45">
        <f t="shared" si="53"/>
        <v>0</v>
      </c>
      <c r="AA557" s="44">
        <f t="shared" si="54"/>
        <v>0</v>
      </c>
    </row>
    <row r="558" spans="1:27" s="22" customFormat="1" ht="15" customHeight="1" x14ac:dyDescent="0.25">
      <c r="A558" s="71"/>
      <c r="B558" s="72"/>
      <c r="C558" s="39" t="s">
        <v>24</v>
      </c>
      <c r="D558" s="39" t="s">
        <v>14</v>
      </c>
      <c r="E558" s="119" t="s">
        <v>1111</v>
      </c>
      <c r="F558" s="131" t="s">
        <v>1112</v>
      </c>
      <c r="G558" s="60"/>
      <c r="H558" s="242">
        <v>0</v>
      </c>
      <c r="I558" s="238"/>
      <c r="J558" s="243"/>
      <c r="K558" s="225"/>
      <c r="L558" s="244">
        <f t="shared" si="49"/>
        <v>0</v>
      </c>
      <c r="M558" s="245"/>
      <c r="N558" s="356">
        <v>0</v>
      </c>
      <c r="O558" s="246">
        <v>0</v>
      </c>
      <c r="P558" s="244">
        <f t="shared" si="50"/>
        <v>0</v>
      </c>
      <c r="Q558" s="35">
        <f>VLOOKUP(E558,'[35]BAT (2)'!$C$11:$H$580,6,FALSE)</f>
        <v>0</v>
      </c>
      <c r="S558" s="36" t="b">
        <f t="shared" si="51"/>
        <v>1</v>
      </c>
      <c r="Y558" s="44">
        <f t="shared" si="52"/>
        <v>0</v>
      </c>
      <c r="Z558" s="45">
        <f t="shared" si="53"/>
        <v>0</v>
      </c>
      <c r="AA558" s="44">
        <f t="shared" si="54"/>
        <v>0</v>
      </c>
    </row>
    <row r="559" spans="1:27" s="22" customFormat="1" ht="15" customHeight="1" x14ac:dyDescent="0.25">
      <c r="A559" s="71"/>
      <c r="B559" s="72"/>
      <c r="C559" s="39" t="s">
        <v>24</v>
      </c>
      <c r="D559" s="39" t="s">
        <v>14</v>
      </c>
      <c r="E559" s="119" t="s">
        <v>1113</v>
      </c>
      <c r="F559" s="131" t="s">
        <v>1114</v>
      </c>
      <c r="G559" s="60"/>
      <c r="H559" s="242">
        <v>0</v>
      </c>
      <c r="I559" s="238"/>
      <c r="J559" s="243"/>
      <c r="K559" s="225"/>
      <c r="L559" s="244">
        <f t="shared" si="49"/>
        <v>0</v>
      </c>
      <c r="M559" s="245"/>
      <c r="N559" s="356">
        <v>0</v>
      </c>
      <c r="O559" s="246">
        <v>0</v>
      </c>
      <c r="P559" s="244">
        <f t="shared" si="50"/>
        <v>0</v>
      </c>
      <c r="Q559" s="35">
        <f>VLOOKUP(E559,'[35]BAT (2)'!$C$11:$H$580,6,FALSE)</f>
        <v>0</v>
      </c>
      <c r="S559" s="36" t="b">
        <f t="shared" si="51"/>
        <v>1</v>
      </c>
      <c r="Y559" s="44">
        <f t="shared" si="52"/>
        <v>0</v>
      </c>
      <c r="Z559" s="45">
        <f t="shared" si="53"/>
        <v>0</v>
      </c>
      <c r="AA559" s="44">
        <f t="shared" si="54"/>
        <v>0</v>
      </c>
    </row>
    <row r="560" spans="1:27" s="22" customFormat="1" ht="15" customHeight="1" x14ac:dyDescent="0.25">
      <c r="A560" s="71"/>
      <c r="B560" s="72"/>
      <c r="C560" s="39" t="s">
        <v>24</v>
      </c>
      <c r="D560" s="39" t="s">
        <v>14</v>
      </c>
      <c r="E560" s="119" t="s">
        <v>1115</v>
      </c>
      <c r="F560" s="131" t="s">
        <v>1116</v>
      </c>
      <c r="G560" s="60"/>
      <c r="H560" s="242">
        <v>0</v>
      </c>
      <c r="I560" s="238"/>
      <c r="J560" s="243"/>
      <c r="K560" s="225"/>
      <c r="L560" s="244">
        <f t="shared" si="49"/>
        <v>0</v>
      </c>
      <c r="M560" s="245"/>
      <c r="N560" s="356">
        <v>0</v>
      </c>
      <c r="O560" s="246">
        <v>0</v>
      </c>
      <c r="P560" s="244">
        <f t="shared" si="50"/>
        <v>0</v>
      </c>
      <c r="Q560" s="35">
        <f>VLOOKUP(E560,'[35]BAT (2)'!$C$11:$H$580,6,FALSE)</f>
        <v>0</v>
      </c>
      <c r="S560" s="36" t="b">
        <f t="shared" si="51"/>
        <v>1</v>
      </c>
      <c r="Y560" s="44">
        <f t="shared" si="52"/>
        <v>0</v>
      </c>
      <c r="Z560" s="45">
        <f t="shared" si="53"/>
        <v>0</v>
      </c>
      <c r="AA560" s="44">
        <f t="shared" si="54"/>
        <v>0</v>
      </c>
    </row>
    <row r="561" spans="1:27" s="22" customFormat="1" ht="15" customHeight="1" x14ac:dyDescent="0.25">
      <c r="A561" s="71"/>
      <c r="B561" s="72"/>
      <c r="C561" s="39" t="s">
        <v>24</v>
      </c>
      <c r="D561" s="39" t="s">
        <v>14</v>
      </c>
      <c r="E561" s="119" t="s">
        <v>1117</v>
      </c>
      <c r="F561" s="131" t="s">
        <v>1118</v>
      </c>
      <c r="G561" s="60"/>
      <c r="H561" s="242">
        <v>0</v>
      </c>
      <c r="I561" s="238"/>
      <c r="J561" s="243"/>
      <c r="K561" s="225"/>
      <c r="L561" s="244">
        <f t="shared" si="49"/>
        <v>0</v>
      </c>
      <c r="M561" s="245"/>
      <c r="N561" s="356">
        <v>0</v>
      </c>
      <c r="O561" s="246">
        <v>0</v>
      </c>
      <c r="P561" s="244">
        <f t="shared" si="50"/>
        <v>0</v>
      </c>
      <c r="Q561" s="35">
        <f>VLOOKUP(E561,'[35]BAT (2)'!$C$11:$H$580,6,FALSE)</f>
        <v>19.5</v>
      </c>
      <c r="S561" s="36" t="b">
        <f t="shared" si="51"/>
        <v>0</v>
      </c>
      <c r="Y561" s="44">
        <f t="shared" si="52"/>
        <v>0</v>
      </c>
      <c r="Z561" s="45">
        <f t="shared" si="53"/>
        <v>0</v>
      </c>
      <c r="AA561" s="44">
        <f t="shared" si="54"/>
        <v>0</v>
      </c>
    </row>
    <row r="562" spans="1:27" s="57" customFormat="1" ht="15" customHeight="1" x14ac:dyDescent="0.25">
      <c r="A562" s="46"/>
      <c r="B562" s="52"/>
      <c r="C562" s="39" t="s">
        <v>24</v>
      </c>
      <c r="D562" s="39" t="s">
        <v>14</v>
      </c>
      <c r="E562" s="118" t="s">
        <v>1119</v>
      </c>
      <c r="F562" s="121" t="s">
        <v>1120</v>
      </c>
      <c r="G562" s="162"/>
      <c r="H562" s="249">
        <v>0</v>
      </c>
      <c r="I562" s="238"/>
      <c r="J562" s="243"/>
      <c r="K562" s="191"/>
      <c r="L562" s="250">
        <f t="shared" si="49"/>
        <v>0</v>
      </c>
      <c r="M562" s="245"/>
      <c r="N562" s="357">
        <v>0</v>
      </c>
      <c r="O562" s="251">
        <v>0</v>
      </c>
      <c r="P562" s="250">
        <f t="shared" si="50"/>
        <v>0</v>
      </c>
      <c r="Q562" s="35">
        <f>VLOOKUP(E562,'[35]BAT (2)'!$C$11:$H$580,6,FALSE)</f>
        <v>0</v>
      </c>
      <c r="S562" s="36" t="b">
        <f t="shared" si="51"/>
        <v>1</v>
      </c>
      <c r="Y562" s="44">
        <f t="shared" si="52"/>
        <v>0</v>
      </c>
      <c r="Z562" s="45">
        <f t="shared" si="53"/>
        <v>0</v>
      </c>
      <c r="AA562" s="44">
        <f t="shared" si="54"/>
        <v>0</v>
      </c>
    </row>
    <row r="563" spans="1:27" s="57" customFormat="1" ht="20.100000000000001" customHeight="1" thickBot="1" x14ac:dyDescent="0.3">
      <c r="A563" s="46" t="s">
        <v>17</v>
      </c>
      <c r="B563" s="52"/>
      <c r="C563" s="39" t="s">
        <v>24</v>
      </c>
      <c r="D563" s="39" t="s">
        <v>24</v>
      </c>
      <c r="E563" s="101" t="s">
        <v>1121</v>
      </c>
      <c r="F563" s="147" t="s">
        <v>1122</v>
      </c>
      <c r="G563" s="103">
        <v>0</v>
      </c>
      <c r="H563" s="284">
        <v>0</v>
      </c>
      <c r="I563" s="238"/>
      <c r="J563" s="228">
        <v>0</v>
      </c>
      <c r="K563" s="191"/>
      <c r="L563" s="285">
        <f t="shared" si="49"/>
        <v>0</v>
      </c>
      <c r="M563" s="286"/>
      <c r="N563" s="366">
        <v>0</v>
      </c>
      <c r="O563" s="287">
        <v>0</v>
      </c>
      <c r="P563" s="285">
        <f t="shared" si="50"/>
        <v>0</v>
      </c>
      <c r="Q563" s="35">
        <f>VLOOKUP(E563,'[35]BAT (2)'!$C$11:$H$580,6,FALSE)</f>
        <v>468294.76585599966</v>
      </c>
      <c r="S563" s="36" t="b">
        <f t="shared" si="51"/>
        <v>0</v>
      </c>
      <c r="Y563" s="44">
        <f t="shared" si="52"/>
        <v>0</v>
      </c>
      <c r="Z563" s="45">
        <f t="shared" si="53"/>
        <v>0</v>
      </c>
      <c r="AA563" s="44">
        <f t="shared" si="54"/>
        <v>0</v>
      </c>
    </row>
    <row r="564" spans="1:27" s="109" customFormat="1" ht="20.100000000000001" customHeight="1" x14ac:dyDescent="0.25">
      <c r="A564" s="148"/>
      <c r="B564" s="149"/>
      <c r="C564" s="39" t="s">
        <v>24</v>
      </c>
      <c r="D564" s="39" t="s">
        <v>24</v>
      </c>
      <c r="E564" s="163"/>
      <c r="F564" s="164"/>
      <c r="G564" s="164"/>
      <c r="H564" s="288"/>
      <c r="I564" s="289"/>
      <c r="J564" s="290"/>
      <c r="K564" s="330"/>
      <c r="L564" s="292">
        <f t="shared" si="49"/>
        <v>0</v>
      </c>
      <c r="M564" s="288"/>
      <c r="N564" s="367"/>
      <c r="O564" s="288"/>
      <c r="P564" s="292">
        <f t="shared" si="50"/>
        <v>0</v>
      </c>
      <c r="Q564" s="108" t="e">
        <f>VLOOKUP(E564,'[35]BAT (2)'!$C$11:$H$580,6,FALSE)</f>
        <v>#N/A</v>
      </c>
      <c r="S564" s="110" t="e">
        <f t="shared" si="51"/>
        <v>#N/A</v>
      </c>
      <c r="Y564" s="44">
        <f t="shared" si="52"/>
        <v>0</v>
      </c>
      <c r="Z564" s="45">
        <f t="shared" si="53"/>
        <v>0</v>
      </c>
      <c r="AA564" s="44">
        <f t="shared" si="54"/>
        <v>0</v>
      </c>
    </row>
    <row r="565" spans="1:27" s="57" customFormat="1" ht="20.100000000000001" customHeight="1" x14ac:dyDescent="0.25">
      <c r="A565" s="46" t="s">
        <v>17</v>
      </c>
      <c r="B565" s="52"/>
      <c r="C565" s="39" t="s">
        <v>24</v>
      </c>
      <c r="D565" s="39" t="s">
        <v>24</v>
      </c>
      <c r="E565" s="165" t="s">
        <v>1123</v>
      </c>
      <c r="F565" s="166" t="s">
        <v>1124</v>
      </c>
      <c r="G565" s="167">
        <v>0</v>
      </c>
      <c r="H565" s="331">
        <v>-14710927.210000044</v>
      </c>
      <c r="I565" s="238"/>
      <c r="J565" s="228">
        <v>0</v>
      </c>
      <c r="K565" s="191"/>
      <c r="L565" s="285">
        <f t="shared" si="49"/>
        <v>-14710927.210000044</v>
      </c>
      <c r="M565" s="345"/>
      <c r="N565" s="379">
        <v>-15530487.440000001</v>
      </c>
      <c r="O565" s="332">
        <v>-14088397.649999999</v>
      </c>
      <c r="P565" s="285">
        <f t="shared" si="50"/>
        <v>14907957.879999956</v>
      </c>
      <c r="Q565" s="35">
        <f>VLOOKUP(E565,'[35]BAT (2)'!$C$11:$H$580,6,FALSE)</f>
        <v>14463462.127448136</v>
      </c>
      <c r="S565" s="36" t="b">
        <f t="shared" si="51"/>
        <v>0</v>
      </c>
      <c r="Y565" s="44">
        <f t="shared" si="52"/>
        <v>-14710927.210000001</v>
      </c>
      <c r="Z565" s="45">
        <f t="shared" si="53"/>
        <v>0</v>
      </c>
      <c r="AA565" s="44">
        <f t="shared" si="54"/>
        <v>-14710927.210000001</v>
      </c>
    </row>
    <row r="566" spans="1:27" s="109" customFormat="1" ht="20.100000000000001" customHeight="1" thickBot="1" x14ac:dyDescent="0.3">
      <c r="A566" s="148"/>
      <c r="B566" s="149"/>
      <c r="C566" s="39" t="s">
        <v>24</v>
      </c>
      <c r="D566" s="39" t="s">
        <v>24</v>
      </c>
      <c r="E566" s="105"/>
      <c r="F566" s="106"/>
      <c r="G566" s="106"/>
      <c r="H566" s="288"/>
      <c r="I566" s="289"/>
      <c r="J566" s="290"/>
      <c r="K566" s="330"/>
      <c r="L566" s="292">
        <f t="shared" si="49"/>
        <v>0</v>
      </c>
      <c r="M566" s="288"/>
      <c r="N566" s="367"/>
      <c r="O566" s="288"/>
      <c r="P566" s="349">
        <f t="shared" si="50"/>
        <v>0</v>
      </c>
      <c r="Q566" s="108" t="e">
        <f>VLOOKUP(E566,'[35]BAT (2)'!$C$11:$H$580,6,FALSE)</f>
        <v>#N/A</v>
      </c>
      <c r="S566" s="110" t="e">
        <f t="shared" si="51"/>
        <v>#N/A</v>
      </c>
      <c r="Y566" s="44">
        <f t="shared" si="52"/>
        <v>0</v>
      </c>
      <c r="Z566" s="45">
        <f t="shared" si="53"/>
        <v>0</v>
      </c>
      <c r="AA566" s="44">
        <f t="shared" si="54"/>
        <v>0</v>
      </c>
    </row>
    <row r="567" spans="1:27" s="22" customFormat="1" ht="15" customHeight="1" x14ac:dyDescent="0.25">
      <c r="A567" s="71"/>
      <c r="B567" s="72"/>
      <c r="C567" s="39" t="s">
        <v>24</v>
      </c>
      <c r="D567" s="39" t="s">
        <v>24</v>
      </c>
      <c r="E567" s="111"/>
      <c r="F567" s="153" t="s">
        <v>1125</v>
      </c>
      <c r="G567" s="113"/>
      <c r="H567" s="293">
        <v>0</v>
      </c>
      <c r="I567" s="238"/>
      <c r="J567" s="243"/>
      <c r="K567" s="333"/>
      <c r="L567" s="244">
        <f t="shared" si="49"/>
        <v>0</v>
      </c>
      <c r="M567" s="245"/>
      <c r="N567" s="368">
        <v>0</v>
      </c>
      <c r="O567" s="294">
        <v>0</v>
      </c>
      <c r="P567" s="350">
        <f t="shared" si="50"/>
        <v>0</v>
      </c>
      <c r="Q567" s="35" t="e">
        <f>VLOOKUP(E567,'[35]BAT (2)'!$C$11:$H$580,6,FALSE)</f>
        <v>#N/A</v>
      </c>
      <c r="S567" s="36" t="e">
        <f t="shared" si="51"/>
        <v>#N/A</v>
      </c>
      <c r="Y567" s="44">
        <f t="shared" si="52"/>
        <v>0</v>
      </c>
      <c r="Z567" s="45">
        <f t="shared" si="53"/>
        <v>0</v>
      </c>
      <c r="AA567" s="44">
        <f t="shared" si="54"/>
        <v>0</v>
      </c>
    </row>
    <row r="568" spans="1:27" s="57" customFormat="1" ht="15" customHeight="1" x14ac:dyDescent="0.25">
      <c r="A568" s="46" t="s">
        <v>17</v>
      </c>
      <c r="B568" s="52"/>
      <c r="C568" s="39" t="s">
        <v>24</v>
      </c>
      <c r="D568" s="39" t="s">
        <v>24</v>
      </c>
      <c r="E568" s="154" t="s">
        <v>1126</v>
      </c>
      <c r="F568" s="135" t="s">
        <v>1127</v>
      </c>
      <c r="G568" s="100">
        <v>0</v>
      </c>
      <c r="H568" s="261">
        <v>15756505.560000002</v>
      </c>
      <c r="I568" s="238"/>
      <c r="J568" s="228">
        <v>0</v>
      </c>
      <c r="K568" s="191"/>
      <c r="L568" s="229">
        <f t="shared" si="49"/>
        <v>15756505.560000002</v>
      </c>
      <c r="M568" s="230"/>
      <c r="N568" s="360">
        <v>460068.27</v>
      </c>
      <c r="O568" s="262">
        <v>755512.1</v>
      </c>
      <c r="P568" s="346">
        <f t="shared" si="50"/>
        <v>14540925.190000003</v>
      </c>
      <c r="Q568" s="35">
        <f>VLOOKUP(E568,'[35]BAT (2)'!$C$11:$H$580,6,FALSE)</f>
        <v>14146545.968048332</v>
      </c>
      <c r="S568" s="36" t="b">
        <f t="shared" si="51"/>
        <v>0</v>
      </c>
      <c r="Y568" s="44">
        <f t="shared" si="52"/>
        <v>15756505.560000001</v>
      </c>
      <c r="Z568" s="45">
        <f t="shared" si="53"/>
        <v>0</v>
      </c>
      <c r="AA568" s="44">
        <f t="shared" si="54"/>
        <v>15756505.560000001</v>
      </c>
    </row>
    <row r="569" spans="1:27" s="57" customFormat="1" ht="15" customHeight="1" x14ac:dyDescent="0.25">
      <c r="A569" s="46"/>
      <c r="B569" s="52"/>
      <c r="C569" s="39" t="s">
        <v>24</v>
      </c>
      <c r="D569" s="39" t="s">
        <v>14</v>
      </c>
      <c r="E569" s="116" t="s">
        <v>1128</v>
      </c>
      <c r="F569" s="156" t="s">
        <v>1129</v>
      </c>
      <c r="G569" s="99"/>
      <c r="H569" s="281">
        <v>14379610.210000001</v>
      </c>
      <c r="I569" s="238"/>
      <c r="J569" s="228"/>
      <c r="K569" s="333"/>
      <c r="L569" s="282">
        <f t="shared" si="49"/>
        <v>14379610.210000001</v>
      </c>
      <c r="M569" s="245"/>
      <c r="N569" s="365">
        <v>345228.56</v>
      </c>
      <c r="O569" s="283">
        <v>345228.56</v>
      </c>
      <c r="P569" s="348">
        <f t="shared" si="50"/>
        <v>13689153.09</v>
      </c>
      <c r="Q569" s="35">
        <f>VLOOKUP(E569,'[35]BAT (2)'!$C$11:$H$580,6,FALSE)</f>
        <v>12716352.908248333</v>
      </c>
      <c r="S569" s="36" t="b">
        <f t="shared" si="51"/>
        <v>0</v>
      </c>
      <c r="Y569" s="44">
        <f t="shared" si="52"/>
        <v>14379610.210000001</v>
      </c>
      <c r="Z569" s="45">
        <f t="shared" si="53"/>
        <v>0</v>
      </c>
      <c r="AA569" s="44">
        <f t="shared" si="54"/>
        <v>14379610.210000001</v>
      </c>
    </row>
    <row r="570" spans="1:27" s="57" customFormat="1" ht="15" customHeight="1" x14ac:dyDescent="0.25">
      <c r="A570" s="46"/>
      <c r="B570" s="52"/>
      <c r="C570" s="39" t="s">
        <v>24</v>
      </c>
      <c r="D570" s="39" t="s">
        <v>14</v>
      </c>
      <c r="E570" s="116" t="s">
        <v>1130</v>
      </c>
      <c r="F570" s="156" t="s">
        <v>1131</v>
      </c>
      <c r="G570" s="99"/>
      <c r="H570" s="281">
        <v>30168.21</v>
      </c>
      <c r="I570" s="238"/>
      <c r="J570" s="228"/>
      <c r="K570" s="191"/>
      <c r="L570" s="282">
        <f t="shared" si="49"/>
        <v>30168.21</v>
      </c>
      <c r="M570" s="245"/>
      <c r="N570" s="365">
        <v>14084.11</v>
      </c>
      <c r="O570" s="283">
        <v>14084.11</v>
      </c>
      <c r="P570" s="348">
        <f t="shared" si="50"/>
        <v>1999.989999999998</v>
      </c>
      <c r="Q570" s="35">
        <f>VLOOKUP(E570,'[35]BAT (2)'!$C$11:$H$580,6,FALSE)</f>
        <v>880396.98</v>
      </c>
      <c r="S570" s="36" t="b">
        <f t="shared" si="51"/>
        <v>0</v>
      </c>
      <c r="Y570" s="44">
        <f t="shared" si="52"/>
        <v>30168.21</v>
      </c>
      <c r="Z570" s="45">
        <f t="shared" si="53"/>
        <v>0</v>
      </c>
      <c r="AA570" s="44">
        <f t="shared" si="54"/>
        <v>30168.21</v>
      </c>
    </row>
    <row r="571" spans="1:27" s="57" customFormat="1" ht="15" customHeight="1" x14ac:dyDescent="0.25">
      <c r="A571" s="46"/>
      <c r="B571" s="52"/>
      <c r="C571" s="39" t="s">
        <v>24</v>
      </c>
      <c r="D571" s="39" t="s">
        <v>14</v>
      </c>
      <c r="E571" s="116" t="s">
        <v>1132</v>
      </c>
      <c r="F571" s="156" t="s">
        <v>1133</v>
      </c>
      <c r="G571" s="99"/>
      <c r="H571" s="281">
        <v>1346727.14</v>
      </c>
      <c r="I571" s="238"/>
      <c r="J571" s="228"/>
      <c r="K571" s="333"/>
      <c r="L571" s="282">
        <f t="shared" si="49"/>
        <v>1346727.14</v>
      </c>
      <c r="M571" s="245"/>
      <c r="N571" s="365">
        <v>100755.6</v>
      </c>
      <c r="O571" s="283">
        <v>396199.43</v>
      </c>
      <c r="P571" s="348">
        <f t="shared" si="50"/>
        <v>849772.10999999987</v>
      </c>
      <c r="Q571" s="35">
        <f>VLOOKUP(E571,'[35]BAT (2)'!$C$11:$H$580,6,FALSE)</f>
        <v>537825.20979999995</v>
      </c>
      <c r="S571" s="36" t="b">
        <f t="shared" si="51"/>
        <v>0</v>
      </c>
      <c r="Y571" s="44">
        <f t="shared" si="52"/>
        <v>1346727.14</v>
      </c>
      <c r="Z571" s="45">
        <f t="shared" si="53"/>
        <v>0</v>
      </c>
      <c r="AA571" s="44">
        <f t="shared" si="54"/>
        <v>1346727.14</v>
      </c>
    </row>
    <row r="572" spans="1:27" s="57" customFormat="1" ht="15" customHeight="1" x14ac:dyDescent="0.25">
      <c r="A572" s="46"/>
      <c r="B572" s="52"/>
      <c r="C572" s="39" t="s">
        <v>24</v>
      </c>
      <c r="D572" s="39" t="s">
        <v>14</v>
      </c>
      <c r="E572" s="116" t="s">
        <v>1134</v>
      </c>
      <c r="F572" s="156" t="s">
        <v>1135</v>
      </c>
      <c r="G572" s="99"/>
      <c r="H572" s="281">
        <v>0</v>
      </c>
      <c r="I572" s="238"/>
      <c r="J572" s="228"/>
      <c r="K572" s="333"/>
      <c r="L572" s="282">
        <f t="shared" si="49"/>
        <v>0</v>
      </c>
      <c r="M572" s="245"/>
      <c r="N572" s="365">
        <v>0</v>
      </c>
      <c r="O572" s="283">
        <v>0</v>
      </c>
      <c r="P572" s="348">
        <f t="shared" si="50"/>
        <v>0</v>
      </c>
      <c r="Q572" s="35">
        <f>VLOOKUP(E572,'[35]BAT (2)'!$C$11:$H$580,6,FALSE)</f>
        <v>11970.87</v>
      </c>
      <c r="S572" s="36" t="b">
        <f t="shared" si="51"/>
        <v>0</v>
      </c>
      <c r="Y572" s="44">
        <f t="shared" si="52"/>
        <v>0</v>
      </c>
      <c r="Z572" s="45">
        <f t="shared" si="53"/>
        <v>0</v>
      </c>
      <c r="AA572" s="44">
        <f t="shared" si="54"/>
        <v>0</v>
      </c>
    </row>
    <row r="573" spans="1:27" s="57" customFormat="1" ht="17.25" x14ac:dyDescent="0.25">
      <c r="A573" s="46" t="s">
        <v>17</v>
      </c>
      <c r="B573" s="52"/>
      <c r="C573" s="39" t="s">
        <v>24</v>
      </c>
      <c r="D573" s="39" t="s">
        <v>24</v>
      </c>
      <c r="E573" s="154" t="s">
        <v>1136</v>
      </c>
      <c r="F573" s="135" t="s">
        <v>1137</v>
      </c>
      <c r="G573" s="100">
        <v>0</v>
      </c>
      <c r="H573" s="266">
        <v>365553.9</v>
      </c>
      <c r="I573" s="238"/>
      <c r="J573" s="228">
        <v>0</v>
      </c>
      <c r="K573" s="333"/>
      <c r="L573" s="267">
        <f t="shared" si="49"/>
        <v>365553.9</v>
      </c>
      <c r="M573" s="245"/>
      <c r="N573" s="362">
        <v>0</v>
      </c>
      <c r="O573" s="268">
        <v>0</v>
      </c>
      <c r="P573" s="347">
        <f t="shared" si="50"/>
        <v>365553.9</v>
      </c>
      <c r="Q573" s="35">
        <f>VLOOKUP(E573,'[35]BAT (2)'!$C$11:$H$580,6,FALSE)</f>
        <v>313492.33999999997</v>
      </c>
      <c r="S573" s="36" t="b">
        <f t="shared" si="51"/>
        <v>0</v>
      </c>
      <c r="Y573" s="44">
        <f t="shared" si="52"/>
        <v>365553.9</v>
      </c>
      <c r="Z573" s="45">
        <f t="shared" si="53"/>
        <v>0</v>
      </c>
      <c r="AA573" s="44">
        <f t="shared" si="54"/>
        <v>365553.9</v>
      </c>
    </row>
    <row r="574" spans="1:27" s="57" customFormat="1" ht="15" customHeight="1" x14ac:dyDescent="0.25">
      <c r="A574" s="46"/>
      <c r="B574" s="52"/>
      <c r="C574" s="39" t="s">
        <v>24</v>
      </c>
      <c r="D574" s="39" t="s">
        <v>14</v>
      </c>
      <c r="E574" s="116" t="s">
        <v>1138</v>
      </c>
      <c r="F574" s="156" t="s">
        <v>1139</v>
      </c>
      <c r="G574" s="99"/>
      <c r="H574" s="281">
        <v>285404.15000000002</v>
      </c>
      <c r="I574" s="238"/>
      <c r="J574" s="228"/>
      <c r="K574" s="191"/>
      <c r="L574" s="282">
        <f t="shared" si="49"/>
        <v>285404.15000000002</v>
      </c>
      <c r="M574" s="245"/>
      <c r="N574" s="365">
        <v>0</v>
      </c>
      <c r="O574" s="283">
        <v>0</v>
      </c>
      <c r="P574" s="348">
        <f t="shared" si="50"/>
        <v>285404.15000000002</v>
      </c>
      <c r="Q574" s="35">
        <f>VLOOKUP(E574,'[35]BAT (2)'!$C$11:$H$580,6,FALSE)</f>
        <v>253886.33</v>
      </c>
      <c r="S574" s="36" t="b">
        <f t="shared" si="51"/>
        <v>0</v>
      </c>
      <c r="Y574" s="44">
        <f t="shared" si="52"/>
        <v>285404.15000000002</v>
      </c>
      <c r="Z574" s="45">
        <f t="shared" si="53"/>
        <v>0</v>
      </c>
      <c r="AA574" s="44">
        <f t="shared" si="54"/>
        <v>285404.15000000002</v>
      </c>
    </row>
    <row r="575" spans="1:27" s="57" customFormat="1" ht="15" customHeight="1" x14ac:dyDescent="0.25">
      <c r="A575" s="46"/>
      <c r="B575" s="52"/>
      <c r="C575" s="39" t="s">
        <v>24</v>
      </c>
      <c r="D575" s="39" t="s">
        <v>14</v>
      </c>
      <c r="E575" s="116" t="s">
        <v>1140</v>
      </c>
      <c r="F575" s="156" t="s">
        <v>1141</v>
      </c>
      <c r="G575" s="99"/>
      <c r="H575" s="281">
        <v>80149.75</v>
      </c>
      <c r="I575" s="238"/>
      <c r="J575" s="228"/>
      <c r="K575" s="333"/>
      <c r="L575" s="282">
        <f t="shared" si="49"/>
        <v>80149.75</v>
      </c>
      <c r="M575" s="245"/>
      <c r="N575" s="365">
        <v>0</v>
      </c>
      <c r="O575" s="283">
        <v>0</v>
      </c>
      <c r="P575" s="348">
        <f t="shared" si="50"/>
        <v>80149.75</v>
      </c>
      <c r="Q575" s="35">
        <f>VLOOKUP(E575,'[35]BAT (2)'!$C$11:$H$580,6,FALSE)</f>
        <v>59606.01</v>
      </c>
      <c r="S575" s="36" t="b">
        <f t="shared" si="51"/>
        <v>0</v>
      </c>
      <c r="Y575" s="44">
        <f t="shared" si="52"/>
        <v>80149.75</v>
      </c>
      <c r="Z575" s="45">
        <f t="shared" si="53"/>
        <v>0</v>
      </c>
      <c r="AA575" s="44">
        <f t="shared" si="54"/>
        <v>80149.75</v>
      </c>
    </row>
    <row r="576" spans="1:27" s="22" customFormat="1" ht="15" customHeight="1" x14ac:dyDescent="0.25">
      <c r="A576" s="71"/>
      <c r="B576" s="72"/>
      <c r="C576" s="39" t="s">
        <v>24</v>
      </c>
      <c r="D576" s="39" t="s">
        <v>14</v>
      </c>
      <c r="E576" s="154" t="s">
        <v>1142</v>
      </c>
      <c r="F576" s="135" t="s">
        <v>1143</v>
      </c>
      <c r="G576" s="100"/>
      <c r="H576" s="266">
        <v>0</v>
      </c>
      <c r="I576" s="238"/>
      <c r="J576" s="228"/>
      <c r="K576" s="191"/>
      <c r="L576" s="267">
        <f t="shared" si="49"/>
        <v>0</v>
      </c>
      <c r="M576" s="245"/>
      <c r="N576" s="362">
        <v>0</v>
      </c>
      <c r="O576" s="268">
        <v>0</v>
      </c>
      <c r="P576" s="347">
        <f t="shared" si="50"/>
        <v>0</v>
      </c>
      <c r="Q576" s="35">
        <f>VLOOKUP(E576,'[35]BAT (2)'!$C$11:$H$580,6,FALSE)</f>
        <v>0</v>
      </c>
      <c r="S576" s="36" t="b">
        <f t="shared" si="51"/>
        <v>1</v>
      </c>
      <c r="Y576" s="44">
        <f t="shared" si="52"/>
        <v>0</v>
      </c>
      <c r="Z576" s="45">
        <f t="shared" si="53"/>
        <v>0</v>
      </c>
      <c r="AA576" s="44">
        <f t="shared" si="54"/>
        <v>0</v>
      </c>
    </row>
    <row r="577" spans="1:37" s="22" customFormat="1" ht="19.5" thickBot="1" x14ac:dyDescent="0.3">
      <c r="A577" s="71" t="s">
        <v>17</v>
      </c>
      <c r="B577" s="72"/>
      <c r="C577" s="39" t="s">
        <v>24</v>
      </c>
      <c r="D577" s="39" t="s">
        <v>24</v>
      </c>
      <c r="E577" s="101" t="s">
        <v>1144</v>
      </c>
      <c r="F577" s="147" t="s">
        <v>1145</v>
      </c>
      <c r="G577" s="103">
        <v>0</v>
      </c>
      <c r="H577" s="334">
        <v>16122059.460000003</v>
      </c>
      <c r="I577" s="238"/>
      <c r="J577" s="228">
        <v>0</v>
      </c>
      <c r="K577" s="183"/>
      <c r="L577" s="335">
        <f t="shared" si="49"/>
        <v>16122059.460000003</v>
      </c>
      <c r="M577" s="336"/>
      <c r="N577" s="380">
        <v>460068.27</v>
      </c>
      <c r="O577" s="337">
        <v>755512.1</v>
      </c>
      <c r="P577" s="351">
        <f t="shared" si="50"/>
        <v>14906479.090000004</v>
      </c>
      <c r="Q577" s="35">
        <f>VLOOKUP(E577,'[35]BAT (2)'!$C$11:$H$580,6,FALSE)</f>
        <v>14460038.308048332</v>
      </c>
      <c r="S577" s="36" t="b">
        <f t="shared" si="51"/>
        <v>0</v>
      </c>
      <c r="Y577" s="44">
        <f t="shared" si="52"/>
        <v>16122059.460000001</v>
      </c>
      <c r="Z577" s="45">
        <f t="shared" si="53"/>
        <v>0</v>
      </c>
      <c r="AA577" s="44">
        <f t="shared" si="54"/>
        <v>16122059.460000001</v>
      </c>
    </row>
    <row r="578" spans="1:37" s="22" customFormat="1" ht="20.100000000000001" customHeight="1" thickBot="1" x14ac:dyDescent="0.3">
      <c r="A578" s="169"/>
      <c r="B578" s="170"/>
      <c r="C578" s="39" t="s">
        <v>24</v>
      </c>
      <c r="D578" s="39" t="s">
        <v>24</v>
      </c>
      <c r="E578" s="163"/>
      <c r="F578" s="164"/>
      <c r="G578" s="411"/>
      <c r="H578" s="338"/>
      <c r="I578" s="238"/>
      <c r="J578" s="412"/>
      <c r="K578" s="183"/>
      <c r="L578" s="413">
        <f t="shared" si="49"/>
        <v>0</v>
      </c>
      <c r="M578" s="338"/>
      <c r="N578" s="338"/>
      <c r="O578" s="338"/>
      <c r="P578" s="338">
        <f t="shared" si="50"/>
        <v>0</v>
      </c>
      <c r="Q578" s="35" t="e">
        <f>VLOOKUP(E578,'[35]BAT (2)'!$C$11:$H$580,6,FALSE)</f>
        <v>#N/A</v>
      </c>
      <c r="S578" s="36" t="e">
        <f t="shared" si="51"/>
        <v>#N/A</v>
      </c>
      <c r="Y578" s="44">
        <f t="shared" si="52"/>
        <v>0</v>
      </c>
      <c r="Z578" s="45">
        <f t="shared" si="53"/>
        <v>0</v>
      </c>
      <c r="AA578" s="44">
        <f t="shared" si="54"/>
        <v>0</v>
      </c>
    </row>
    <row r="579" spans="1:37" s="22" customFormat="1" ht="24" customHeight="1" thickBot="1" x14ac:dyDescent="0.3">
      <c r="A579" s="171" t="s">
        <v>17</v>
      </c>
      <c r="B579" s="172"/>
      <c r="C579" s="39" t="s">
        <v>24</v>
      </c>
      <c r="D579" s="39" t="s">
        <v>24</v>
      </c>
      <c r="E579" s="421" t="s">
        <v>1146</v>
      </c>
      <c r="F579" s="422" t="s">
        <v>1147</v>
      </c>
      <c r="G579" s="423">
        <v>0</v>
      </c>
      <c r="H579" s="416">
        <v>-30832986.670000046</v>
      </c>
      <c r="I579" s="414"/>
      <c r="J579" s="435">
        <v>0</v>
      </c>
      <c r="K579" s="415"/>
      <c r="L579" s="440">
        <f t="shared" si="49"/>
        <v>-30832986.670000046</v>
      </c>
      <c r="M579" s="417"/>
      <c r="N579" s="410">
        <v>-15990555.710000001</v>
      </c>
      <c r="O579" s="410">
        <v>-14843909.749999998</v>
      </c>
      <c r="P579" s="409">
        <f t="shared" si="50"/>
        <v>1478.7899999525398</v>
      </c>
      <c r="Q579" s="35">
        <f>VLOOKUP(E579,'[35]BAT (2)'!$C$11:$H$580,6,FALSE)</f>
        <v>3423.8193998038769</v>
      </c>
      <c r="S579" s="36" t="b">
        <f t="shared" si="51"/>
        <v>0</v>
      </c>
      <c r="Y579" s="44">
        <f t="shared" si="52"/>
        <v>-30832986.670000002</v>
      </c>
      <c r="Z579" s="45">
        <f t="shared" si="53"/>
        <v>0</v>
      </c>
      <c r="AA579" s="44">
        <f t="shared" si="54"/>
        <v>-30832986.670000002</v>
      </c>
    </row>
    <row r="580" spans="1:37" s="177" customFormat="1" ht="22.5" customHeight="1" thickBot="1" x14ac:dyDescent="0.3">
      <c r="A580" s="173"/>
      <c r="B580" s="173"/>
      <c r="C580" s="173"/>
      <c r="D580" s="173"/>
      <c r="E580" s="424"/>
      <c r="F580" s="432" t="s">
        <v>1157</v>
      </c>
      <c r="G580" s="433"/>
      <c r="H580" s="436">
        <v>30834465.460000001</v>
      </c>
      <c r="I580" s="418"/>
      <c r="J580" s="438">
        <v>0</v>
      </c>
      <c r="K580" s="419"/>
      <c r="L580" s="441">
        <f>H580+J580</f>
        <v>30834465.460000001</v>
      </c>
      <c r="M580" s="420"/>
      <c r="N580" s="418"/>
      <c r="O580" s="418"/>
      <c r="P580" s="425"/>
      <c r="Q580" s="173"/>
      <c r="R580" s="173"/>
      <c r="S580" s="175"/>
      <c r="T580" s="173"/>
      <c r="U580" s="173"/>
      <c r="V580" s="173"/>
      <c r="W580" s="173"/>
      <c r="X580" s="173"/>
      <c r="Y580" s="173"/>
      <c r="Z580" s="173"/>
      <c r="AA580" s="173"/>
      <c r="AB580" s="173"/>
      <c r="AC580" s="173"/>
      <c r="AD580" s="173"/>
      <c r="AE580" s="173"/>
      <c r="AF580" s="173"/>
      <c r="AG580" s="173"/>
      <c r="AH580" s="173"/>
      <c r="AI580" s="173"/>
      <c r="AJ580" s="176"/>
    </row>
    <row r="581" spans="1:37" s="177" customFormat="1" ht="22.5" customHeight="1" thickBot="1" x14ac:dyDescent="0.3">
      <c r="A581" s="173"/>
      <c r="B581" s="173"/>
      <c r="C581" s="173"/>
      <c r="D581" s="173"/>
      <c r="E581" s="426"/>
      <c r="F581" s="434" t="s">
        <v>1158</v>
      </c>
      <c r="G581" s="427"/>
      <c r="H581" s="437">
        <f>H580+H579</f>
        <v>1478.7899999544024</v>
      </c>
      <c r="I581" s="428"/>
      <c r="J581" s="439">
        <v>0</v>
      </c>
      <c r="K581" s="429"/>
      <c r="L581" s="442">
        <f>+H581</f>
        <v>1478.7899999544024</v>
      </c>
      <c r="M581" s="430"/>
      <c r="N581" s="428"/>
      <c r="O581" s="428"/>
      <c r="P581" s="431"/>
      <c r="Q581" s="173"/>
      <c r="R581" s="173"/>
      <c r="S581" s="175"/>
      <c r="T581" s="173"/>
      <c r="U581" s="173"/>
      <c r="V581" s="173"/>
      <c r="W581" s="173"/>
      <c r="X581" s="173"/>
      <c r="Y581" s="173"/>
      <c r="Z581" s="173"/>
      <c r="AA581" s="173"/>
      <c r="AB581" s="173"/>
      <c r="AC581" s="173"/>
      <c r="AD581" s="173"/>
      <c r="AE581" s="173"/>
      <c r="AF581" s="173"/>
      <c r="AG581" s="173"/>
      <c r="AH581" s="173"/>
      <c r="AI581" s="173"/>
      <c r="AJ581" s="176"/>
    </row>
    <row r="582" spans="1:37" s="177" customFormat="1" ht="20.25" customHeight="1" x14ac:dyDescent="0.25">
      <c r="A582" s="178"/>
      <c r="B582" s="178"/>
      <c r="C582" s="178"/>
      <c r="D582" s="178"/>
      <c r="E582" s="381" t="s">
        <v>1153</v>
      </c>
      <c r="F582" s="382"/>
      <c r="G582" s="383"/>
      <c r="H582" s="384"/>
      <c r="I582" s="385"/>
      <c r="J582" s="385"/>
      <c r="L582" s="444"/>
      <c r="M582" s="444"/>
      <c r="N582" s="444"/>
      <c r="O582" s="182"/>
      <c r="P582" s="189"/>
      <c r="AC582" s="7"/>
      <c r="AD582" s="7"/>
      <c r="AE582" s="7"/>
      <c r="AF582" s="7"/>
      <c r="AG582" s="7"/>
      <c r="AH582" s="7"/>
      <c r="AI582" s="7"/>
      <c r="AJ582" s="6"/>
    </row>
    <row r="583" spans="1:37" s="177" customFormat="1" ht="17.25" x14ac:dyDescent="0.25">
      <c r="A583" s="173"/>
      <c r="B583" s="173"/>
      <c r="C583" s="173"/>
      <c r="D583" s="173"/>
      <c r="E583" s="386" t="s">
        <v>1148</v>
      </c>
      <c r="F583" s="387"/>
      <c r="G583" s="388"/>
      <c r="H583" s="389"/>
      <c r="I583" s="385"/>
      <c r="J583" s="385"/>
      <c r="L583" s="187"/>
      <c r="M583" s="188"/>
      <c r="N583" s="186"/>
      <c r="O583" s="186"/>
      <c r="P583" s="186"/>
      <c r="Q583" s="180"/>
      <c r="AC583" s="180"/>
      <c r="AD583" s="180"/>
      <c r="AE583" s="180"/>
      <c r="AF583" s="180"/>
      <c r="AG583" s="180"/>
      <c r="AH583" s="180"/>
      <c r="AI583" s="180"/>
      <c r="AJ583" s="181"/>
    </row>
    <row r="584" spans="1:37" s="177" customFormat="1" ht="17.25" x14ac:dyDescent="0.25">
      <c r="A584" s="173"/>
      <c r="B584" s="173"/>
      <c r="C584" s="173"/>
      <c r="D584" s="173"/>
      <c r="E584" s="386"/>
      <c r="F584" s="390"/>
      <c r="G584" s="383"/>
      <c r="H584" s="384"/>
      <c r="I584" s="385"/>
      <c r="J584" s="401" t="s">
        <v>1149</v>
      </c>
      <c r="K584" s="401"/>
      <c r="L584" s="400"/>
      <c r="P584" s="189"/>
      <c r="AC584" s="7"/>
      <c r="AD584" s="7"/>
      <c r="AE584" s="7"/>
      <c r="AF584" s="7"/>
      <c r="AG584" s="7"/>
      <c r="AH584" s="7"/>
      <c r="AI584" s="7"/>
      <c r="AJ584" s="6"/>
    </row>
    <row r="585" spans="1:37" s="177" customFormat="1" ht="17.25" x14ac:dyDescent="0.25">
      <c r="A585" s="173"/>
      <c r="B585" s="173"/>
      <c r="C585" s="173"/>
      <c r="D585" s="173"/>
      <c r="H585" s="391"/>
      <c r="I585" s="392"/>
      <c r="J585" s="396"/>
      <c r="K585" s="386"/>
      <c r="L585" s="402" t="s">
        <v>1150</v>
      </c>
      <c r="P585" s="182"/>
      <c r="Q585" s="7"/>
      <c r="R585" s="7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1"/>
    </row>
    <row r="586" spans="1:37" s="177" customFormat="1" ht="24.75" customHeight="1" x14ac:dyDescent="0.25">
      <c r="A586" s="173"/>
      <c r="B586" s="173"/>
      <c r="C586" s="173"/>
      <c r="D586" s="173"/>
      <c r="E586" s="393"/>
      <c r="F586" s="399" t="s">
        <v>1154</v>
      </c>
      <c r="G586" s="393"/>
      <c r="H586" s="443"/>
      <c r="I586" s="443"/>
      <c r="J586" s="443"/>
      <c r="K586" s="191"/>
      <c r="L586" s="182"/>
      <c r="M586" s="190"/>
      <c r="N586" s="182"/>
      <c r="O586" s="182"/>
      <c r="P586" s="182"/>
      <c r="Q586" s="7"/>
      <c r="R586" s="7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1"/>
    </row>
    <row r="587" spans="1:37" s="177" customFormat="1" ht="12.75" customHeight="1" x14ac:dyDescent="0.25">
      <c r="A587" s="173"/>
      <c r="B587" s="173"/>
      <c r="C587" s="173"/>
      <c r="D587" s="173"/>
      <c r="E587" s="387"/>
      <c r="F587" s="398" t="s">
        <v>1151</v>
      </c>
      <c r="G587" s="392"/>
      <c r="H587" s="394"/>
      <c r="I587" s="395"/>
      <c r="J587" s="385"/>
      <c r="K587" s="191"/>
      <c r="L587" s="182"/>
      <c r="M587" s="190"/>
      <c r="N587" s="182"/>
      <c r="O587" s="182"/>
      <c r="P587" s="182"/>
      <c r="Q587" s="7"/>
      <c r="R587" s="7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1"/>
    </row>
    <row r="588" spans="1:37" s="177" customFormat="1" ht="17.25" x14ac:dyDescent="0.25">
      <c r="A588" s="7"/>
      <c r="B588" s="7"/>
      <c r="C588" s="7"/>
      <c r="D588" s="7"/>
      <c r="E588" s="387"/>
      <c r="F588" s="391"/>
      <c r="G588" s="383"/>
      <c r="H588" s="396"/>
      <c r="I588" s="396"/>
      <c r="J588" s="385"/>
      <c r="M588" s="188"/>
      <c r="N588" s="182"/>
      <c r="O588" s="182"/>
      <c r="P588" s="189"/>
      <c r="R588" s="7"/>
      <c r="S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6"/>
    </row>
    <row r="589" spans="1:37" s="177" customFormat="1" ht="17.25" x14ac:dyDescent="0.25">
      <c r="A589" s="7"/>
      <c r="B589" s="7"/>
      <c r="C589" s="7"/>
      <c r="D589" s="7"/>
      <c r="E589" s="387"/>
      <c r="F589" s="391"/>
      <c r="G589" s="391"/>
      <c r="H589" s="391"/>
      <c r="I589" s="397"/>
      <c r="J589" s="385"/>
      <c r="M589" s="188"/>
      <c r="N589" s="186"/>
      <c r="O589" s="186"/>
      <c r="P589" s="186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1"/>
    </row>
    <row r="590" spans="1:37" ht="17.25" x14ac:dyDescent="0.25">
      <c r="A590" s="7"/>
      <c r="B590" s="7"/>
      <c r="C590" s="7"/>
      <c r="D590" s="7"/>
      <c r="E590" s="184"/>
      <c r="F590" s="184"/>
      <c r="G590" s="185"/>
      <c r="H590" s="192"/>
      <c r="I590" s="182"/>
      <c r="J590" s="1"/>
      <c r="K590" s="1"/>
      <c r="L590" s="1"/>
      <c r="M590" s="188"/>
      <c r="N590" s="182"/>
      <c r="O590" s="182"/>
      <c r="P590" s="213"/>
      <c r="Q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K590" s="1"/>
    </row>
    <row r="591" spans="1:37" ht="17.25" x14ac:dyDescent="0.25">
      <c r="H591" s="192"/>
      <c r="I591" s="187"/>
      <c r="J591" s="187"/>
      <c r="K591" s="183"/>
      <c r="L591" s="187"/>
      <c r="M591" s="188"/>
      <c r="N591" s="187"/>
      <c r="O591" s="187"/>
      <c r="P591" s="187"/>
    </row>
    <row r="592" spans="1:37" ht="17.25" x14ac:dyDescent="0.25">
      <c r="H592" s="192"/>
      <c r="I592" s="187"/>
      <c r="J592" s="187"/>
      <c r="K592" s="183"/>
      <c r="L592" s="187"/>
      <c r="M592" s="188"/>
      <c r="N592" s="187"/>
      <c r="O592" s="187"/>
      <c r="P592" s="187"/>
    </row>
    <row r="593" spans="8:16" ht="17.25" x14ac:dyDescent="0.25">
      <c r="H593" s="192"/>
      <c r="I593" s="187"/>
      <c r="J593" s="187"/>
      <c r="K593" s="183"/>
      <c r="L593" s="187"/>
      <c r="M593" s="188"/>
      <c r="N593" s="187"/>
      <c r="O593" s="187"/>
      <c r="P593" s="187"/>
    </row>
    <row r="1250" spans="9:9" x14ac:dyDescent="0.25">
      <c r="I1250" s="5">
        <f>I1249-I1248</f>
        <v>0</v>
      </c>
    </row>
  </sheetData>
  <autoFilter ref="C8:N579"/>
  <mergeCells count="2">
    <mergeCell ref="H586:J586"/>
    <mergeCell ref="L582:N582"/>
  </mergeCells>
  <printOptions horizontalCentered="1"/>
  <pageMargins left="3.937007874015748E-2" right="3.937007874015748E-2" top="0.55118110236220474" bottom="0.55118110236220474" header="0.11811023622047245" footer="0.31496062992125984"/>
  <pageSetup paperSize="9" scale="40" fitToHeight="0" orientation="portrait" r:id="rId1"/>
  <headerFooter alignWithMargins="0"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 prev 2022 def</vt:lpstr>
      <vt:lpstr>' Nuovo Modello CE prev 2022 def'!Area_stampa</vt:lpstr>
      <vt:lpstr>' Nuovo Modello CE prev 2022 def'!Titoli_stampa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cp:lastPrinted>2021-12-30T13:12:47Z</cp:lastPrinted>
  <dcterms:created xsi:type="dcterms:W3CDTF">2021-12-20T18:49:53Z</dcterms:created>
  <dcterms:modified xsi:type="dcterms:W3CDTF">2022-01-04T09:57:03Z</dcterms:modified>
</cp:coreProperties>
</file>