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3\Bilancio di previsione 2023\per Pubblicazione\"/>
    </mc:Choice>
  </mc:AlternateContent>
  <bookViews>
    <workbookView xWindow="0" yWindow="0" windowWidth="28800" windowHeight="11730"/>
  </bookViews>
  <sheets>
    <sheet name=" Nuovo Modello CE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hidden="1">'[1]Raccolta Assegni 22.6.95'!$A$1:$A$1</definedName>
    <definedName name="_ant05" localSheetId="0">#REF!</definedName>
    <definedName name="_ant05">#REF!</definedName>
    <definedName name="_xlnm._FilterDatabase" localSheetId="0" hidden="1">' Nuovo Modello CE (2)'!$C$4:$O$577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 localSheetId="0">[5]VALORI!#REF!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 localSheetId="0">#REF!</definedName>
    <definedName name="AMBULATORI">#REF!</definedName>
    <definedName name="_xlnm.Print_Area" localSheetId="0">' Nuovo Modello CE (2)'!$A$1:$O$594</definedName>
    <definedName name="Area2" localSheetId="0">#REF!</definedName>
    <definedName name="Area2">#REF!</definedName>
    <definedName name="ASL_2007" localSheetId="0">#REF!</definedName>
    <definedName name="ASL_2007">#REF!</definedName>
    <definedName name="ASSENTEISMO">[10]DataValidation!$C$2:$C$9</definedName>
    <definedName name="asspa" localSheetId="0">#REF!</definedName>
    <definedName name="asspa">#REF!</definedName>
    <definedName name="ASSPAc" localSheetId="0">#REF!</definedName>
    <definedName name="ASSPAc">#REF!</definedName>
    <definedName name="asstot" localSheetId="0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 localSheetId="0">[13]attivo!#REF!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localSheetId="0" hidden="1">[14]Bloomberg!#REF!</definedName>
    <definedName name="BLPB1" hidden="1">[14]Bloomberg!#REF!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 localSheetId="0">#REF!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 localSheetId="0">#REF!</definedName>
    <definedName name="COD_PRIV_ACCR">#REF!</definedName>
    <definedName name="COD_PRIVATI" localSheetId="0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 localSheetId="0">#REF!</definedName>
    <definedName name="CODI_ISTITUZIONE">#REF!</definedName>
    <definedName name="CODI_ISTITUZIONE2" localSheetId="0">#REF!</definedName>
    <definedName name="CODI_ISTITUZIONE2">#REF!</definedName>
    <definedName name="codicebilancio">[19]tabella!$A:$B</definedName>
    <definedName name="CODICI">'[21]IMPUT PER CE'!$A:$B</definedName>
    <definedName name="codici_cdc1" localSheetId="0">#REF!</definedName>
    <definedName name="codici_cdc1">#REF!</definedName>
    <definedName name="codici_cdc2" localSheetId="0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 localSheetId="0">#REF!</definedName>
    <definedName name="Coge2016">#REF!</definedName>
    <definedName name="Coge2018ContoAnnuale" localSheetId="0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 localSheetId="0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 localSheetId="0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localSheetId="0" hidden="1">#REF!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 localSheetId="0">#REF!</definedName>
    <definedName name="dbo_ba_program">#REF!</definedName>
    <definedName name="DBPerContoAnnuale2013VociNoPersonale" localSheetId="0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 localSheetId="0">'[22]estrazione edotto'!#REF!</definedName>
    <definedName name="demo_ajax">'[22]estrazione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 localSheetId="0">#REF!</definedName>
    <definedName name="DESC_ISTITUZIONE">#REF!</definedName>
    <definedName name="DESC_ISTITUZIONE2" localSheetId="0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 localSheetId="0">#REF!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 localSheetId="0">#REF!</definedName>
    <definedName name="DICEMBRE2004">#REF!</definedName>
    <definedName name="DICEMBRE2005" localSheetId="0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 localSheetId="0">#REF!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 localSheetId="0">#REF!</definedName>
    <definedName name="entr999">#REF!</definedName>
    <definedName name="ESAMERADIO" localSheetId="0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 localSheetId="0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 localSheetId="0">#REF!</definedName>
    <definedName name="GENNAIO2002">#REF!</definedName>
    <definedName name="GENNAIO2003" localSheetId="0">#REF!</definedName>
    <definedName name="GENNAIO2003">#REF!</definedName>
    <definedName name="GENNAIO2004" localSheetId="0">#REF!</definedName>
    <definedName name="GENNAIO2004">#REF!</definedName>
    <definedName name="GENNAIO2005" localSheetId="0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 localSheetId="0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 localSheetId="0">'[25]Elenco Personale'!#REF!</definedName>
    <definedName name="inserimento">'[25]Elenco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 localSheetId="0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 localSheetId="0">#REF!</definedName>
    <definedName name="M">#REF!</definedName>
    <definedName name="MAGGIO2004" localSheetId="0">#REF!</definedName>
    <definedName name="MAGGIO2004">#REF!</definedName>
    <definedName name="MARZO2004" localSheetId="0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 localSheetId="0">#REF!</definedName>
    <definedName name="NomeDistretto">#REF!</definedName>
    <definedName name="NUOVO" localSheetId="0" hidden="1">#REF!</definedName>
    <definedName name="NUOVO" hidden="1">#REF!</definedName>
    <definedName name="PA" localSheetId="0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'[26]parametri progr'!$I$20</definedName>
    <definedName name="padAcqBen06">'[26]parametri progr'!$J$20</definedName>
    <definedName name="padAcqBen07">'[26]parametri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'[26]parametri progr'!$I$11</definedName>
    <definedName name="padmedgen06">'[26]parametri progr'!$J$11</definedName>
    <definedName name="padmedgen07">'[26]parametri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'[27]Quadro macro'!$C$14</definedName>
    <definedName name="partsicilia">'[27]Quadro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'[28]Quadro Macro'!$L$7</definedName>
    <definedName name="pilt05">'[28]Quadro Macro'!$L$9</definedName>
    <definedName name="pilt06">'[28]Quadro Macro'!$L$10</definedName>
    <definedName name="pilt07">'[28]Quadro Macro'!$L$11</definedName>
    <definedName name="pilt08">'[29]Quadro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 localSheetId="0">'[30]Quadro tendenziale 28-6-2005'!#REF!</definedName>
    <definedName name="pippo2">'[30]Quadro tendenziale 28-6-2005'!#REF!</definedName>
    <definedName name="pippo3" localSheetId="0">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 localSheetId="0">#REF!</definedName>
    <definedName name="prevpa">#REF!</definedName>
    <definedName name="prevpac" localSheetId="0">#REF!</definedName>
    <definedName name="prevpac">#REF!</definedName>
    <definedName name="prevtot" localSheetId="0">#REF!</definedName>
    <definedName name="prevtot">#REF!</definedName>
    <definedName name="prevtotcons" localSheetId="0">#REF!</definedName>
    <definedName name="prevtotcons">#REF!</definedName>
    <definedName name="Print_Area_0" localSheetId="0">#REF!</definedName>
    <definedName name="Print_Area_0">#REF!</definedName>
    <definedName name="Print_Area_5" localSheetId="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'[26]parametri progr'!$I$16</definedName>
    <definedName name="pvarPIL06">'[26]parametri progr'!$J$16</definedName>
    <definedName name="pvarPIL07">'[26]parametri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 localSheetId="0">#REF!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 localSheetId="0">#REF!</definedName>
    <definedName name="Regione">#REF!</definedName>
    <definedName name="REGIONI">'[4]TABELLE CALCOLO'!$A$5:$A$25</definedName>
    <definedName name="regola1">'[31]Quadro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 localSheetId="0">#REF!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 localSheetId="0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[19]database!$B:$C</definedName>
    <definedName name="sanpa" localSheetId="0">#REF!</definedName>
    <definedName name="sanpa">#REF!</definedName>
    <definedName name="sanpac" localSheetId="0">#REF!</definedName>
    <definedName name="sanpac">#REF!</definedName>
    <definedName name="SAPBEXdnldView" hidden="1">"44C8UP11OVL48441OUUQDU1OM"</definedName>
    <definedName name="SAPBEXsysID" hidden="1">"BWP"</definedName>
    <definedName name="sdo_2010" localSheetId="0">#REF!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 localSheetId="0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 localSheetId="0">#REF!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 localSheetId="0">#REF!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 localSheetId="0">#REF!</definedName>
    <definedName name="TabellaContoAnnuale">#REF!</definedName>
    <definedName name="Table0" localSheetId="0">#REF!</definedName>
    <definedName name="Table0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" localSheetId="0">#REF!</definedName>
    <definedName name="Table4">#REF!</definedName>
    <definedName name="Table5" localSheetId="0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 localSheetId="0">#REF!</definedName>
    <definedName name="TDATIDEF2">#REF!</definedName>
    <definedName name="TemparaneoScritture" localSheetId="0">#REF!</definedName>
    <definedName name="TemparaneoScritture">#REF!</definedName>
    <definedName name="TimbratureMese_Sede" localSheetId="0">#REF!</definedName>
    <definedName name="TimbratureMese_Sede">#REF!</definedName>
    <definedName name="tinflprev00">'[32]Quadro programmatico 19-9-2005'!$D$8</definedName>
    <definedName name="tinflprev01">'[32]Quadro programmatico 19-9-2005'!$E$8</definedName>
    <definedName name="tinflprev02">'[32]Quadro programmatico 19-9-2005'!$F$8</definedName>
    <definedName name="tinflprev03">'[32]Quadro programmatico 19-9-2005'!$G$8</definedName>
    <definedName name="tinflprev04">'[32]Quadro programmatico 19-9-2005'!$H$8</definedName>
    <definedName name="tinflprev05">'[32]Quadro programmatico 19-9-2005'!$I$8</definedName>
    <definedName name="tinflprev06">'[32]Quadro programmatico 19-9-2005'!$J$8</definedName>
    <definedName name="tinflprev07">'[32]Quadro programmatico 19-9-2005'!$K$8</definedName>
    <definedName name="tinflprev08">'[32]Quadro programmatico 19-9-2005'!$L$8</definedName>
    <definedName name="tinflprog00">'[32]Quadro programmatico 19-9-2005'!$D$6</definedName>
    <definedName name="tinflprog01">'[32]Quadro programmatico 19-9-2005'!$E$6</definedName>
    <definedName name="tinflprog02">'[32]Quadro programmatico 19-9-2005'!$F$6</definedName>
    <definedName name="tinflprog03">'[32]Quadro programmatico 19-9-2005'!$G$6</definedName>
    <definedName name="tinflprog04">'[32]Quadro programmatico 19-9-2005'!$H$6</definedName>
    <definedName name="tinflprog05">'[32]Quadro programmatico 19-9-2005'!$I$6</definedName>
    <definedName name="tinflprog06">'[32]Quadro programmatico 19-9-2005'!$J$6</definedName>
    <definedName name="tinflprog07">'[32]Quadro programmatico 19-9-2005'!$K$6</definedName>
    <definedName name="tinflprog08">'[32]Quadro programmatico 19-9-2005'!$L$6</definedName>
    <definedName name="tinflprog09">'[32]Quadro programmatico 19-9-2005'!$M$6</definedName>
    <definedName name="TIPOLOGIA">'[7]Supporto Data'!$B$2:$B$3</definedName>
    <definedName name="_xlnm.Print_Titles" localSheetId="0">' Nuovo Modello CE (2)'!$2:$4</definedName>
    <definedName name="tot">[33]Delibere1!$D$132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[33]Delibere1!$E$132</definedName>
    <definedName name="TOTALE__PUBBLICA__AMMINISTRAZIONE______CONSOLIDATO" localSheetId="0">#REF!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'[32]Quadro programmatico 19-9-2005'!$D$13</definedName>
    <definedName name="tvarPIL01">'[32]Quadro programmatico 19-9-2005'!$E$13</definedName>
    <definedName name="tvarPIL02">'[32]Quadro programmatico 19-9-2005'!$F$13</definedName>
    <definedName name="tvarPIL03">'[32]Quadro programmatico 19-9-2005'!$G$13</definedName>
    <definedName name="tvarPIL04">'[32]Quadro programmatico 19-9-2005'!$H$13</definedName>
    <definedName name="tvarPIL05">'[34]Quadro Programmatico 27-7'!$I$16</definedName>
    <definedName name="tvarPIL06">'[32]Quadro programmatico 19-9-2005'!$J$13</definedName>
    <definedName name="tvarPIL07">'[32]Quadro programmatico 19-9-2005'!$K$13</definedName>
    <definedName name="tvarPIL08">'[32]Quadro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 localSheetId="0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 localSheetId="0">#REF!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1" i="1" l="1"/>
  <c r="G550" i="1"/>
  <c r="G547" i="1" s="1"/>
  <c r="G532" i="1"/>
  <c r="G518" i="1"/>
  <c r="G516" i="1" s="1"/>
  <c r="G508" i="1"/>
  <c r="G505" i="1" s="1"/>
  <c r="G490" i="1"/>
  <c r="G486" i="1"/>
  <c r="G480" i="1"/>
  <c r="G476" i="1"/>
  <c r="G462" i="1"/>
  <c r="G455" i="1"/>
  <c r="G446" i="1"/>
  <c r="G438" i="1"/>
  <c r="G429" i="1"/>
  <c r="G428" i="1" s="1"/>
  <c r="G425" i="1"/>
  <c r="G421" i="1"/>
  <c r="G420" i="1" s="1"/>
  <c r="G413" i="1"/>
  <c r="G410" i="1"/>
  <c r="G406" i="1"/>
  <c r="G402" i="1"/>
  <c r="G401" i="1"/>
  <c r="G397" i="1"/>
  <c r="G392" i="1" s="1"/>
  <c r="G393" i="1"/>
  <c r="G388" i="1"/>
  <c r="G384" i="1"/>
  <c r="G375" i="1"/>
  <c r="G370" i="1" s="1"/>
  <c r="G369" i="1" s="1"/>
  <c r="G371" i="1"/>
  <c r="G363" i="1"/>
  <c r="G360" i="1"/>
  <c r="G358" i="1" s="1"/>
  <c r="G350" i="1"/>
  <c r="G347" i="1"/>
  <c r="G343" i="1"/>
  <c r="G336" i="1"/>
  <c r="G333" i="1" s="1"/>
  <c r="G329" i="1"/>
  <c r="G326" i="1"/>
  <c r="G316" i="1"/>
  <c r="G303" i="1"/>
  <c r="G299" i="1"/>
  <c r="G289" i="1" s="1"/>
  <c r="G292" i="1"/>
  <c r="G281" i="1"/>
  <c r="G273" i="1"/>
  <c r="G265" i="1"/>
  <c r="G264" i="1" s="1"/>
  <c r="G259" i="1"/>
  <c r="G253" i="1"/>
  <c r="G246" i="1"/>
  <c r="G240" i="1"/>
  <c r="G234" i="1"/>
  <c r="G230" i="1" s="1"/>
  <c r="G225" i="1"/>
  <c r="G220" i="1"/>
  <c r="G214" i="1"/>
  <c r="G203" i="1"/>
  <c r="G195" i="1" s="1"/>
  <c r="G191" i="1"/>
  <c r="G173" i="1"/>
  <c r="G164" i="1"/>
  <c r="G155" i="1"/>
  <c r="G151" i="1"/>
  <c r="G143" i="1"/>
  <c r="G134" i="1"/>
  <c r="G126" i="1"/>
  <c r="G122" i="1"/>
  <c r="G116" i="1"/>
  <c r="G115" i="1"/>
  <c r="G111" i="1"/>
  <c r="G106" i="1"/>
  <c r="G103" i="1"/>
  <c r="G93" i="1"/>
  <c r="G86" i="1"/>
  <c r="G80" i="1"/>
  <c r="G65" i="1" s="1"/>
  <c r="G48" i="1"/>
  <c r="G40" i="1"/>
  <c r="G37" i="1"/>
  <c r="G31" i="1"/>
  <c r="G25" i="1"/>
  <c r="G22" i="1"/>
  <c r="G17" i="1"/>
  <c r="G16" i="1" s="1"/>
  <c r="G8" i="1"/>
  <c r="G7" i="1" s="1"/>
  <c r="G445" i="1" l="1"/>
  <c r="G142" i="1"/>
  <c r="G141" i="1" s="1"/>
  <c r="G47" i="1"/>
  <c r="G46" i="1" s="1"/>
  <c r="G383" i="1"/>
  <c r="G101" i="1"/>
  <c r="G503" i="1"/>
  <c r="G501" i="1" s="1"/>
  <c r="G493" i="1"/>
  <c r="G6" i="1"/>
</calcChain>
</file>

<file path=xl/sharedStrings.xml><?xml version="1.0" encoding="utf-8"?>
<sst xmlns="http://schemas.openxmlformats.org/spreadsheetml/2006/main" count="2542" uniqueCount="1153">
  <si>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</si>
  <si>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</si>
  <si>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</si>
  <si>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</si>
  <si>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</si>
  <si>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</si>
  <si>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Ce_prev_2023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</si>
  <si>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</si>
  <si>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</si>
  <si>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</si>
  <si>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</si>
  <si>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</si>
  <si>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</si>
  <si>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</si>
  <si>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</si>
  <si>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</si>
  <si>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</si>
  <si>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</si>
  <si>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</si>
  <si>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</si>
  <si>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</si>
  <si>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</si>
  <si>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</si>
  <si>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</si>
  <si>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</si>
  <si>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</si>
  <si>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</si>
  <si>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</si>
  <si>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</si>
  <si>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</si>
  <si>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</si>
  <si>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</si>
  <si>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</si>
  <si>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</si>
  <si>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</si>
  <si>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</si>
  <si>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</si>
  <si>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</si>
  <si>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</si>
  <si>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</si>
  <si>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</si>
  <si>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</si>
  <si>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</si>
  <si>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</si>
  <si>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</si>
  <si>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</si>
  <si>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</si>
  <si>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</si>
  <si>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</si>
  <si>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</si>
  <si>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</si>
  <si>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</si>
  <si>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</si>
  <si>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</si>
  <si>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</si>
  <si>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</si>
  <si>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</si>
  <si>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</si>
  <si>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</si>
  <si>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</si>
  <si>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</si>
  <si>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</si>
  <si>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</si>
  <si>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</si>
  <si>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</si>
  <si>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</si>
  <si>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</si>
  <si>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</si>
  <si>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</si>
  <si>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</si>
  <si>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</si>
  <si>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</si>
  <si>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</si>
  <si>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</si>
  <si>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</si>
  <si>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</si>
  <si>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</si>
  <si>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</si>
  <si>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</si>
  <si>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</si>
  <si>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</si>
  <si>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</si>
  <si>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</si>
  <si>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</si>
  <si>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</si>
  <si>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</si>
  <si>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</si>
  <si>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</si>
  <si>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</si>
  <si>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</si>
  <si>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</si>
  <si>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</si>
  <si>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</si>
  <si>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</si>
  <si>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</si>
  <si>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</si>
  <si>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</si>
  <si>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</si>
  <si>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</si>
  <si>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</si>
  <si>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</si>
  <si>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</si>
  <si>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</si>
  <si>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</si>
  <si>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</si>
  <si>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</si>
  <si>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</si>
  <si>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</si>
  <si>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</si>
  <si>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</si>
  <si>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</si>
  <si>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</si>
  <si>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</si>
  <si>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</si>
  <si>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</si>
  <si>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</si>
  <si>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</si>
  <si>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</si>
  <si>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</si>
  <si>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</si>
  <si>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</si>
  <si>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</si>
  <si>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</si>
  <si>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</si>
  <si>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</si>
  <si>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</si>
  <si>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</si>
  <si>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</si>
  <si>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</si>
  <si>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</si>
  <si>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</si>
  <si>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</si>
  <si>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</si>
  <si>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</si>
  <si>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</si>
  <si>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</si>
  <si>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</si>
  <si>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</si>
  <si>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</si>
  <si>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</si>
  <si>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</si>
  <si>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</si>
  <si>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</si>
  <si>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</si>
  <si>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</si>
  <si>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</si>
  <si>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</si>
  <si>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</si>
  <si>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</si>
  <si>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</si>
  <si>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</si>
  <si>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</si>
  <si>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</si>
  <si>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</si>
  <si>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</si>
  <si>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</si>
  <si>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</si>
  <si>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</si>
  <si>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</si>
  <si>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</si>
  <si>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</si>
  <si>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</si>
  <si>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</si>
  <si>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</si>
  <si>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</si>
  <si>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</si>
  <si>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</si>
  <si>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</si>
  <si>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</si>
  <si>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</si>
  <si>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</si>
  <si>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</si>
  <si>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</si>
  <si>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</si>
  <si>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</si>
  <si>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</si>
  <si>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</si>
  <si>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</si>
  <si>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</si>
  <si>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</si>
  <si>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</si>
  <si>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</si>
  <si>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</si>
  <si>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</si>
  <si>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</si>
  <si>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</si>
  <si>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</si>
  <si>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</si>
  <si>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</si>
  <si>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</si>
  <si>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</si>
  <si>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</si>
  <si>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</si>
  <si>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</si>
  <si>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</si>
  <si>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</si>
  <si>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</si>
  <si>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</si>
  <si>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</si>
  <si>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</si>
  <si>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</si>
  <si>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</si>
  <si>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</si>
  <si>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</si>
  <si>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</si>
  <si>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</si>
  <si>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</si>
  <si>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</si>
  <si>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</si>
  <si>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</si>
  <si>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</si>
  <si>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</si>
  <si>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</si>
  <si>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</si>
  <si>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</si>
  <si>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</si>
  <si>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</si>
  <si>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</si>
  <si>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</si>
  <si>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</si>
  <si>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</si>
  <si>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</si>
  <si>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</si>
  <si>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</si>
  <si>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</si>
  <si>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</si>
  <si>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</si>
  <si>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</si>
  <si>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</si>
  <si>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</si>
  <si>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</si>
  <si>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</si>
  <si>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</si>
  <si>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</si>
  <si>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</si>
  <si>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</si>
  <si>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</si>
  <si>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</si>
  <si>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</si>
  <si>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</si>
  <si>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</si>
  <si>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</si>
  <si>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</si>
  <si>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</si>
  <si>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</si>
  <si>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</si>
  <si>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</si>
  <si>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</si>
  <si>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</si>
  <si>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</si>
  <si>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</si>
  <si>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</si>
  <si>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</si>
  <si>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</si>
  <si>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</si>
  <si>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</si>
  <si>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</si>
  <si>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</si>
  <si>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</si>
  <si>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</si>
  <si>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</si>
  <si>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</si>
  <si>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</si>
  <si>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</si>
  <si>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</si>
  <si>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</si>
  <si>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</si>
  <si>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</si>
  <si>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</si>
  <si>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</si>
  <si>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</si>
  <si>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</si>
  <si>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</si>
  <si>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</si>
  <si>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</si>
  <si>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</si>
  <si>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</si>
  <si>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</si>
  <si>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</si>
  <si>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</si>
  <si>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</si>
  <si>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</si>
  <si>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</si>
  <si>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</si>
  <si>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</si>
  <si>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</si>
  <si>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</si>
  <si>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</si>
  <si>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</si>
  <si>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</si>
  <si>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</si>
  <si>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</si>
  <si>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</si>
  <si>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</si>
  <si>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</si>
  <si>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</si>
  <si>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</si>
  <si>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</si>
  <si>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</si>
  <si>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</si>
  <si>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</si>
  <si>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</si>
  <si>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</si>
  <si>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</si>
  <si>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</si>
  <si>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</si>
  <si>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</si>
  <si>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</si>
  <si>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</si>
  <si>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</si>
  <si>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</si>
  <si>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</si>
  <si>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</si>
  <si>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</si>
  <si>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</si>
  <si>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</si>
  <si>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</si>
  <si>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</si>
  <si>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</si>
  <si>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</si>
  <si>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</si>
  <si>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</si>
  <si>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</si>
  <si>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</si>
  <si>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</si>
  <si>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</si>
  <si>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</si>
  <si>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</si>
  <si>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</si>
  <si>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</si>
  <si>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</si>
  <si>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</si>
  <si>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</si>
  <si>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</si>
  <si>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</si>
  <si>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</si>
  <si>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</si>
  <si>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</si>
  <si>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</si>
  <si>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</si>
  <si>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</si>
  <si>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</si>
  <si>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</si>
  <si>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</si>
  <si>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</si>
  <si>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</si>
  <si>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</si>
  <si>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</si>
  <si>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</si>
  <si>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</si>
  <si>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</si>
  <si>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</si>
  <si>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</si>
  <si>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</si>
  <si>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</si>
  <si>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</si>
  <si>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</si>
  <si>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</si>
  <si>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</si>
  <si>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</si>
  <si>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</si>
  <si>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</si>
  <si>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</si>
  <si>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</si>
  <si>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</si>
  <si>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</si>
  <si>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</si>
  <si>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</si>
  <si>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</si>
  <si>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</si>
  <si>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</si>
  <si>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</si>
  <si>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</si>
  <si>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</si>
  <si>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</si>
  <si>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</si>
  <si>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</si>
  <si>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</si>
  <si>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</si>
  <si>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</si>
  <si>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</si>
  <si>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</si>
  <si>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</si>
  <si>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</si>
  <si>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</si>
  <si>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</si>
  <si>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</si>
  <si>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</si>
  <si>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</si>
  <si>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</si>
  <si>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</si>
  <si>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</si>
  <si>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</si>
  <si>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</si>
  <si>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</si>
  <si>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</si>
  <si>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</si>
  <si>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</si>
  <si>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</si>
  <si>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</si>
  <si>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</si>
  <si>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</si>
  <si>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</si>
  <si>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</si>
  <si>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</si>
  <si>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</si>
  <si>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</si>
  <si>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</si>
  <si>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</si>
  <si>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</si>
  <si>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</si>
  <si>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</si>
  <si>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</si>
  <si>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</si>
  <si>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</si>
  <si>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</si>
  <si>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</si>
  <si>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</si>
  <si>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</si>
  <si>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</si>
  <si>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</si>
  <si>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</si>
  <si>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</si>
  <si>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</si>
  <si>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</si>
  <si>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</si>
  <si>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</si>
  <si>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</si>
  <si>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</si>
  <si>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</si>
  <si>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</si>
  <si>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</si>
  <si>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</si>
  <si>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</si>
  <si>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</si>
  <si>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</si>
  <si>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</si>
  <si>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</si>
  <si>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</si>
  <si>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</si>
  <si>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</si>
  <si>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</si>
  <si>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</si>
  <si>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</si>
  <si>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</si>
  <si>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</si>
  <si>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</si>
  <si>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</si>
  <si>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</si>
  <si>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</si>
  <si>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</si>
  <si>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</si>
  <si>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</si>
  <si>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</si>
  <si>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</si>
  <si>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</si>
  <si>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</si>
  <si>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</si>
  <si>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</si>
  <si>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</si>
  <si>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</si>
  <si>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</si>
  <si>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</si>
  <si>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</si>
  <si>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</si>
  <si>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</si>
  <si>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</si>
  <si>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</si>
  <si>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</si>
  <si>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</si>
  <si>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</si>
  <si>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</si>
  <si>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</si>
  <si>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</si>
  <si>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</si>
  <si>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</si>
  <si>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</si>
  <si>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</si>
  <si>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</si>
  <si>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</si>
  <si>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</si>
  <si>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</si>
  <si>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</si>
  <si>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</si>
  <si>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</si>
  <si>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</si>
  <si>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</si>
  <si>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</si>
  <si>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</si>
  <si>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</si>
  <si>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</si>
  <si>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</si>
  <si>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</si>
  <si>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</si>
  <si>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</si>
  <si>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</si>
  <si>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</si>
  <si>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</si>
  <si>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</si>
  <si>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</si>
  <si>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</si>
  <si>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</si>
  <si>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</si>
  <si>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</si>
  <si>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</si>
  <si>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</si>
  <si>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</si>
  <si>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</si>
  <si>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</si>
  <si>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</si>
  <si>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</si>
  <si>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</si>
  <si>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</si>
  <si>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</si>
  <si>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</si>
  <si>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</si>
  <si>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</si>
  <si>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</si>
  <si>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</si>
  <si>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</si>
  <si>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</si>
  <si>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</si>
  <si>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</si>
  <si>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</si>
  <si>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</si>
  <si>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</si>
  <si>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</si>
  <si>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</si>
  <si>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</si>
  <si>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</si>
  <si>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</si>
  <si>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</si>
  <si>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</si>
  <si>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</si>
  <si>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</si>
  <si>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</si>
  <si>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</si>
  <si>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</si>
  <si>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</si>
  <si>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</si>
  <si>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</si>
  <si>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</si>
  <si>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</si>
  <si>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</si>
  <si>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</si>
  <si>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</si>
  <si>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</si>
  <si>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</si>
  <si>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</si>
  <si>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</si>
  <si>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</si>
  <si>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</si>
  <si>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</si>
  <si>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</si>
  <si>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</si>
  <si>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</si>
  <si>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</si>
  <si>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</si>
  <si>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</si>
  <si>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</si>
  <si>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</si>
  <si>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</si>
  <si>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</si>
  <si>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</si>
  <si>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</si>
  <si>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</si>
  <si>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</si>
  <si>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</si>
  <si>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</si>
  <si>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</si>
  <si>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</si>
  <si>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</si>
  <si>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</si>
  <si>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</si>
  <si>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</si>
  <si>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</si>
  <si>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</si>
  <si>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</si>
  <si>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</si>
  <si>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</si>
  <si>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</si>
  <si>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</si>
  <si>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</si>
  <si>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</si>
  <si>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</si>
  <si>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</si>
  <si>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</si>
  <si>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</si>
  <si>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</si>
  <si>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</si>
  <si>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</si>
  <si>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</si>
  <si>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</si>
  <si>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</si>
  <si>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</si>
  <si>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</si>
  <si>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</si>
  <si>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</si>
  <si>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</si>
  <si>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</si>
  <si>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</si>
  <si>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</si>
  <si>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</si>
  <si>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</si>
  <si>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</si>
  <si>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</si>
  <si>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</si>
  <si>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</si>
  <si>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</si>
  <si>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</si>
  <si>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</si>
  <si>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</si>
  <si>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</si>
  <si>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</si>
  <si>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</si>
  <si>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</si>
  <si>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</si>
  <si>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</si>
  <si>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</si>
  <si>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</si>
  <si>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</si>
  <si>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</si>
  <si>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</si>
  <si>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</si>
  <si>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</si>
  <si>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</si>
  <si>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</si>
  <si>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</si>
  <si>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</si>
  <si>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</si>
  <si>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</si>
  <si>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</si>
  <si>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</si>
  <si>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</si>
  <si>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</si>
  <si>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</si>
  <si>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</si>
  <si>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</si>
  <si>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</si>
  <si>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</si>
  <si>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</si>
  <si>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</si>
  <si>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</si>
  <si>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</si>
  <si>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</si>
  <si>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</si>
  <si>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</si>
  <si>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</si>
  <si>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</si>
  <si>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</si>
  <si>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</si>
  <si>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</si>
  <si>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</si>
  <si>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</si>
  <si>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</si>
  <si>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</si>
  <si>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</si>
  <si>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</si>
  <si>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</si>
  <si>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</si>
  <si>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</si>
  <si>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</si>
  <si>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</si>
  <si>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</si>
  <si>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</si>
  <si>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</si>
  <si>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</si>
  <si>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</si>
  <si>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</si>
  <si>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</si>
  <si>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</si>
  <si>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</si>
  <si>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</si>
  <si>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</si>
  <si>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</si>
  <si>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</si>
  <si>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</si>
  <si>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</si>
  <si>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</si>
  <si>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</si>
  <si>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</si>
  <si>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</si>
  <si>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</si>
  <si>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</si>
  <si>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</si>
  <si>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</si>
  <si>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</si>
  <si>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</si>
  <si>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</si>
  <si>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</si>
  <si>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</si>
  <si>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</si>
  <si>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</si>
  <si>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</si>
  <si>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</si>
  <si>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</si>
  <si>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</si>
  <si>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</si>
  <si>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</si>
  <si>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</si>
  <si>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</si>
  <si>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</si>
  <si>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</si>
  <si>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</si>
  <si>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</si>
  <si>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</si>
  <si>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</si>
  <si>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</si>
  <si>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</si>
  <si>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</si>
  <si>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</si>
  <si>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</si>
  <si>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</si>
  <si>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</si>
  <si>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</si>
  <si>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</si>
  <si>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</si>
  <si>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</si>
  <si>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</si>
  <si>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</si>
  <si>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</si>
  <si>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</si>
  <si>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</si>
  <si>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</si>
  <si>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</si>
  <si>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</si>
  <si>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</si>
  <si>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</si>
  <si>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</si>
  <si>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</si>
  <si>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</si>
  <si>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</si>
  <si>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</si>
  <si>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</si>
  <si>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</si>
  <si>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</si>
  <si>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</si>
  <si>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</si>
  <si>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</si>
  <si>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</si>
  <si>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</si>
  <si>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</si>
  <si>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</si>
  <si>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</si>
  <si>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</si>
  <si>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</si>
  <si>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</si>
  <si>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</si>
  <si>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</si>
  <si>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</si>
  <si>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</si>
  <si>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</si>
  <si>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</si>
  <si>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</si>
  <si>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</si>
  <si>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</si>
  <si>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</si>
  <si>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</si>
  <si>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</si>
  <si>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</si>
  <si>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</si>
  <si>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</si>
  <si>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</si>
  <si>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</si>
  <si>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</si>
  <si>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</si>
  <si>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</si>
  <si>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</si>
  <si>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</si>
  <si>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</si>
  <si>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</si>
  <si>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</si>
  <si>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</si>
  <si>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</si>
  <si>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</si>
  <si>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</si>
  <si>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</si>
  <si>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</si>
  <si>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</si>
  <si>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</si>
  <si>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</si>
  <si>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</si>
  <si>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</si>
  <si>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</si>
  <si>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</si>
  <si>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</si>
  <si>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</si>
  <si>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</si>
  <si>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</si>
  <si>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</si>
  <si>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</si>
  <si>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</si>
  <si>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</si>
  <si>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</si>
  <si>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</si>
  <si>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</si>
  <si>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</si>
  <si>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</si>
  <si>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</si>
  <si>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</si>
  <si>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</si>
  <si>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</si>
  <si>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</si>
  <si>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</si>
  <si>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</si>
  <si>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</si>
  <si>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</si>
  <si>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</si>
  <si>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</si>
  <si>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</si>
  <si>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</si>
  <si>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</si>
  <si>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</si>
  <si>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</si>
  <si>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</si>
  <si>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</si>
  <si>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</si>
  <si>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</si>
  <si>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</si>
  <si>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</si>
  <si>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</si>
  <si>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</si>
  <si>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</si>
  <si>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</si>
  <si>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</si>
  <si>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</si>
  <si>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</si>
  <si>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</si>
  <si>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</si>
  <si>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</si>
  <si>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</si>
  <si>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</si>
  <si>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</si>
  <si>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</si>
  <si>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</si>
  <si>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</si>
  <si>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</si>
  <si>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</si>
  <si>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</si>
  <si>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</si>
  <si>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</si>
  <si>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</si>
  <si>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</si>
  <si>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</si>
  <si>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</si>
  <si>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</si>
  <si>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</si>
  <si>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</si>
  <si>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</si>
  <si>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</si>
  <si>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</si>
  <si>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</si>
  <si>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</si>
  <si>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</si>
  <si>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</si>
  <si>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</si>
  <si>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</si>
  <si>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</si>
  <si>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</si>
  <si>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</si>
  <si>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</si>
  <si>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</si>
  <si>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</si>
  <si>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</si>
  <si>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</si>
  <si>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</si>
  <si>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</si>
  <si>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</si>
  <si>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</si>
  <si>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</si>
  <si>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</si>
  <si>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</si>
  <si>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</si>
  <si>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</si>
  <si>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</si>
  <si>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</si>
  <si>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</si>
  <si>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</si>
  <si>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</si>
  <si>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</si>
  <si>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</si>
  <si>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</si>
  <si>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</si>
  <si>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</si>
  <si>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</si>
  <si>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</si>
  <si>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</si>
  <si>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</si>
  <si>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</si>
  <si>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</si>
  <si>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</si>
  <si>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</si>
  <si>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</si>
  <si>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</si>
  <si>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</si>
  <si>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</si>
  <si>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</si>
  <si>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</si>
  <si>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</si>
  <si>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</si>
  <si>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</si>
  <si>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</si>
  <si>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</si>
  <si>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</si>
  <si>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</si>
  <si>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</si>
  <si>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</si>
  <si>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</si>
  <si>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</si>
  <si>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</si>
  <si>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</si>
  <si>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</si>
  <si>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</si>
  <si>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</si>
  <si>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</si>
  <si>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</si>
  <si>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</si>
  <si>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</si>
  <si>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</si>
  <si>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</si>
  <si>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</si>
  <si>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</si>
  <si>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</si>
  <si>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</si>
  <si>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</si>
  <si>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</si>
  <si>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</si>
  <si>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</si>
  <si>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</si>
  <si>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</si>
  <si>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</si>
  <si>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</si>
  <si>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</si>
  <si>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</si>
  <si>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</si>
  <si>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</si>
  <si>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</si>
  <si>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</si>
  <si>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</si>
  <si>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</si>
  <si>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</si>
  <si>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</si>
  <si>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</si>
  <si>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</si>
  <si>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</si>
  <si>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</si>
  <si>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</si>
  <si>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</si>
  <si>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</si>
  <si>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</si>
  <si>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</si>
  <si>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</si>
  <si>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</si>
  <si>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</si>
  <si>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</si>
  <si>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</si>
  <si>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</si>
  <si>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</si>
  <si>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</si>
  <si>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</si>
  <si>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</si>
  <si>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</si>
  <si>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</si>
  <si>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</si>
  <si>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</si>
  <si>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</si>
  <si>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</si>
  <si>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</si>
  <si>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</si>
  <si>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</si>
  <si>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</si>
  <si>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</si>
  <si>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</si>
  <si>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</si>
  <si>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</si>
  <si>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</si>
  <si>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</si>
  <si>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</si>
  <si>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</si>
  <si>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</si>
  <si>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</si>
  <si>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</si>
  <si>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</si>
  <si>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</si>
  <si>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</si>
  <si>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</si>
  <si>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</si>
  <si>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</si>
  <si>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</si>
  <si>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</si>
  <si>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</si>
  <si>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</si>
  <si>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</si>
  <si>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</si>
  <si>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</si>
  <si>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</si>
  <si>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</si>
  <si>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</si>
  <si>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</si>
  <si>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</si>
  <si>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</si>
  <si>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</si>
  <si>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</si>
  <si>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</si>
  <si>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</si>
  <si>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</si>
  <si>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</si>
  <si>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</si>
  <si>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</si>
  <si>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</si>
  <si>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</si>
  <si>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</si>
  <si>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</si>
  <si>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</si>
  <si>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</si>
  <si>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</si>
  <si>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</si>
  <si>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</si>
  <si>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</si>
  <si>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</si>
  <si>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</si>
  <si>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</si>
  <si>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</si>
  <si>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</si>
  <si>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</si>
  <si>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</si>
  <si>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</si>
  <si>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</si>
  <si>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</si>
  <si>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</si>
  <si>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</si>
  <si>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</si>
  <si>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</si>
  <si>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</si>
  <si>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</si>
  <si>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</si>
  <si>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</si>
  <si>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</si>
  <si>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</si>
  <si>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</si>
  <si>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</si>
  <si>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</si>
  <si>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</si>
  <si>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</si>
  <si>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</si>
  <si>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</si>
  <si>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</si>
  <si>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</si>
  <si>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</si>
  <si>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</si>
  <si>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</si>
  <si>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</si>
  <si>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</si>
  <si>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</si>
  <si>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</si>
  <si>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</si>
  <si>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</si>
  <si>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</si>
  <si>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</si>
  <si>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</si>
  <si>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</si>
  <si>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</si>
  <si>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</si>
  <si>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</si>
  <si>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</si>
  <si>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</si>
  <si>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</si>
  <si>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</si>
  <si>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</si>
  <si>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</si>
  <si>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</si>
  <si>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</si>
  <si>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</si>
  <si>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</si>
  <si>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</si>
  <si>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</si>
  <si>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</si>
  <si>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</si>
  <si>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</si>
  <si>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</si>
  <si>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</si>
  <si>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</si>
  <si>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</si>
  <si>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</si>
  <si>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</si>
  <si>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</si>
  <si>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</si>
  <si>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</si>
  <si>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</si>
  <si>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</si>
  <si>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</si>
  <si>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</si>
  <si>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</si>
  <si>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</si>
  <si>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</si>
  <si>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</si>
  <si>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</si>
  <si>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</si>
  <si>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</si>
  <si>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</si>
  <si>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</si>
  <si>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</si>
  <si>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</si>
  <si>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</si>
  <si>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</si>
  <si>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</si>
  <si>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</si>
  <si>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</si>
  <si>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</si>
  <si>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</si>
  <si>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</si>
  <si>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</si>
  <si>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</si>
  <si>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</si>
  <si>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</si>
  <si>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</si>
  <si>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</si>
  <si>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</si>
  <si>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</si>
  <si>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</si>
  <si>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</si>
  <si>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</si>
  <si>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</si>
  <si>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</si>
  <si>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</si>
  <si>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</si>
  <si>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</si>
  <si>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</si>
  <si>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</si>
  <si>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</si>
  <si>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</si>
  <si>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</si>
  <si>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</si>
  <si>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</si>
  <si>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</si>
  <si>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</si>
  <si>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</si>
  <si>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</si>
  <si>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</si>
  <si>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</si>
  <si>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</si>
  <si>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</si>
  <si>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</si>
  <si>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</si>
  <si>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AL NETTO DEI CONTRIBUTI REGIONALI</t>
  </si>
  <si>
    <t>CONTRIBUTO A COPERTURA REGIONALE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</si>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</sst>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164" fontId="7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43" fontId="4" fillId="2" borderId="0" xfId="4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9" fillId="5" borderId="5" xfId="5" applyFont="1" applyFill="1" applyBorder="1" applyAlignment="1">
      <alignment horizontal="center" vertical="center"/>
    </xf>
    <xf numFmtId="0" fontId="9" fillId="5" borderId="6" xfId="5" applyFont="1" applyFill="1" applyBorder="1" applyAlignment="1">
      <alignment horizontal="center" vertical="center" wrapText="1"/>
    </xf>
    <xf numFmtId="0" fontId="9" fillId="5" borderId="6" xfId="5" applyFont="1" applyFill="1" applyBorder="1" applyAlignment="1">
      <alignment horizontal="center" vertical="center"/>
    </xf>
    <xf numFmtId="43" fontId="9" fillId="5" borderId="6" xfId="3" applyFont="1" applyFill="1" applyBorder="1" applyAlignment="1">
      <alignment horizontal="center" vertical="center" wrapText="1"/>
    </xf>
    <xf numFmtId="43" fontId="9" fillId="5" borderId="7" xfId="4" applyFont="1" applyFill="1" applyBorder="1" applyAlignment="1">
      <alignment horizontal="center" vertical="center" wrapText="1"/>
    </xf>
    <xf numFmtId="43" fontId="9" fillId="5" borderId="1" xfId="4" applyFont="1" applyFill="1" applyBorder="1" applyAlignment="1">
      <alignment horizontal="center" vertical="center" wrapText="1"/>
    </xf>
    <xf numFmtId="43" fontId="9" fillId="5" borderId="8" xfId="4" applyFont="1" applyFill="1" applyBorder="1" applyAlignment="1">
      <alignment horizontal="center" vertical="center"/>
    </xf>
    <xf numFmtId="43" fontId="9" fillId="0" borderId="1" xfId="4" applyFont="1" applyFill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0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1" fillId="3" borderId="0" xfId="2" applyFont="1" applyFill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4" borderId="20" xfId="6" applyFont="1" applyFill="1" applyBorder="1" applyAlignment="1">
      <alignment vertical="center" wrapText="1"/>
    </xf>
    <xf numFmtId="43" fontId="6" fillId="4" borderId="20" xfId="4" applyFont="1" applyFill="1" applyBorder="1" applyAlignment="1">
      <alignment horizontal="right" vertical="center" wrapText="1"/>
    </xf>
    <xf numFmtId="43" fontId="6" fillId="4" borderId="17" xfId="4" applyFont="1" applyFill="1" applyBorder="1" applyAlignment="1">
      <alignment horizontal="right" vertical="center" wrapText="1"/>
    </xf>
    <xf numFmtId="164" fontId="6" fillId="3" borderId="4" xfId="2" applyNumberFormat="1" applyFont="1" applyFill="1" applyBorder="1" applyAlignment="1">
      <alignment vertical="center" wrapText="1"/>
    </xf>
    <xf numFmtId="43" fontId="6" fillId="4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0" fontId="4" fillId="0" borderId="21" xfId="6" applyFont="1" applyBorder="1" applyAlignment="1">
      <alignment horizontal="center" vertical="center" wrapText="1"/>
    </xf>
    <xf numFmtId="0" fontId="12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6" borderId="24" xfId="6" applyFont="1" applyFill="1" applyBorder="1" applyAlignment="1">
      <alignment vertical="center" wrapText="1"/>
    </xf>
    <xf numFmtId="43" fontId="6" fillId="6" borderId="24" xfId="4" applyFont="1" applyFill="1" applyBorder="1" applyAlignment="1">
      <alignment horizontal="right" vertical="center" wrapText="1"/>
    </xf>
    <xf numFmtId="43" fontId="6" fillId="6" borderId="22" xfId="4" applyFont="1" applyFill="1" applyBorder="1" applyAlignment="1">
      <alignment horizontal="right" vertical="center" wrapText="1"/>
    </xf>
    <xf numFmtId="0" fontId="14" fillId="3" borderId="0" xfId="2" applyFont="1" applyFill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43" fontId="6" fillId="6" borderId="1" xfId="4" applyFont="1" applyFill="1" applyBorder="1" applyAlignment="1">
      <alignment horizontal="right" vertical="center" wrapText="1"/>
    </xf>
    <xf numFmtId="0" fontId="13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2" fillId="0" borderId="23" xfId="6" applyFont="1" applyBorder="1" applyAlignment="1">
      <alignment horizontal="center" vertical="center" wrapText="1"/>
    </xf>
    <xf numFmtId="0" fontId="12" fillId="7" borderId="24" xfId="6" applyFont="1" applyFill="1" applyBorder="1" applyAlignment="1">
      <alignment vertical="center" wrapText="1"/>
    </xf>
    <xf numFmtId="43" fontId="12" fillId="7" borderId="24" xfId="4" applyFont="1" applyFill="1" applyBorder="1" applyAlignment="1">
      <alignment horizontal="right" vertical="center" wrapText="1"/>
    </xf>
    <xf numFmtId="43" fontId="12" fillId="7" borderId="22" xfId="4" applyFont="1" applyFill="1" applyBorder="1" applyAlignment="1">
      <alignment horizontal="right" vertical="center" wrapText="1"/>
    </xf>
    <xf numFmtId="43" fontId="12" fillId="7" borderId="1" xfId="4" applyFont="1" applyFill="1" applyBorder="1" applyAlignment="1">
      <alignment horizontal="right" vertical="center" wrapText="1"/>
    </xf>
    <xf numFmtId="43" fontId="12" fillId="0" borderId="0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2" fillId="3" borderId="24" xfId="6" applyFont="1" applyFill="1" applyBorder="1" applyAlignment="1">
      <alignment vertical="center" wrapText="1"/>
    </xf>
    <xf numFmtId="43" fontId="12" fillId="3" borderId="24" xfId="3" applyFont="1" applyFill="1" applyBorder="1" applyAlignment="1">
      <alignment horizontal="left" vertical="center" wrapText="1"/>
    </xf>
    <xf numFmtId="43" fontId="12" fillId="0" borderId="1" xfId="4" applyFont="1" applyBorder="1" applyAlignment="1">
      <alignment horizontal="right" vertical="center" wrapText="1"/>
    </xf>
    <xf numFmtId="43" fontId="12" fillId="7" borderId="24" xfId="3" applyFont="1" applyFill="1" applyBorder="1" applyAlignment="1">
      <alignment horizontal="left" vertical="center" wrapText="1"/>
    </xf>
    <xf numFmtId="164" fontId="4" fillId="3" borderId="4" xfId="1" applyFont="1" applyFill="1" applyBorder="1" applyAlignment="1">
      <alignment vertical="center" wrapText="1"/>
    </xf>
    <xf numFmtId="0" fontId="13" fillId="6" borderId="24" xfId="6" applyFont="1" applyFill="1" applyBorder="1" applyAlignment="1">
      <alignment horizontal="left" vertical="center" wrapText="1"/>
    </xf>
    <xf numFmtId="164" fontId="6" fillId="3" borderId="4" xfId="1" applyFont="1" applyFill="1" applyBorder="1" applyAlignment="1">
      <alignment vertical="center" wrapText="1"/>
    </xf>
    <xf numFmtId="43" fontId="4" fillId="7" borderId="22" xfId="4" applyFont="1" applyFill="1" applyBorder="1" applyAlignment="1">
      <alignment horizontal="right" vertical="center" wrapText="1"/>
    </xf>
    <xf numFmtId="43" fontId="4" fillId="7" borderId="1" xfId="4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vertical="center" wrapText="1"/>
    </xf>
    <xf numFmtId="43" fontId="4" fillId="0" borderId="24" xfId="3" applyFont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43" fontId="4" fillId="7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2" fillId="7" borderId="24" xfId="4" applyFont="1" applyFill="1" applyBorder="1" applyAlignment="1">
      <alignment horizontal="left" vertical="center" wrapText="1"/>
    </xf>
    <xf numFmtId="43" fontId="12" fillId="7" borderId="22" xfId="4" applyFont="1" applyFill="1" applyBorder="1" applyAlignment="1">
      <alignment horizontal="left" vertical="center" wrapText="1"/>
    </xf>
    <xf numFmtId="43" fontId="12" fillId="7" borderId="1" xfId="4" applyFont="1" applyFill="1" applyBorder="1" applyAlignment="1">
      <alignment horizontal="left" vertical="center" wrapText="1"/>
    </xf>
    <xf numFmtId="43" fontId="12" fillId="0" borderId="0" xfId="4" applyFont="1" applyFill="1" applyBorder="1" applyAlignment="1">
      <alignment horizontal="left" vertical="center" wrapText="1"/>
    </xf>
    <xf numFmtId="43" fontId="13" fillId="6" borderId="24" xfId="3" applyFont="1" applyFill="1" applyBorder="1" applyAlignment="1">
      <alignment horizontal="left" vertical="center" wrapText="1"/>
    </xf>
    <xf numFmtId="43" fontId="13" fillId="6" borderId="22" xfId="4" applyFont="1" applyFill="1" applyBorder="1" applyAlignment="1">
      <alignment horizontal="right" vertical="center" wrapText="1"/>
    </xf>
    <xf numFmtId="43" fontId="13" fillId="6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4" borderId="24" xfId="6" applyFont="1" applyFill="1" applyBorder="1" applyAlignment="1">
      <alignment vertical="center" wrapText="1"/>
    </xf>
    <xf numFmtId="43" fontId="6" fillId="4" borderId="24" xfId="4" applyFont="1" applyFill="1" applyBorder="1" applyAlignment="1">
      <alignment horizontal="right" vertical="center" wrapText="1"/>
    </xf>
    <xf numFmtId="43" fontId="6" fillId="4" borderId="22" xfId="4" applyFont="1" applyFill="1" applyBorder="1" applyAlignment="1">
      <alignment horizontal="right" vertical="center" wrapText="1"/>
    </xf>
    <xf numFmtId="43" fontId="4" fillId="6" borderId="22" xfId="4" applyFont="1" applyFill="1" applyBorder="1" applyAlignment="1">
      <alignment horizontal="right" vertical="center" wrapText="1"/>
    </xf>
    <xf numFmtId="43" fontId="4" fillId="6" borderId="1" xfId="4" applyFont="1" applyFill="1" applyBorder="1" applyAlignment="1">
      <alignment horizontal="right" vertical="center" wrapText="1"/>
    </xf>
    <xf numFmtId="43" fontId="4" fillId="4" borderId="24" xfId="4" applyFont="1" applyFill="1" applyBorder="1" applyAlignment="1">
      <alignment horizontal="right" vertical="center" wrapText="1"/>
    </xf>
    <xf numFmtId="43" fontId="4" fillId="4" borderId="22" xfId="4" applyFont="1" applyFill="1" applyBorder="1" applyAlignment="1">
      <alignment horizontal="right" vertical="center" wrapText="1"/>
    </xf>
    <xf numFmtId="43" fontId="4" fillId="4" borderId="1" xfId="4" applyFont="1" applyFill="1" applyBorder="1" applyAlignment="1">
      <alignment horizontal="right" vertical="center" wrapText="1"/>
    </xf>
    <xf numFmtId="0" fontId="2" fillId="3" borderId="4" xfId="2" applyFont="1" applyFill="1" applyBorder="1" applyAlignment="1">
      <alignment vertical="center" wrapText="1"/>
    </xf>
    <xf numFmtId="43" fontId="4" fillId="6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2" fillId="7" borderId="24" xfId="3" applyFont="1" applyFill="1" applyBorder="1" applyAlignment="1">
      <alignment vertical="center" wrapText="1"/>
    </xf>
    <xf numFmtId="0" fontId="12" fillId="7" borderId="22" xfId="6" applyFont="1" applyFill="1" applyBorder="1" applyAlignment="1">
      <alignment vertical="center" wrapText="1"/>
    </xf>
    <xf numFmtId="0" fontId="12" fillId="7" borderId="1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164" fontId="12" fillId="7" borderId="24" xfId="6" applyNumberFormat="1" applyFont="1" applyFill="1" applyBorder="1" applyAlignment="1">
      <alignment vertical="center" wrapText="1"/>
    </xf>
    <xf numFmtId="164" fontId="12" fillId="7" borderId="22" xfId="6" applyNumberFormat="1" applyFont="1" applyFill="1" applyBorder="1" applyAlignment="1">
      <alignment vertical="center" wrapText="1"/>
    </xf>
    <xf numFmtId="164" fontId="12" fillId="7" borderId="1" xfId="6" applyNumberFormat="1" applyFont="1" applyFill="1" applyBorder="1" applyAlignment="1">
      <alignment vertical="center" wrapText="1"/>
    </xf>
    <xf numFmtId="164" fontId="12" fillId="0" borderId="0" xfId="6" applyNumberFormat="1" applyFont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12" fillId="0" borderId="24" xfId="6" applyFont="1" applyBorder="1" applyAlignment="1">
      <alignment vertical="center" wrapText="1"/>
    </xf>
    <xf numFmtId="43" fontId="12" fillId="0" borderId="24" xfId="3" applyFont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7" borderId="24" xfId="6" applyFont="1" applyFill="1" applyBorder="1" applyAlignment="1">
      <alignment vertical="center" wrapText="1"/>
    </xf>
    <xf numFmtId="43" fontId="4" fillId="7" borderId="24" xfId="3" applyFont="1" applyFill="1" applyBorder="1" applyAlignment="1">
      <alignment horizontal="left" vertical="center" wrapText="1"/>
    </xf>
    <xf numFmtId="43" fontId="13" fillId="6" borderId="24" xfId="4" applyFont="1" applyFill="1" applyBorder="1" applyAlignment="1">
      <alignment horizontal="right" vertical="center" wrapText="1"/>
    </xf>
    <xf numFmtId="0" fontId="16" fillId="0" borderId="21" xfId="6" applyFont="1" applyBorder="1" applyAlignment="1">
      <alignment horizontal="center" vertical="center" wrapText="1"/>
    </xf>
    <xf numFmtId="0" fontId="16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Fill="1" applyBorder="1" applyAlignment="1">
      <alignment horizontal="left" vertical="center" wrapText="1"/>
    </xf>
    <xf numFmtId="43" fontId="4" fillId="0" borderId="22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6" fillId="4" borderId="24" xfId="3" applyFont="1" applyFill="1" applyBorder="1" applyAlignment="1">
      <alignment horizontal="left" vertical="center" wrapText="1"/>
    </xf>
    <xf numFmtId="0" fontId="9" fillId="5" borderId="25" xfId="5" applyFont="1" applyFill="1" applyBorder="1" applyAlignment="1">
      <alignment horizontal="center" vertical="center"/>
    </xf>
    <xf numFmtId="0" fontId="17" fillId="5" borderId="26" xfId="5" applyFont="1" applyFill="1" applyBorder="1" applyAlignment="1">
      <alignment horizontal="left" vertical="center"/>
    </xf>
    <xf numFmtId="43" fontId="9" fillId="5" borderId="26" xfId="3" applyFont="1" applyFill="1" applyBorder="1" applyAlignment="1">
      <alignment horizontal="center" vertical="center"/>
    </xf>
    <xf numFmtId="43" fontId="9" fillId="5" borderId="27" xfId="4" applyFont="1" applyFill="1" applyBorder="1" applyAlignment="1">
      <alignment horizontal="center" vertical="center"/>
    </xf>
    <xf numFmtId="43" fontId="9" fillId="5" borderId="1" xfId="4" applyFont="1" applyFill="1" applyBorder="1" applyAlignment="1">
      <alignment horizontal="center" vertical="center"/>
    </xf>
    <xf numFmtId="43" fontId="9" fillId="0" borderId="28" xfId="4" applyFont="1" applyFill="1" applyBorder="1" applyAlignment="1">
      <alignment horizontal="center" vertical="center"/>
    </xf>
    <xf numFmtId="0" fontId="4" fillId="0" borderId="29" xfId="6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0" fontId="17" fillId="0" borderId="0" xfId="5" applyFont="1" applyAlignment="1">
      <alignment horizontal="left" vertical="center"/>
    </xf>
    <xf numFmtId="43" fontId="9" fillId="0" borderId="0" xfId="3" applyFont="1" applyFill="1" applyBorder="1" applyAlignment="1">
      <alignment horizontal="center" vertical="center"/>
    </xf>
    <xf numFmtId="43" fontId="9" fillId="0" borderId="0" xfId="4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43" fontId="6" fillId="0" borderId="0" xfId="3" applyFont="1" applyFill="1" applyAlignment="1">
      <alignment vertical="center" wrapText="1"/>
    </xf>
    <xf numFmtId="43" fontId="9" fillId="0" borderId="1" xfId="4" applyFont="1" applyFill="1" applyBorder="1" applyAlignment="1">
      <alignment horizontal="center" vertical="center"/>
    </xf>
    <xf numFmtId="0" fontId="4" fillId="0" borderId="30" xfId="6" applyFont="1" applyBorder="1" applyAlignment="1">
      <alignment horizontal="center" vertical="center" wrapText="1"/>
    </xf>
    <xf numFmtId="0" fontId="10" fillId="0" borderId="31" xfId="6" applyFont="1" applyBorder="1" applyAlignment="1">
      <alignment vertical="center" wrapText="1"/>
    </xf>
    <xf numFmtId="43" fontId="6" fillId="0" borderId="32" xfId="3" applyFont="1" applyBorder="1" applyAlignment="1">
      <alignment horizontal="left" vertical="center" wrapText="1"/>
    </xf>
    <xf numFmtId="43" fontId="4" fillId="0" borderId="33" xfId="4" applyFont="1" applyBorder="1" applyAlignment="1">
      <alignment horizontal="right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4" borderId="29" xfId="6" applyFont="1" applyFill="1" applyBorder="1" applyAlignment="1">
      <alignment vertical="center" wrapText="1"/>
    </xf>
    <xf numFmtId="0" fontId="13" fillId="0" borderId="34" xfId="6" applyFont="1" applyBorder="1" applyAlignment="1">
      <alignment horizontal="center" vertical="center" wrapText="1"/>
    </xf>
    <xf numFmtId="0" fontId="13" fillId="6" borderId="29" xfId="6" applyFont="1" applyFill="1" applyBorder="1" applyAlignment="1">
      <alignment vertical="center" wrapText="1"/>
    </xf>
    <xf numFmtId="0" fontId="12" fillId="0" borderId="34" xfId="6" applyFont="1" applyBorder="1" applyAlignment="1">
      <alignment horizontal="center" vertical="center" wrapText="1"/>
    </xf>
    <xf numFmtId="0" fontId="12" fillId="7" borderId="29" xfId="6" applyFont="1" applyFill="1" applyBorder="1" applyAlignment="1">
      <alignment vertical="center" wrapText="1"/>
    </xf>
    <xf numFmtId="0" fontId="4" fillId="0" borderId="34" xfId="6" applyFont="1" applyBorder="1" applyAlignment="1">
      <alignment horizontal="center" vertical="center" wrapText="1"/>
    </xf>
    <xf numFmtId="0" fontId="4" fillId="0" borderId="29" xfId="6" applyFont="1" applyBorder="1" applyAlignment="1">
      <alignment vertical="center" wrapText="1"/>
    </xf>
    <xf numFmtId="0" fontId="12" fillId="7" borderId="29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2" fillId="0" borderId="29" xfId="6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1" fillId="0" borderId="0" xfId="3" applyFont="1" applyAlignment="1">
      <alignment vertical="center" wrapText="1"/>
    </xf>
    <xf numFmtId="0" fontId="12" fillId="0" borderId="29" xfId="6" applyFont="1" applyBorder="1" applyAlignment="1">
      <alignment horizontal="left" vertical="center" wrapText="1"/>
    </xf>
    <xf numFmtId="0" fontId="13" fillId="6" borderId="29" xfId="6" applyFont="1" applyFill="1" applyBorder="1" applyAlignment="1">
      <alignment horizontal="left" vertical="center" wrapText="1"/>
    </xf>
    <xf numFmtId="0" fontId="13" fillId="7" borderId="29" xfId="6" applyFont="1" applyFill="1" applyBorder="1" applyAlignment="1">
      <alignment vertical="center" wrapText="1"/>
    </xf>
    <xf numFmtId="43" fontId="13" fillId="7" borderId="24" xfId="3" applyFont="1" applyFill="1" applyBorder="1" applyAlignment="1">
      <alignment horizontal="left" vertical="center" wrapText="1"/>
    </xf>
    <xf numFmtId="43" fontId="13" fillId="7" borderId="22" xfId="4" applyFont="1" applyFill="1" applyBorder="1" applyAlignment="1">
      <alignment horizontal="right" vertical="center" wrapText="1"/>
    </xf>
    <xf numFmtId="43" fontId="13" fillId="7" borderId="1" xfId="4" applyFont="1" applyFill="1" applyBorder="1" applyAlignment="1">
      <alignment horizontal="right" vertical="center" wrapText="1"/>
    </xf>
    <xf numFmtId="0" fontId="13" fillId="7" borderId="29" xfId="6" applyFont="1" applyFill="1" applyBorder="1" applyAlignment="1">
      <alignment horizontal="left" vertical="center" wrapText="1"/>
    </xf>
    <xf numFmtId="43" fontId="13" fillId="7" borderId="24" xfId="4" applyFont="1" applyFill="1" applyBorder="1" applyAlignment="1">
      <alignment horizontal="right" vertical="center" wrapText="1"/>
    </xf>
    <xf numFmtId="0" fontId="4" fillId="0" borderId="29" xfId="6" applyFont="1" applyBorder="1" applyAlignment="1">
      <alignment horizontal="left" vertical="center" wrapText="1"/>
    </xf>
    <xf numFmtId="43" fontId="4" fillId="0" borderId="35" xfId="4" applyFont="1" applyBorder="1" applyAlignment="1">
      <alignment horizontal="right" vertical="center" wrapText="1"/>
    </xf>
    <xf numFmtId="43" fontId="6" fillId="7" borderId="24" xfId="4" applyFont="1" applyFill="1" applyBorder="1" applyAlignment="1">
      <alignment horizontal="right" vertical="center" wrapText="1"/>
    </xf>
    <xf numFmtId="43" fontId="6" fillId="7" borderId="22" xfId="4" applyFont="1" applyFill="1" applyBorder="1" applyAlignment="1">
      <alignment horizontal="right" vertical="center" wrapText="1"/>
    </xf>
    <xf numFmtId="43" fontId="6" fillId="7" borderId="1" xfId="4" applyFont="1" applyFill="1" applyBorder="1" applyAlignment="1">
      <alignment horizontal="right" vertical="center" wrapText="1"/>
    </xf>
    <xf numFmtId="43" fontId="13" fillId="7" borderId="22" xfId="3" applyFont="1" applyFill="1" applyBorder="1" applyAlignment="1">
      <alignment horizontal="left" vertical="center" wrapText="1"/>
    </xf>
    <xf numFmtId="43" fontId="13" fillId="7" borderId="1" xfId="3" applyFont="1" applyFill="1" applyBorder="1" applyAlignment="1">
      <alignment horizontal="left" vertical="center" wrapText="1"/>
    </xf>
    <xf numFmtId="43" fontId="13" fillId="0" borderId="0" xfId="3" applyFont="1" applyFill="1" applyBorder="1" applyAlignment="1">
      <alignment horizontal="left" vertical="center" wrapText="1"/>
    </xf>
    <xf numFmtId="43" fontId="6" fillId="3" borderId="4" xfId="3" applyFont="1" applyFill="1" applyBorder="1" applyAlignment="1">
      <alignment vertical="center" wrapText="1"/>
    </xf>
    <xf numFmtId="43" fontId="4" fillId="0" borderId="4" xfId="3" applyFont="1" applyFill="1" applyBorder="1" applyAlignment="1">
      <alignment vertical="center" wrapText="1"/>
    </xf>
    <xf numFmtId="43" fontId="12" fillId="0" borderId="22" xfId="4" applyFont="1" applyBorder="1" applyAlignment="1">
      <alignment horizontal="right" vertical="center" wrapText="1"/>
    </xf>
    <xf numFmtId="164" fontId="4" fillId="3" borderId="4" xfId="2" applyNumberFormat="1" applyFont="1" applyFill="1" applyBorder="1" applyAlignment="1">
      <alignment vertical="center" wrapText="1"/>
    </xf>
    <xf numFmtId="43" fontId="12" fillId="0" borderId="24" xfId="4" applyFont="1" applyBorder="1" applyAlignment="1">
      <alignment horizontal="right" vertical="center" wrapText="1"/>
    </xf>
    <xf numFmtId="0" fontId="6" fillId="4" borderId="29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8" fillId="0" borderId="34" xfId="6" applyFont="1" applyBorder="1" applyAlignment="1">
      <alignment horizontal="center" vertical="center" wrapText="1"/>
    </xf>
    <xf numFmtId="0" fontId="18" fillId="0" borderId="29" xfId="6" applyFont="1" applyBorder="1" applyAlignment="1">
      <alignment horizontal="right" vertical="center" wrapText="1"/>
    </xf>
    <xf numFmtId="43" fontId="18" fillId="0" borderId="24" xfId="3" applyFont="1" applyBorder="1" applyAlignment="1">
      <alignment horizontal="left" vertical="center" wrapText="1"/>
    </xf>
    <xf numFmtId="43" fontId="6" fillId="0" borderId="22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43" fontId="12" fillId="0" borderId="24" xfId="3" applyFont="1" applyFill="1" applyBorder="1" applyAlignment="1">
      <alignment horizontal="left" vertical="center" wrapText="1"/>
    </xf>
    <xf numFmtId="43" fontId="12" fillId="0" borderId="22" xfId="4" applyFont="1" applyFill="1" applyBorder="1" applyAlignment="1">
      <alignment horizontal="right" vertical="center" wrapText="1"/>
    </xf>
    <xf numFmtId="43" fontId="12" fillId="0" borderId="1" xfId="4" applyFont="1" applyFill="1" applyBorder="1" applyAlignment="1">
      <alignment horizontal="right" vertical="center" wrapText="1"/>
    </xf>
    <xf numFmtId="0" fontId="6" fillId="6" borderId="29" xfId="6" applyFont="1" applyFill="1" applyBorder="1" applyAlignment="1">
      <alignment horizontal="left" vertical="center" wrapText="1"/>
    </xf>
    <xf numFmtId="43" fontId="6" fillId="6" borderId="24" xfId="3" applyFont="1" applyFill="1" applyBorder="1" applyAlignment="1">
      <alignment horizontal="left" vertical="center" wrapText="1"/>
    </xf>
    <xf numFmtId="43" fontId="4" fillId="0" borderId="36" xfId="3" applyFont="1" applyFill="1" applyBorder="1" applyAlignment="1">
      <alignment vertical="center" wrapText="1"/>
    </xf>
    <xf numFmtId="0" fontId="17" fillId="5" borderId="37" xfId="5" applyFont="1" applyFill="1" applyBorder="1" applyAlignment="1">
      <alignment horizontal="left" vertical="center"/>
    </xf>
    <xf numFmtId="164" fontId="6" fillId="3" borderId="38" xfId="2" applyNumberFormat="1" applyFont="1" applyFill="1" applyBorder="1" applyAlignment="1">
      <alignment vertical="center" wrapText="1"/>
    </xf>
    <xf numFmtId="0" fontId="9" fillId="0" borderId="39" xfId="5" applyFont="1" applyBorder="1" applyAlignment="1">
      <alignment horizontal="center" vertical="center"/>
    </xf>
    <xf numFmtId="0" fontId="17" fillId="0" borderId="39" xfId="5" applyFont="1" applyBorder="1" applyAlignment="1">
      <alignment horizontal="left" vertical="center"/>
    </xf>
    <xf numFmtId="43" fontId="9" fillId="0" borderId="39" xfId="3" applyFont="1" applyFill="1" applyBorder="1" applyAlignment="1">
      <alignment horizontal="center" vertical="center"/>
    </xf>
    <xf numFmtId="43" fontId="9" fillId="0" borderId="39" xfId="4" applyFont="1" applyFill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31" xfId="6" applyFont="1" applyBorder="1" applyAlignment="1">
      <alignment horizontal="left" vertical="center" wrapText="1"/>
    </xf>
    <xf numFmtId="164" fontId="4" fillId="0" borderId="4" xfId="7" applyFont="1" applyBorder="1"/>
    <xf numFmtId="43" fontId="13" fillId="4" borderId="24" xfId="4" applyFont="1" applyFill="1" applyBorder="1" applyAlignment="1">
      <alignment horizontal="right" vertical="center" wrapText="1"/>
    </xf>
    <xf numFmtId="43" fontId="13" fillId="4" borderId="22" xfId="4" applyFont="1" applyFill="1" applyBorder="1" applyAlignment="1">
      <alignment horizontal="right" vertical="center" wrapText="1"/>
    </xf>
    <xf numFmtId="43" fontId="13" fillId="4" borderId="1" xfId="4" applyFont="1" applyFill="1" applyBorder="1" applyAlignment="1">
      <alignment horizontal="right" vertical="center" wrapText="1"/>
    </xf>
    <xf numFmtId="0" fontId="13" fillId="0" borderId="29" xfId="6" applyFont="1" applyBorder="1" applyAlignment="1">
      <alignment horizontal="left" vertical="center" wrapText="1"/>
    </xf>
    <xf numFmtId="43" fontId="6" fillId="0" borderId="22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9" fillId="5" borderId="26" xfId="4" applyFont="1" applyFill="1" applyBorder="1" applyAlignment="1">
      <alignment horizontal="center" vertical="center"/>
    </xf>
    <xf numFmtId="0" fontId="6" fillId="0" borderId="29" xfId="6" applyFont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43" fontId="6" fillId="0" borderId="40" xfId="3" applyFont="1" applyBorder="1" applyAlignment="1">
      <alignment horizontal="left" vertical="center" wrapText="1"/>
    </xf>
    <xf numFmtId="43" fontId="12" fillId="7" borderId="41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9" fillId="0" borderId="42" xfId="5" applyFont="1" applyBorder="1" applyAlignment="1">
      <alignment horizontal="center" vertical="center"/>
    </xf>
    <xf numFmtId="0" fontId="17" fillId="0" borderId="43" xfId="5" applyFont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9" fillId="5" borderId="44" xfId="5" applyFont="1" applyFill="1" applyBorder="1" applyAlignment="1">
      <alignment horizontal="center" vertical="center"/>
    </xf>
    <xf numFmtId="0" fontId="17" fillId="5" borderId="45" xfId="5" applyFont="1" applyFill="1" applyBorder="1" applyAlignment="1">
      <alignment horizontal="left" vertical="center"/>
    </xf>
    <xf numFmtId="43" fontId="9" fillId="5" borderId="44" xfId="3" applyFont="1" applyFill="1" applyBorder="1" applyAlignment="1">
      <alignment horizontal="center" vertical="center"/>
    </xf>
    <xf numFmtId="43" fontId="9" fillId="5" borderId="46" xfId="4" applyFont="1" applyFill="1" applyBorder="1" applyAlignment="1">
      <alignment horizontal="center" vertical="center"/>
    </xf>
    <xf numFmtId="43" fontId="9" fillId="0" borderId="46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4" fillId="0" borderId="31" xfId="4" applyFont="1" applyBorder="1" applyAlignment="1">
      <alignment horizontal="right" vertical="center" wrapText="1"/>
    </xf>
    <xf numFmtId="43" fontId="6" fillId="4" borderId="29" xfId="4" applyFont="1" applyFill="1" applyBorder="1" applyAlignment="1">
      <alignment horizontal="right" vertical="center" wrapText="1"/>
    </xf>
    <xf numFmtId="43" fontId="4" fillId="0" borderId="29" xfId="4" applyFont="1" applyFill="1" applyBorder="1" applyAlignment="1">
      <alignment horizontal="right" vertical="center" wrapText="1"/>
    </xf>
    <xf numFmtId="43" fontId="4" fillId="4" borderId="29" xfId="4" applyFont="1" applyFill="1" applyBorder="1" applyAlignment="1">
      <alignment horizontal="right" vertical="center" wrapText="1"/>
    </xf>
    <xf numFmtId="43" fontId="9" fillId="5" borderId="27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9" fillId="5" borderId="1" xfId="4" applyFont="1" applyFill="1" applyBorder="1" applyAlignment="1">
      <alignment horizontal="left" vertical="center"/>
    </xf>
    <xf numFmtId="43" fontId="9" fillId="0" borderId="28" xfId="4" applyFont="1" applyFill="1" applyBorder="1" applyAlignment="1">
      <alignment horizontal="left" vertical="center"/>
    </xf>
    <xf numFmtId="43" fontId="9" fillId="5" borderId="47" xfId="4" applyFont="1" applyFill="1" applyBorder="1" applyAlignment="1">
      <alignment horizontal="left" vertical="center"/>
    </xf>
    <xf numFmtId="0" fontId="4" fillId="0" borderId="48" xfId="6" applyFont="1" applyBorder="1" applyAlignment="1">
      <alignment horizontal="center" vertical="center" wrapText="1"/>
    </xf>
    <xf numFmtId="0" fontId="4" fillId="0" borderId="49" xfId="6" applyFont="1" applyBorder="1" applyAlignment="1">
      <alignment horizontal="center" vertical="center" wrapText="1"/>
    </xf>
    <xf numFmtId="43" fontId="9" fillId="0" borderId="0" xfId="4" applyFont="1" applyFill="1" applyBorder="1" applyAlignment="1">
      <alignment horizontal="left" vertical="center"/>
    </xf>
    <xf numFmtId="0" fontId="6" fillId="3" borderId="36" xfId="2" applyFont="1" applyFill="1" applyBorder="1" applyAlignment="1">
      <alignment vertical="center" wrapText="1"/>
    </xf>
    <xf numFmtId="43" fontId="9" fillId="0" borderId="1" xfId="4" applyFont="1" applyFill="1" applyBorder="1" applyAlignment="1">
      <alignment horizontal="left" vertical="center"/>
    </xf>
    <xf numFmtId="0" fontId="4" fillId="3" borderId="50" xfId="6" applyFont="1" applyFill="1" applyBorder="1" applyAlignment="1">
      <alignment horizontal="center" vertical="center" wrapText="1"/>
    </xf>
    <xf numFmtId="0" fontId="4" fillId="3" borderId="51" xfId="6" applyFont="1" applyFill="1" applyBorder="1" applyAlignment="1">
      <alignment horizontal="center" vertical="center" wrapText="1"/>
    </xf>
    <xf numFmtId="0" fontId="17" fillId="5" borderId="52" xfId="5" applyFont="1" applyFill="1" applyBorder="1" applyAlignment="1">
      <alignment horizontal="left" vertical="center"/>
    </xf>
    <xf numFmtId="43" fontId="9" fillId="5" borderId="6" xfId="3" applyFont="1" applyFill="1" applyBorder="1" applyAlignment="1">
      <alignment horizontal="center" vertical="center"/>
    </xf>
    <xf numFmtId="43" fontId="9" fillId="5" borderId="53" xfId="4" applyFont="1" applyFill="1" applyBorder="1" applyAlignment="1">
      <alignment horizontal="left" vertical="center"/>
    </xf>
    <xf numFmtId="164" fontId="4" fillId="3" borderId="38" xfId="2" applyNumberFormat="1" applyFont="1" applyFill="1" applyBorder="1" applyAlignment="1">
      <alignment vertical="center" wrapText="1"/>
    </xf>
    <xf numFmtId="43" fontId="9" fillId="5" borderId="39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3" borderId="0" xfId="4" applyFont="1" applyFill="1" applyAlignment="1">
      <alignment vertical="center"/>
    </xf>
    <xf numFmtId="164" fontId="4" fillId="3" borderId="0" xfId="6" applyNumberFormat="1" applyFont="1" applyFill="1" applyAlignment="1">
      <alignment vertical="center"/>
    </xf>
    <xf numFmtId="0" fontId="19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3" borderId="0" xfId="4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43" fontId="21" fillId="0" borderId="0" xfId="3" applyFont="1" applyAlignment="1">
      <alignment vertical="center"/>
    </xf>
    <xf numFmtId="43" fontId="21" fillId="3" borderId="0" xfId="4" applyFont="1" applyFill="1" applyAlignment="1">
      <alignment vertical="center"/>
    </xf>
    <xf numFmtId="0" fontId="21" fillId="3" borderId="0" xfId="2" applyFont="1" applyFill="1" applyAlignment="1">
      <alignment vertical="center"/>
    </xf>
    <xf numFmtId="43" fontId="21" fillId="2" borderId="0" xfId="3" applyFont="1" applyFill="1" applyAlignment="1">
      <alignment horizontal="center" vertical="center"/>
    </xf>
    <xf numFmtId="43" fontId="21" fillId="2" borderId="0" xfId="2" applyNumberFormat="1" applyFont="1" applyFill="1" applyAlignment="1">
      <alignment horizontal="center" vertical="center"/>
    </xf>
    <xf numFmtId="43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43" fontId="21" fillId="0" borderId="0" xfId="3" applyFont="1" applyAlignment="1">
      <alignment horizontal="center" vertical="center"/>
    </xf>
    <xf numFmtId="43" fontId="21" fillId="3" borderId="0" xfId="4" applyFont="1" applyFill="1" applyAlignment="1">
      <alignment horizontal="center" vertical="center"/>
    </xf>
    <xf numFmtId="0" fontId="21" fillId="3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3" borderId="0" xfId="6" applyFont="1" applyFill="1" applyAlignment="1">
      <alignment vertical="center"/>
    </xf>
    <xf numFmtId="0" fontId="21" fillId="0" borderId="0" xfId="2" applyFont="1" applyAlignment="1">
      <alignment vertical="center"/>
    </xf>
    <xf numFmtId="43" fontId="21" fillId="3" borderId="0" xfId="3" applyFont="1" applyFill="1" applyAlignment="1">
      <alignment horizontal="right" vertical="center"/>
    </xf>
    <xf numFmtId="43" fontId="21" fillId="3" borderId="0" xfId="3" applyFont="1" applyFill="1" applyAlignment="1">
      <alignment vertical="center"/>
    </xf>
    <xf numFmtId="43" fontId="21" fillId="0" borderId="0" xfId="2" applyNumberFormat="1" applyFont="1" applyAlignment="1">
      <alignment vertical="center"/>
    </xf>
    <xf numFmtId="43" fontId="21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  <xf numFmtId="0" fontId="20" fillId="3" borderId="0" xfId="2" applyFont="1" applyFill="1" applyAlignment="1">
      <alignment horizontal="right" vertical="center"/>
    </xf>
    <xf numFmtId="0" fontId="6" fillId="0" borderId="54" xfId="2" applyFont="1" applyBorder="1" applyAlignment="1">
      <alignment horizontal="center" vertical="center"/>
    </xf>
    <xf numFmtId="43" fontId="6" fillId="0" borderId="54" xfId="3" applyFont="1" applyFill="1" applyBorder="1" applyAlignment="1">
      <alignment horizontal="center" vertical="center"/>
    </xf>
    <xf numFmtId="44" fontId="4" fillId="2" borderId="0" xfId="8" applyFont="1" applyFill="1" applyAlignment="1">
      <alignment vertical="center"/>
    </xf>
    <xf numFmtId="44" fontId="4" fillId="0" borderId="0" xfId="8" applyFont="1" applyBorder="1" applyAlignment="1">
      <alignment horizontal="center" vertical="center"/>
    </xf>
    <xf numFmtId="44" fontId="6" fillId="2" borderId="0" xfId="8" applyFont="1" applyFill="1" applyAlignment="1">
      <alignment horizontal="center" vertical="center"/>
    </xf>
    <xf numFmtId="44" fontId="5" fillId="2" borderId="0" xfId="8" applyFont="1" applyFill="1" applyAlignment="1">
      <alignment vertical="center"/>
    </xf>
    <xf numFmtId="44" fontId="4" fillId="0" borderId="0" xfId="8" applyFont="1" applyAlignment="1">
      <alignment horizontal="center" vertical="center"/>
    </xf>
    <xf numFmtId="44" fontId="4" fillId="2" borderId="0" xfId="8" applyFont="1" applyFill="1" applyBorder="1" applyAlignment="1">
      <alignment horizontal="center" vertical="center"/>
    </xf>
    <xf numFmtId="44" fontId="4" fillId="2" borderId="0" xfId="8" applyFont="1" applyFill="1" applyAlignment="1">
      <alignment horizontal="center" vertical="center"/>
    </xf>
    <xf numFmtId="44" fontId="4" fillId="0" borderId="0" xfId="8" applyFont="1" applyAlignment="1">
      <alignment vertical="center"/>
    </xf>
  </cellXfs>
  <cellStyles count="9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  <cellStyle name="Valuta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DI%20PREVISIONE%202023/CE_prev_2023_PDC_v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>
        <row r="21">
          <cell r="G21" t="b">
            <v>1</v>
          </cell>
        </row>
      </sheetData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Raccordo CE"/>
      <sheetName val="2021"/>
      <sheetName val="PdC"/>
      <sheetName val=" Nuovo Modello CE (2)"/>
      <sheetName val="Sociosanitario"/>
      <sheetName val="RIABILITAZ art.26"/>
      <sheetName val=" Nuovo Modello CE"/>
      <sheetName val="Prospetto di sintesi DG"/>
      <sheetName val="bilancio di verifica14_12_2022"/>
      <sheetName val="INTEGRAZIONE_AGRU"/>
      <sheetName val="ReportFinale"/>
      <sheetName val="bilancio di verifica 29_12_22"/>
      <sheetName val="Foglio2"/>
      <sheetName val="CONVENZIONATA ESTERNA"/>
      <sheetName val="cespiti"/>
      <sheetName val="COMPONENTE SOCIALE 30_09"/>
      <sheetName val="Tabelle_sintesi x relaz."/>
      <sheetName val="Tabelle_dettaglio x relaz."/>
      <sheetName val="Assegnaz.2023"/>
      <sheetName val="tab_asseganzioni"/>
      <sheetName val="Fondi pers._NEW"/>
      <sheetName val="INAIL"/>
      <sheetName val="Materiali di cons."/>
      <sheetName val="Calcolo acc.to Dip.Prev."/>
      <sheetName val="INTERESSI DI MORA"/>
      <sheetName val="rinnovi contrattuali"/>
      <sheetName val="Nuovi Contratti"/>
    </sheetNames>
    <sheetDataSet>
      <sheetData sheetId="0"/>
      <sheetData sheetId="1"/>
      <sheetData sheetId="2"/>
      <sheetData sheetId="3"/>
      <sheetData sheetId="4"/>
      <sheetData sheetId="5">
        <row r="1">
          <cell r="K1">
            <v>-54494701.580000162</v>
          </cell>
        </row>
        <row r="2">
          <cell r="C2" t="str">
            <v>NUOVO MODELLO CE 2019</v>
          </cell>
          <cell r="K2" t="str">
            <v>CE PREV_2023
Final (arrotondato) BOZZA Rettificato</v>
          </cell>
        </row>
        <row r="3">
          <cell r="C3"/>
          <cell r="K3">
            <v>822018850.48000002</v>
          </cell>
        </row>
        <row r="4">
          <cell r="C4"/>
          <cell r="K4">
            <v>116606375.39999999</v>
          </cell>
        </row>
        <row r="5">
          <cell r="C5"/>
          <cell r="K5">
            <v>114413005.06999999</v>
          </cell>
        </row>
        <row r="6">
          <cell r="C6" t="str">
            <v>BA0040</v>
          </cell>
          <cell r="K6">
            <v>64256495.310000002</v>
          </cell>
        </row>
        <row r="7">
          <cell r="C7" t="str">
            <v>BA0040</v>
          </cell>
          <cell r="K7">
            <v>652614.18999999994</v>
          </cell>
        </row>
        <row r="8">
          <cell r="C8" t="str">
            <v>BA0050</v>
          </cell>
          <cell r="K8">
            <v>84511.65</v>
          </cell>
        </row>
        <row r="9">
          <cell r="C9" t="str">
            <v>BA0051</v>
          </cell>
          <cell r="K9">
            <v>1565131.5</v>
          </cell>
        </row>
        <row r="10">
          <cell r="C10" t="str">
            <v>BA0050</v>
          </cell>
          <cell r="K10">
            <v>0</v>
          </cell>
        </row>
        <row r="11">
          <cell r="C11"/>
          <cell r="K11">
            <v>0</v>
          </cell>
        </row>
        <row r="12">
          <cell r="C12" t="str">
            <v>BA0040</v>
          </cell>
          <cell r="K12">
            <v>3426986.55</v>
          </cell>
        </row>
        <row r="13">
          <cell r="C13" t="str">
            <v>BA0250</v>
          </cell>
          <cell r="K13">
            <v>912374.96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3613559.05</v>
          </cell>
        </row>
        <row r="19">
          <cell r="C19" t="str">
            <v>BA0240</v>
          </cell>
          <cell r="K19">
            <v>10581627.48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107113.88</v>
          </cell>
        </row>
        <row r="22">
          <cell r="C22" t="str">
            <v>BA0040</v>
          </cell>
          <cell r="K22">
            <v>1081938.92</v>
          </cell>
        </row>
        <row r="23">
          <cell r="C23" t="str">
            <v>BA0220</v>
          </cell>
          <cell r="K23">
            <v>15627258.42</v>
          </cell>
        </row>
        <row r="24">
          <cell r="C24" t="str">
            <v>BA0230</v>
          </cell>
          <cell r="K24">
            <v>2768018.45</v>
          </cell>
        </row>
        <row r="25">
          <cell r="C25" t="str">
            <v>BA0220</v>
          </cell>
          <cell r="K25">
            <v>2762251.27</v>
          </cell>
        </row>
        <row r="26">
          <cell r="C26" t="str">
            <v>BA0220</v>
          </cell>
          <cell r="K26">
            <v>5319127.1900000004</v>
          </cell>
        </row>
        <row r="27">
          <cell r="C27" t="str">
            <v>BA0220</v>
          </cell>
          <cell r="K27">
            <v>958459.59</v>
          </cell>
        </row>
        <row r="28">
          <cell r="C28" t="str">
            <v>BA0280</v>
          </cell>
          <cell r="K28">
            <v>20435.61</v>
          </cell>
        </row>
        <row r="29">
          <cell r="C29" t="str">
            <v>BA0280</v>
          </cell>
          <cell r="K29">
            <v>7937.81</v>
          </cell>
        </row>
        <row r="30">
          <cell r="C30"/>
          <cell r="K30">
            <v>0</v>
          </cell>
        </row>
        <row r="31">
          <cell r="C31"/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666821.64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341.6</v>
          </cell>
        </row>
        <row r="56">
          <cell r="C56"/>
          <cell r="K56">
            <v>2193370.33</v>
          </cell>
        </row>
        <row r="57">
          <cell r="C57" t="str">
            <v>BA0320</v>
          </cell>
          <cell r="K57">
            <v>143998.92000000001</v>
          </cell>
        </row>
        <row r="58">
          <cell r="C58" t="str">
            <v>BA0330</v>
          </cell>
          <cell r="K58">
            <v>660448.67000000004</v>
          </cell>
        </row>
        <row r="59">
          <cell r="C59" t="str">
            <v>BA0340</v>
          </cell>
          <cell r="K59">
            <v>117216.64</v>
          </cell>
        </row>
        <row r="60">
          <cell r="C60" t="str">
            <v>BA0340</v>
          </cell>
          <cell r="K60">
            <v>286275.28999999998</v>
          </cell>
        </row>
        <row r="61">
          <cell r="C61" t="str">
            <v>BA0350</v>
          </cell>
          <cell r="K61">
            <v>591260.24</v>
          </cell>
        </row>
        <row r="62">
          <cell r="C62" t="str">
            <v>BA0360</v>
          </cell>
          <cell r="K62">
            <v>32511.08</v>
          </cell>
        </row>
        <row r="63">
          <cell r="C63" t="str">
            <v>BA0360</v>
          </cell>
          <cell r="K63">
            <v>6190.6</v>
          </cell>
        </row>
        <row r="64">
          <cell r="C64" t="str">
            <v>BA0360</v>
          </cell>
          <cell r="K64">
            <v>359.33</v>
          </cell>
        </row>
        <row r="65">
          <cell r="C65" t="str">
            <v>BA0360</v>
          </cell>
          <cell r="K65">
            <v>2464.67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1378.09</v>
          </cell>
        </row>
        <row r="68">
          <cell r="C68" t="str">
            <v>BA0370</v>
          </cell>
          <cell r="K68">
            <v>351266.8</v>
          </cell>
        </row>
        <row r="69">
          <cell r="C69" t="str">
            <v>BA0380</v>
          </cell>
          <cell r="K69">
            <v>0</v>
          </cell>
        </row>
        <row r="70">
          <cell r="C70"/>
          <cell r="K70">
            <v>247341787.32999992</v>
          </cell>
        </row>
        <row r="71">
          <cell r="C71"/>
          <cell r="K71">
            <v>99616338.149999976</v>
          </cell>
        </row>
        <row r="72">
          <cell r="C72" t="str">
            <v>BA0430</v>
          </cell>
          <cell r="K72">
            <v>28977012.129999999</v>
          </cell>
        </row>
        <row r="73">
          <cell r="C73" t="str">
            <v>BA0430</v>
          </cell>
          <cell r="K73">
            <v>2985441.98</v>
          </cell>
        </row>
        <row r="74">
          <cell r="C74" t="str">
            <v>BA0450</v>
          </cell>
          <cell r="K74">
            <v>4545261.2699999996</v>
          </cell>
        </row>
        <row r="75">
          <cell r="C75" t="str">
            <v>BA0450</v>
          </cell>
          <cell r="K75">
            <v>396020.4</v>
          </cell>
        </row>
        <row r="76">
          <cell r="C76" t="str">
            <v>BA0440</v>
          </cell>
          <cell r="K76">
            <v>7397116.5300000003</v>
          </cell>
        </row>
        <row r="77">
          <cell r="C77" t="str">
            <v>BA0440</v>
          </cell>
          <cell r="K77">
            <v>653331.14</v>
          </cell>
        </row>
        <row r="78">
          <cell r="C78" t="str">
            <v>BA0500</v>
          </cell>
          <cell r="K78">
            <v>51111906.729999997</v>
          </cell>
        </row>
        <row r="79">
          <cell r="C79" t="str">
            <v>BA0500</v>
          </cell>
          <cell r="K79">
            <v>40449.360000000001</v>
          </cell>
        </row>
        <row r="80">
          <cell r="C80" t="str">
            <v>BA0460</v>
          </cell>
          <cell r="K80">
            <v>235632.75</v>
          </cell>
        </row>
        <row r="81">
          <cell r="C81" t="str">
            <v>BA0460</v>
          </cell>
          <cell r="K81">
            <v>34484.19</v>
          </cell>
        </row>
        <row r="82">
          <cell r="C82" t="str">
            <v>BA0460</v>
          </cell>
          <cell r="K82">
            <v>4295.5200000000004</v>
          </cell>
        </row>
        <row r="83">
          <cell r="C83" t="str">
            <v>BA0460</v>
          </cell>
          <cell r="K83">
            <v>2058522.96</v>
          </cell>
        </row>
        <row r="84">
          <cell r="C84" t="str">
            <v>BA0460</v>
          </cell>
          <cell r="K84">
            <v>223503.48</v>
          </cell>
        </row>
        <row r="85">
          <cell r="C85" t="str">
            <v>BA0460</v>
          </cell>
          <cell r="K85">
            <v>145338.66</v>
          </cell>
        </row>
        <row r="86">
          <cell r="C86" t="str">
            <v>BA0460</v>
          </cell>
          <cell r="K86">
            <v>23951.38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784069.67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C93"/>
          <cell r="K93">
            <v>21291861.010000002</v>
          </cell>
        </row>
        <row r="94">
          <cell r="C94" t="str">
            <v>BA0570</v>
          </cell>
          <cell r="K94">
            <v>4983321.42</v>
          </cell>
        </row>
        <row r="95">
          <cell r="C95" t="str">
            <v>BA0570</v>
          </cell>
          <cell r="K95">
            <v>665923.11</v>
          </cell>
        </row>
        <row r="96">
          <cell r="C96" t="str">
            <v>BA0620</v>
          </cell>
          <cell r="K96">
            <v>106446.07</v>
          </cell>
        </row>
        <row r="97">
          <cell r="C97" t="str">
            <v>BA0620</v>
          </cell>
          <cell r="K97">
            <v>16595</v>
          </cell>
        </row>
        <row r="98">
          <cell r="C98" t="str">
            <v>BA0620</v>
          </cell>
          <cell r="K98">
            <v>4692114.4800000004</v>
          </cell>
        </row>
        <row r="99">
          <cell r="C99" t="str">
            <v>BA0620</v>
          </cell>
          <cell r="K99">
            <v>3960017.36</v>
          </cell>
        </row>
        <row r="100">
          <cell r="C100" t="str">
            <v>BA0620</v>
          </cell>
          <cell r="K100">
            <v>22473.8</v>
          </cell>
        </row>
        <row r="101">
          <cell r="C101" t="str">
            <v>BA0620</v>
          </cell>
          <cell r="K101">
            <v>2240575.92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4604393.8499999996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C113"/>
          <cell r="K113">
            <v>33192049.059999995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2080804.56</v>
          </cell>
        </row>
        <row r="118">
          <cell r="C118" t="str">
            <v>BA0690</v>
          </cell>
          <cell r="K118">
            <v>52211.89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25416049.149999999</v>
          </cell>
        </row>
        <row r="123">
          <cell r="C123" t="str">
            <v>BA0690</v>
          </cell>
          <cell r="K123">
            <v>908060.88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4733428.58</v>
          </cell>
        </row>
        <row r="128">
          <cell r="C128" t="str">
            <v>BA0690</v>
          </cell>
          <cell r="K128">
            <v>1494</v>
          </cell>
        </row>
        <row r="129">
          <cell r="C129"/>
          <cell r="K129">
            <v>17998942.280000001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1715833.56</v>
          </cell>
        </row>
        <row r="134">
          <cell r="C134" t="str">
            <v>BA0950</v>
          </cell>
          <cell r="K134">
            <v>6666.67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14131180.23</v>
          </cell>
        </row>
        <row r="139">
          <cell r="C139" t="str">
            <v>BA0950</v>
          </cell>
          <cell r="K139">
            <v>1267590.6499999999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851004.48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26666.69</v>
          </cell>
        </row>
        <row r="149">
          <cell r="C149" t="str">
            <v>BA0950</v>
          </cell>
          <cell r="K149">
            <v>0</v>
          </cell>
        </row>
        <row r="150">
          <cell r="C150"/>
          <cell r="K150">
            <v>28118149.209999997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3919720.69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1190770.57</v>
          </cell>
        </row>
        <row r="165">
          <cell r="C165" t="str">
            <v>BA1190</v>
          </cell>
          <cell r="K165">
            <v>343866.36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215730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14151856.82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1806818.04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4455908.49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2033478.24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C208"/>
          <cell r="K208">
            <v>8660145.4499999993</v>
          </cell>
        </row>
        <row r="209">
          <cell r="C209" t="str">
            <v>BA0790</v>
          </cell>
          <cell r="K209">
            <v>5159186.49</v>
          </cell>
        </row>
        <row r="210">
          <cell r="C210" t="str">
            <v>BA0740</v>
          </cell>
          <cell r="K210">
            <v>3500958.96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0</v>
          </cell>
        </row>
        <row r="217">
          <cell r="C217"/>
          <cell r="K217">
            <v>2613816.0100000002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2607594.6800000002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6221.33</v>
          </cell>
        </row>
        <row r="223">
          <cell r="C223"/>
          <cell r="K223">
            <v>8125000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8125000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C229"/>
          <cell r="K229">
            <v>9837129.4300000016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11513.05</v>
          </cell>
        </row>
        <row r="232">
          <cell r="C232" t="str">
            <v>BA1330</v>
          </cell>
          <cell r="K232">
            <v>1704.31</v>
          </cell>
        </row>
        <row r="233">
          <cell r="C233" t="str">
            <v>BA1320</v>
          </cell>
          <cell r="K233">
            <v>3393041.91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269240.37</v>
          </cell>
        </row>
        <row r="237">
          <cell r="C237" t="str">
            <v>BA1330</v>
          </cell>
          <cell r="K237">
            <v>4518853.09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0</v>
          </cell>
        </row>
        <row r="240">
          <cell r="C240" t="str">
            <v>BA1330</v>
          </cell>
          <cell r="K240">
            <v>116252</v>
          </cell>
        </row>
        <row r="241">
          <cell r="C241" t="str">
            <v>BA1330</v>
          </cell>
          <cell r="K241">
            <v>1391142.64</v>
          </cell>
        </row>
        <row r="242">
          <cell r="C242" t="str">
            <v>BA1330</v>
          </cell>
          <cell r="K242">
            <v>35636.07</v>
          </cell>
        </row>
        <row r="243">
          <cell r="C243" t="str">
            <v>BA1290</v>
          </cell>
          <cell r="K243">
            <v>47552.76</v>
          </cell>
        </row>
        <row r="244">
          <cell r="C244" t="str">
            <v>BA1330</v>
          </cell>
          <cell r="K244">
            <v>12666.67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29990.400000000001</v>
          </cell>
        </row>
        <row r="250">
          <cell r="C250" t="str">
            <v>BA1341</v>
          </cell>
          <cell r="K250">
            <v>0</v>
          </cell>
        </row>
        <row r="251">
          <cell r="C251" t="str">
            <v>BA1330</v>
          </cell>
          <cell r="K251">
            <v>9536.16</v>
          </cell>
        </row>
        <row r="252">
          <cell r="C252"/>
          <cell r="K252">
            <v>2635820.9499999997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BA1210</v>
          </cell>
          <cell r="K254">
            <v>0</v>
          </cell>
        </row>
        <row r="255">
          <cell r="C255" t="str">
            <v>BA1220</v>
          </cell>
          <cell r="K255">
            <v>2500000</v>
          </cell>
        </row>
        <row r="256">
          <cell r="C256" t="str">
            <v>BA1220</v>
          </cell>
          <cell r="K256">
            <v>116502.76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BA1230</v>
          </cell>
          <cell r="K258">
            <v>0</v>
          </cell>
        </row>
        <row r="259">
          <cell r="C259" t="str">
            <v>BA1240</v>
          </cell>
          <cell r="K259">
            <v>19318.189999999999</v>
          </cell>
        </row>
        <row r="260">
          <cell r="C260" t="str">
            <v>BA1240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BA1250</v>
          </cell>
          <cell r="K262">
            <v>0</v>
          </cell>
        </row>
        <row r="263">
          <cell r="C263" t="str">
            <v>BA1260</v>
          </cell>
          <cell r="K263">
            <v>0</v>
          </cell>
        </row>
        <row r="264">
          <cell r="C264" t="str">
            <v>BA1260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C266" t="str">
            <v>BA1270</v>
          </cell>
          <cell r="K266">
            <v>0</v>
          </cell>
        </row>
        <row r="267">
          <cell r="C267"/>
          <cell r="K267">
            <v>5985786.8899999997</v>
          </cell>
        </row>
        <row r="268">
          <cell r="C268" t="str">
            <v>BA1360</v>
          </cell>
          <cell r="K268">
            <v>15865.92</v>
          </cell>
        </row>
        <row r="269">
          <cell r="C269" t="str">
            <v>BA1370</v>
          </cell>
          <cell r="K269">
            <v>0</v>
          </cell>
        </row>
        <row r="270">
          <cell r="C270" t="str">
            <v>BA1390</v>
          </cell>
          <cell r="K270">
            <v>2000000</v>
          </cell>
        </row>
        <row r="271">
          <cell r="C271" t="str">
            <v>BA1390</v>
          </cell>
          <cell r="K271">
            <v>0</v>
          </cell>
        </row>
        <row r="272">
          <cell r="C272" t="str">
            <v>BA1390</v>
          </cell>
          <cell r="K272">
            <v>4506.3100000000004</v>
          </cell>
        </row>
        <row r="273">
          <cell r="C273" t="str">
            <v>BA1390</v>
          </cell>
          <cell r="K273">
            <v>0</v>
          </cell>
        </row>
        <row r="274">
          <cell r="C274" t="str">
            <v>BA1390</v>
          </cell>
          <cell r="K274">
            <v>1900000</v>
          </cell>
        </row>
        <row r="275">
          <cell r="C275" t="str">
            <v>BA1390</v>
          </cell>
          <cell r="K275">
            <v>420000</v>
          </cell>
        </row>
        <row r="276">
          <cell r="C276" t="str">
            <v>BA1400</v>
          </cell>
          <cell r="K276">
            <v>0</v>
          </cell>
        </row>
        <row r="277">
          <cell r="C277" t="str">
            <v>BA1410</v>
          </cell>
          <cell r="K277">
            <v>0</v>
          </cell>
        </row>
        <row r="278">
          <cell r="C278" t="str">
            <v>BA1410</v>
          </cell>
          <cell r="K278">
            <v>0</v>
          </cell>
        </row>
        <row r="279">
          <cell r="C279" t="str">
            <v>BA1410</v>
          </cell>
          <cell r="K279">
            <v>0</v>
          </cell>
        </row>
        <row r="280">
          <cell r="C280" t="str">
            <v>BA1410</v>
          </cell>
          <cell r="K280">
            <v>0</v>
          </cell>
        </row>
        <row r="281">
          <cell r="C281" t="str">
            <v>BA1410</v>
          </cell>
          <cell r="K281">
            <v>0</v>
          </cell>
        </row>
        <row r="282">
          <cell r="C282" t="str">
            <v>BA1410</v>
          </cell>
          <cell r="K282">
            <v>0</v>
          </cell>
        </row>
        <row r="283">
          <cell r="C283" t="str">
            <v>BA1420</v>
          </cell>
          <cell r="K283">
            <v>0</v>
          </cell>
        </row>
        <row r="284">
          <cell r="C284" t="str">
            <v>BA1430</v>
          </cell>
          <cell r="K284">
            <v>432760.6</v>
          </cell>
        </row>
        <row r="285">
          <cell r="C285" t="str">
            <v>BA1440</v>
          </cell>
          <cell r="K285">
            <v>306857.87</v>
          </cell>
        </row>
        <row r="286">
          <cell r="C286" t="str">
            <v>BA1440</v>
          </cell>
          <cell r="K286">
            <v>214690.72</v>
          </cell>
        </row>
        <row r="287">
          <cell r="C287" t="str">
            <v>BA1440</v>
          </cell>
          <cell r="K287">
            <v>0</v>
          </cell>
        </row>
        <row r="288">
          <cell r="C288" t="str">
            <v>BA1440</v>
          </cell>
          <cell r="K288">
            <v>578232</v>
          </cell>
        </row>
        <row r="289">
          <cell r="C289" t="str">
            <v>BA1460</v>
          </cell>
          <cell r="K289">
            <v>0</v>
          </cell>
        </row>
        <row r="290">
          <cell r="C290" t="str">
            <v>BA1470</v>
          </cell>
          <cell r="K290">
            <v>112873.47</v>
          </cell>
        </row>
        <row r="291">
          <cell r="C291" t="str">
            <v>BA1480</v>
          </cell>
          <cell r="K291">
            <v>0</v>
          </cell>
        </row>
        <row r="292">
          <cell r="C292"/>
          <cell r="K292">
            <v>9266748.8900000006</v>
          </cell>
        </row>
        <row r="293">
          <cell r="C293" t="str">
            <v>BA1130</v>
          </cell>
          <cell r="K293">
            <v>584000</v>
          </cell>
        </row>
        <row r="294">
          <cell r="C294" t="str">
            <v>BA1130</v>
          </cell>
          <cell r="K294">
            <v>7096949.3300000001</v>
          </cell>
        </row>
        <row r="295">
          <cell r="C295" t="str">
            <v>BA1130</v>
          </cell>
          <cell r="K295">
            <v>0</v>
          </cell>
        </row>
        <row r="296">
          <cell r="C296" t="str">
            <v>BA1530</v>
          </cell>
          <cell r="K296">
            <v>0</v>
          </cell>
        </row>
        <row r="297">
          <cell r="C297" t="str">
            <v>BA1500</v>
          </cell>
          <cell r="K297">
            <v>0</v>
          </cell>
        </row>
        <row r="298">
          <cell r="C298" t="str">
            <v>BA1500</v>
          </cell>
          <cell r="K298">
            <v>11336.09</v>
          </cell>
        </row>
        <row r="299">
          <cell r="C299" t="str">
            <v>BA1500</v>
          </cell>
          <cell r="K299">
            <v>62785.25</v>
          </cell>
        </row>
        <row r="300">
          <cell r="C300" t="str">
            <v>BA1510</v>
          </cell>
          <cell r="K300">
            <v>0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BA1510</v>
          </cell>
          <cell r="K302">
            <v>0</v>
          </cell>
        </row>
        <row r="303">
          <cell r="C303" t="str">
            <v>BA1520</v>
          </cell>
          <cell r="K303">
            <v>0</v>
          </cell>
        </row>
        <row r="304">
          <cell r="C304" t="str">
            <v>BA1520</v>
          </cell>
          <cell r="K304">
            <v>69143.070000000007</v>
          </cell>
        </row>
        <row r="305">
          <cell r="C305" t="str">
            <v>BA1520</v>
          </cell>
          <cell r="K305">
            <v>74949.33</v>
          </cell>
        </row>
        <row r="306">
          <cell r="C306" t="str">
            <v>BA1530</v>
          </cell>
          <cell r="K306">
            <v>0</v>
          </cell>
        </row>
        <row r="307">
          <cell r="C307" t="str">
            <v>BA1530</v>
          </cell>
          <cell r="K307">
            <v>115917.45</v>
          </cell>
        </row>
        <row r="308">
          <cell r="C308" t="str">
            <v>BA1530</v>
          </cell>
          <cell r="K308">
            <v>1251668.3700000001</v>
          </cell>
        </row>
        <row r="309">
          <cell r="C309" t="str">
            <v>BA1530</v>
          </cell>
          <cell r="K309">
            <v>0</v>
          </cell>
        </row>
        <row r="310">
          <cell r="C310" t="str">
            <v>BA1540</v>
          </cell>
          <cell r="K310">
            <v>0</v>
          </cell>
        </row>
        <row r="311">
          <cell r="C311" t="str">
            <v>BA1530</v>
          </cell>
          <cell r="K311">
            <v>0</v>
          </cell>
        </row>
        <row r="312">
          <cell r="C312" t="str">
            <v>BA1541</v>
          </cell>
          <cell r="K312">
            <v>0</v>
          </cell>
        </row>
        <row r="313">
          <cell r="C313" t="str">
            <v>BA1542</v>
          </cell>
          <cell r="K313">
            <v>0</v>
          </cell>
        </row>
        <row r="314">
          <cell r="C314" t="str">
            <v>BA1550</v>
          </cell>
          <cell r="K314">
            <v>0</v>
          </cell>
        </row>
        <row r="315">
          <cell r="C315"/>
          <cell r="K315">
            <v>120145817.93000001</v>
          </cell>
        </row>
        <row r="316">
          <cell r="C316"/>
          <cell r="K316">
            <v>93883593</v>
          </cell>
        </row>
        <row r="317">
          <cell r="C317" t="str">
            <v>BA0510</v>
          </cell>
          <cell r="K317">
            <v>401299</v>
          </cell>
        </row>
        <row r="318">
          <cell r="C318" t="str">
            <v>BA0470</v>
          </cell>
          <cell r="K318">
            <v>122925</v>
          </cell>
        </row>
        <row r="319">
          <cell r="C319" t="str">
            <v>BA0970</v>
          </cell>
          <cell r="K319">
            <v>8553900</v>
          </cell>
        </row>
        <row r="320">
          <cell r="C320" t="str">
            <v>BA0970</v>
          </cell>
          <cell r="K320">
            <v>0</v>
          </cell>
        </row>
        <row r="321">
          <cell r="C321" t="str">
            <v>BA1000</v>
          </cell>
          <cell r="K321">
            <v>1049115</v>
          </cell>
        </row>
        <row r="322">
          <cell r="C322" t="str">
            <v>BA1000</v>
          </cell>
          <cell r="K322">
            <v>1103837</v>
          </cell>
        </row>
        <row r="323">
          <cell r="C323" t="str">
            <v>BA0540</v>
          </cell>
          <cell r="K323">
            <v>11031984</v>
          </cell>
        </row>
        <row r="324">
          <cell r="C324" t="str">
            <v>BA0540</v>
          </cell>
          <cell r="K324">
            <v>0</v>
          </cell>
        </row>
        <row r="325">
          <cell r="C325" t="str">
            <v>BA0541</v>
          </cell>
          <cell r="K325">
            <v>0</v>
          </cell>
        </row>
        <row r="326">
          <cell r="C326" t="str">
            <v>BA0590</v>
          </cell>
          <cell r="K326">
            <v>2741726</v>
          </cell>
        </row>
        <row r="327">
          <cell r="C327" t="str">
            <v>BA0591</v>
          </cell>
          <cell r="K327">
            <v>0</v>
          </cell>
        </row>
        <row r="328">
          <cell r="C328" t="str">
            <v>BA0600</v>
          </cell>
          <cell r="K328">
            <v>985153</v>
          </cell>
        </row>
        <row r="329">
          <cell r="C329" t="str">
            <v>BA0601</v>
          </cell>
          <cell r="K329">
            <v>0</v>
          </cell>
        </row>
        <row r="330">
          <cell r="C330" t="str">
            <v>BA0650</v>
          </cell>
          <cell r="K330">
            <v>214224</v>
          </cell>
        </row>
        <row r="331">
          <cell r="C331" t="str">
            <v>BA1040</v>
          </cell>
          <cell r="K331">
            <v>8432</v>
          </cell>
        </row>
        <row r="332">
          <cell r="C332" t="str">
            <v>BA0810</v>
          </cell>
          <cell r="K332">
            <v>49999013</v>
          </cell>
        </row>
        <row r="333">
          <cell r="C333" t="str">
            <v>BA0810</v>
          </cell>
          <cell r="K333">
            <v>0</v>
          </cell>
        </row>
        <row r="334">
          <cell r="C334" t="str">
            <v>BA0850</v>
          </cell>
          <cell r="K334">
            <v>11146793</v>
          </cell>
        </row>
        <row r="335">
          <cell r="C335" t="str">
            <v>BA0860</v>
          </cell>
          <cell r="K335">
            <v>6332410</v>
          </cell>
        </row>
        <row r="336">
          <cell r="C336" t="str">
            <v>BA1100</v>
          </cell>
          <cell r="K336">
            <v>0</v>
          </cell>
        </row>
        <row r="337">
          <cell r="C337" t="str">
            <v>BA0080</v>
          </cell>
          <cell r="K337">
            <v>192782</v>
          </cell>
        </row>
        <row r="338">
          <cell r="C338"/>
          <cell r="K338">
            <v>26262224.93</v>
          </cell>
        </row>
        <row r="339">
          <cell r="C339" t="str">
            <v>BA0520</v>
          </cell>
          <cell r="K339">
            <v>306074.11</v>
          </cell>
        </row>
        <row r="340">
          <cell r="C340" t="str">
            <v>BA0480</v>
          </cell>
          <cell r="K340">
            <v>185993.15</v>
          </cell>
        </row>
        <row r="341">
          <cell r="C341" t="str">
            <v>BA0990</v>
          </cell>
          <cell r="K341">
            <v>2035456.85</v>
          </cell>
        </row>
        <row r="342">
          <cell r="C342" t="str">
            <v>BA0560</v>
          </cell>
          <cell r="K342">
            <v>3335375.59</v>
          </cell>
        </row>
        <row r="343">
          <cell r="C343" t="str">
            <v>BA0561</v>
          </cell>
          <cell r="K343">
            <v>0</v>
          </cell>
        </row>
        <row r="344">
          <cell r="C344" t="str">
            <v>BA1060</v>
          </cell>
          <cell r="K344">
            <v>194862.07999999999</v>
          </cell>
        </row>
        <row r="345">
          <cell r="C345" t="str">
            <v>BA0830</v>
          </cell>
          <cell r="K345">
            <v>20107357</v>
          </cell>
        </row>
        <row r="346">
          <cell r="C346" t="str">
            <v>BA1120</v>
          </cell>
          <cell r="K346">
            <v>97106.15</v>
          </cell>
        </row>
        <row r="347">
          <cell r="C347" t="str">
            <v>BA0090</v>
          </cell>
          <cell r="K347">
            <v>0</v>
          </cell>
        </row>
        <row r="348">
          <cell r="C348"/>
          <cell r="K348">
            <v>45862666.25999999</v>
          </cell>
        </row>
        <row r="349">
          <cell r="C349"/>
          <cell r="K349">
            <v>45812910.329999991</v>
          </cell>
        </row>
        <row r="350">
          <cell r="C350" t="str">
            <v>BA1890</v>
          </cell>
          <cell r="K350">
            <v>0</v>
          </cell>
        </row>
        <row r="351">
          <cell r="C351" t="str">
            <v>BA1900</v>
          </cell>
          <cell r="K351">
            <v>86503.360000000001</v>
          </cell>
        </row>
        <row r="352">
          <cell r="C352" t="str">
            <v>BA1660</v>
          </cell>
          <cell r="K352">
            <v>9654026.9700000007</v>
          </cell>
        </row>
        <row r="353">
          <cell r="C353" t="str">
            <v>BA1670</v>
          </cell>
          <cell r="K353">
            <v>406210.51</v>
          </cell>
        </row>
        <row r="354">
          <cell r="C354" t="str">
            <v>BA1670</v>
          </cell>
          <cell r="K354">
            <v>3670152.95</v>
          </cell>
        </row>
        <row r="355">
          <cell r="C355" t="str">
            <v>BA1650</v>
          </cell>
          <cell r="K355">
            <v>1491527.6</v>
          </cell>
        </row>
        <row r="356">
          <cell r="C356" t="str">
            <v>BA1580</v>
          </cell>
          <cell r="K356">
            <v>1722980.33</v>
          </cell>
        </row>
        <row r="357">
          <cell r="C357" t="str">
            <v>BA1590</v>
          </cell>
          <cell r="K357">
            <v>206.67</v>
          </cell>
        </row>
        <row r="358">
          <cell r="C358" t="str">
            <v>BA1590</v>
          </cell>
          <cell r="K358">
            <v>7260242.6900000004</v>
          </cell>
        </row>
        <row r="359">
          <cell r="C359" t="str">
            <v>BA1600</v>
          </cell>
          <cell r="K359">
            <v>0</v>
          </cell>
        </row>
        <row r="360">
          <cell r="C360" t="str">
            <v>BA1601</v>
          </cell>
          <cell r="K360">
            <v>0</v>
          </cell>
        </row>
        <row r="361">
          <cell r="C361" t="str">
            <v>BA1602</v>
          </cell>
          <cell r="K361">
            <v>2368540.61</v>
          </cell>
        </row>
        <row r="362">
          <cell r="C362" t="str">
            <v>BA1610</v>
          </cell>
          <cell r="K362">
            <v>0</v>
          </cell>
        </row>
        <row r="363">
          <cell r="C363" t="str">
            <v>BA1620</v>
          </cell>
          <cell r="K363">
            <v>0</v>
          </cell>
        </row>
        <row r="364">
          <cell r="C364" t="str">
            <v>BA1620</v>
          </cell>
          <cell r="K364">
            <v>2300463.44</v>
          </cell>
        </row>
        <row r="365">
          <cell r="C365" t="str">
            <v>BA1620</v>
          </cell>
          <cell r="K365">
            <v>2704000</v>
          </cell>
        </row>
        <row r="366">
          <cell r="C366" t="str">
            <v>BA1630</v>
          </cell>
          <cell r="K366">
            <v>36154.230000000003</v>
          </cell>
        </row>
        <row r="367">
          <cell r="C367" t="str">
            <v>BA1640</v>
          </cell>
          <cell r="K367">
            <v>770246.11</v>
          </cell>
        </row>
        <row r="368">
          <cell r="C368" t="str">
            <v>BA1740</v>
          </cell>
          <cell r="K368">
            <v>33387.33</v>
          </cell>
        </row>
        <row r="369">
          <cell r="C369" t="str">
            <v>BA1740</v>
          </cell>
          <cell r="K369">
            <v>2831000</v>
          </cell>
        </row>
        <row r="370">
          <cell r="C370" t="str">
            <v>BA1740</v>
          </cell>
          <cell r="K370">
            <v>10232</v>
          </cell>
        </row>
        <row r="371">
          <cell r="C371" t="str">
            <v>BA1740</v>
          </cell>
          <cell r="K371">
            <v>666000</v>
          </cell>
        </row>
        <row r="372">
          <cell r="C372" t="str">
            <v>BA1740</v>
          </cell>
          <cell r="K372">
            <v>0</v>
          </cell>
        </row>
        <row r="373">
          <cell r="C373" t="str">
            <v>BA1740</v>
          </cell>
          <cell r="K373">
            <v>6236980.9699999997</v>
          </cell>
        </row>
        <row r="374">
          <cell r="C374" t="str">
            <v>BA1740</v>
          </cell>
          <cell r="K374">
            <v>331781.40000000002</v>
          </cell>
        </row>
        <row r="375">
          <cell r="C375" t="str">
            <v>BA1740</v>
          </cell>
          <cell r="K375">
            <v>0</v>
          </cell>
        </row>
        <row r="376">
          <cell r="C376" t="str">
            <v>BA1740</v>
          </cell>
          <cell r="K376">
            <v>2377377.59</v>
          </cell>
        </row>
        <row r="377">
          <cell r="C377" t="str">
            <v>BA1740</v>
          </cell>
          <cell r="K377">
            <v>0</v>
          </cell>
        </row>
        <row r="378">
          <cell r="C378" t="str">
            <v>BA1740</v>
          </cell>
          <cell r="K378">
            <v>266.67</v>
          </cell>
        </row>
        <row r="379">
          <cell r="C379" t="str">
            <v>BA1740</v>
          </cell>
          <cell r="K379">
            <v>9043.64</v>
          </cell>
        </row>
        <row r="380">
          <cell r="C380" t="str">
            <v>BA1740</v>
          </cell>
          <cell r="K380">
            <v>37752.99</v>
          </cell>
        </row>
        <row r="381">
          <cell r="C381" t="str">
            <v>BA1890</v>
          </cell>
          <cell r="K381">
            <v>110063.55</v>
          </cell>
        </row>
        <row r="382">
          <cell r="C382" t="str">
            <v>BA1740</v>
          </cell>
          <cell r="K382">
            <v>7632.97</v>
          </cell>
        </row>
        <row r="383">
          <cell r="C383" t="str">
            <v>BA1740</v>
          </cell>
          <cell r="K383">
            <v>65000</v>
          </cell>
        </row>
        <row r="384">
          <cell r="C384" t="str">
            <v>BA1740</v>
          </cell>
          <cell r="K384">
            <v>27105.55</v>
          </cell>
        </row>
        <row r="385">
          <cell r="C385" t="str">
            <v>BA1740</v>
          </cell>
          <cell r="K385">
            <v>119209.31</v>
          </cell>
        </row>
        <row r="386">
          <cell r="C386" t="str">
            <v>BA1740</v>
          </cell>
          <cell r="K386">
            <v>192180.85</v>
          </cell>
        </row>
        <row r="387">
          <cell r="C387" t="str">
            <v>BA1740</v>
          </cell>
          <cell r="K387">
            <v>284373.37</v>
          </cell>
        </row>
        <row r="388">
          <cell r="C388" t="str">
            <v>BA1720</v>
          </cell>
          <cell r="K388">
            <v>0</v>
          </cell>
        </row>
        <row r="389">
          <cell r="C389" t="str">
            <v>BA1730</v>
          </cell>
          <cell r="K389">
            <v>2266.67</v>
          </cell>
        </row>
        <row r="390">
          <cell r="C390"/>
          <cell r="K390">
            <v>49755.93</v>
          </cell>
        </row>
        <row r="391">
          <cell r="C391" t="str">
            <v>BA1760</v>
          </cell>
          <cell r="K391">
            <v>0</v>
          </cell>
        </row>
        <row r="392">
          <cell r="C392" t="str">
            <v>BA1770</v>
          </cell>
          <cell r="K392">
            <v>0</v>
          </cell>
        </row>
        <row r="393">
          <cell r="C393" t="str">
            <v>BA1790</v>
          </cell>
          <cell r="K393">
            <v>3352.08</v>
          </cell>
        </row>
        <row r="394">
          <cell r="C394" t="str">
            <v>BA1760</v>
          </cell>
          <cell r="K394">
            <v>0</v>
          </cell>
        </row>
        <row r="395">
          <cell r="C395" t="str">
            <v>BA1770</v>
          </cell>
          <cell r="K395">
            <v>0</v>
          </cell>
        </row>
        <row r="396">
          <cell r="C396" t="str">
            <v>BA1790</v>
          </cell>
          <cell r="K396">
            <v>0</v>
          </cell>
        </row>
        <row r="397">
          <cell r="C397" t="str">
            <v>BA1760</v>
          </cell>
          <cell r="K397">
            <v>0</v>
          </cell>
        </row>
        <row r="398">
          <cell r="C398" t="str">
            <v>BA1770</v>
          </cell>
          <cell r="K398">
            <v>0</v>
          </cell>
        </row>
        <row r="399">
          <cell r="C399" t="str">
            <v>BA1790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0</v>
          </cell>
        </row>
        <row r="406">
          <cell r="C406" t="str">
            <v>BA1800</v>
          </cell>
          <cell r="K406">
            <v>0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0</v>
          </cell>
        </row>
        <row r="410">
          <cell r="C410" t="str">
            <v>BA1800</v>
          </cell>
          <cell r="K410">
            <v>0</v>
          </cell>
        </row>
        <row r="411">
          <cell r="C411" t="str">
            <v>BA1800</v>
          </cell>
          <cell r="K411">
            <v>0</v>
          </cell>
        </row>
        <row r="412">
          <cell r="C412" t="str">
            <v>BA1810</v>
          </cell>
          <cell r="K412">
            <v>0</v>
          </cell>
        </row>
        <row r="413">
          <cell r="C413" t="str">
            <v>BA1820</v>
          </cell>
          <cell r="K413">
            <v>0</v>
          </cell>
        </row>
        <row r="414">
          <cell r="C414" t="str">
            <v>BA1830</v>
          </cell>
          <cell r="K414">
            <v>0</v>
          </cell>
        </row>
        <row r="415">
          <cell r="C415" t="str">
            <v>BA1850</v>
          </cell>
          <cell r="K415">
            <v>0</v>
          </cell>
        </row>
        <row r="416">
          <cell r="C416" t="str">
            <v>BA1860</v>
          </cell>
          <cell r="K416">
            <v>46403.85</v>
          </cell>
        </row>
        <row r="417">
          <cell r="C417" t="str">
            <v>BA1870</v>
          </cell>
          <cell r="K417">
            <v>0</v>
          </cell>
        </row>
        <row r="418">
          <cell r="C418" t="str">
            <v>BA1831</v>
          </cell>
          <cell r="K418">
            <v>0</v>
          </cell>
        </row>
        <row r="419">
          <cell r="C419"/>
          <cell r="K419">
            <v>11203777.890000001</v>
          </cell>
        </row>
        <row r="420">
          <cell r="C420"/>
          <cell r="K420">
            <v>11203777.890000001</v>
          </cell>
        </row>
        <row r="421">
          <cell r="C421" t="str">
            <v>BA1920</v>
          </cell>
          <cell r="K421">
            <v>4100000</v>
          </cell>
        </row>
        <row r="422">
          <cell r="C422" t="str">
            <v>BA1930</v>
          </cell>
          <cell r="K422">
            <v>2700000</v>
          </cell>
        </row>
        <row r="423">
          <cell r="C423" t="str">
            <v>BA1960</v>
          </cell>
          <cell r="K423">
            <v>94089.51</v>
          </cell>
        </row>
        <row r="424">
          <cell r="C424" t="str">
            <v>BA1940</v>
          </cell>
          <cell r="K424">
            <v>4245000</v>
          </cell>
        </row>
        <row r="425">
          <cell r="C425" t="str">
            <v>BA1940</v>
          </cell>
          <cell r="K425">
            <v>0</v>
          </cell>
        </row>
        <row r="426">
          <cell r="C426" t="str">
            <v>BA1950</v>
          </cell>
          <cell r="K426">
            <v>56840.33</v>
          </cell>
        </row>
        <row r="427">
          <cell r="C427" t="str">
            <v>BA1970</v>
          </cell>
          <cell r="K427">
            <v>7848.05</v>
          </cell>
        </row>
        <row r="428">
          <cell r="C428" t="str">
            <v>BA1980</v>
          </cell>
          <cell r="K428">
            <v>0</v>
          </cell>
        </row>
        <row r="429">
          <cell r="C429"/>
          <cell r="K429">
            <v>6736015.7899999991</v>
          </cell>
        </row>
        <row r="430">
          <cell r="C430"/>
          <cell r="K430">
            <v>6736015.7899999991</v>
          </cell>
        </row>
        <row r="431">
          <cell r="C431" t="str">
            <v>BA2000</v>
          </cell>
          <cell r="K431">
            <v>462569.79</v>
          </cell>
        </row>
        <row r="432">
          <cell r="C432" t="str">
            <v>BA2000</v>
          </cell>
          <cell r="K432">
            <v>23295.16</v>
          </cell>
        </row>
        <row r="433">
          <cell r="C433" t="str">
            <v>BA2030</v>
          </cell>
          <cell r="K433">
            <v>0</v>
          </cell>
        </row>
        <row r="434">
          <cell r="C434" t="str">
            <v>BA2020</v>
          </cell>
          <cell r="K434">
            <v>3557340.56</v>
          </cell>
        </row>
        <row r="435">
          <cell r="C435" t="str">
            <v>BA2020</v>
          </cell>
          <cell r="K435">
            <v>2502945.7999999998</v>
          </cell>
        </row>
        <row r="436">
          <cell r="C436" t="str">
            <v>BA2020</v>
          </cell>
          <cell r="K436">
            <v>0</v>
          </cell>
        </row>
        <row r="437">
          <cell r="C437" t="str">
            <v>BA2030</v>
          </cell>
          <cell r="K437">
            <v>123851.72</v>
          </cell>
        </row>
        <row r="438">
          <cell r="C438" t="str">
            <v>BA2030</v>
          </cell>
          <cell r="K438">
            <v>66012.759999999995</v>
          </cell>
        </row>
        <row r="439">
          <cell r="C439" t="str">
            <v>BA2060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BA2050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BA2060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BA2050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BA2060</v>
          </cell>
          <cell r="K453">
            <v>0</v>
          </cell>
        </row>
        <row r="454">
          <cell r="C454" t="str">
            <v>BA2070</v>
          </cell>
          <cell r="K454">
            <v>0</v>
          </cell>
        </row>
        <row r="455">
          <cell r="C455" t="str">
            <v>BA2061</v>
          </cell>
          <cell r="K455">
            <v>0</v>
          </cell>
        </row>
        <row r="456">
          <cell r="C456"/>
          <cell r="K456">
            <v>187244618.68000001</v>
          </cell>
        </row>
        <row r="457">
          <cell r="C457"/>
          <cell r="K457">
            <v>187244618.68000001</v>
          </cell>
        </row>
        <row r="458">
          <cell r="C458" t="str">
            <v>BA2120</v>
          </cell>
          <cell r="K458">
            <v>47785116.079999998</v>
          </cell>
        </row>
        <row r="459">
          <cell r="C459" t="str">
            <v>BA2120</v>
          </cell>
          <cell r="K459">
            <v>15635630.029999999</v>
          </cell>
        </row>
        <row r="460">
          <cell r="C460" t="str">
            <v>BA2120</v>
          </cell>
          <cell r="K460">
            <v>3241168.86</v>
          </cell>
        </row>
        <row r="461">
          <cell r="C461" t="str">
            <v>BA2120</v>
          </cell>
          <cell r="K461">
            <v>897268.24</v>
          </cell>
        </row>
        <row r="462">
          <cell r="C462" t="str">
            <v>BA2120</v>
          </cell>
          <cell r="K462">
            <v>0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0</v>
          </cell>
        </row>
        <row r="465">
          <cell r="C465" t="str">
            <v>BA2120</v>
          </cell>
          <cell r="K465">
            <v>18492342</v>
          </cell>
        </row>
        <row r="466">
          <cell r="C466" t="str">
            <v>BA2160</v>
          </cell>
          <cell r="K466">
            <v>4286748.97</v>
          </cell>
        </row>
        <row r="467">
          <cell r="C467" t="str">
            <v>BA2160</v>
          </cell>
          <cell r="K467">
            <v>0</v>
          </cell>
        </row>
        <row r="468">
          <cell r="C468" t="str">
            <v>BA2160</v>
          </cell>
          <cell r="K468">
            <v>0</v>
          </cell>
        </row>
        <row r="469">
          <cell r="C469" t="str">
            <v>BA2160</v>
          </cell>
          <cell r="K469">
            <v>0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0</v>
          </cell>
        </row>
        <row r="473">
          <cell r="C473" t="str">
            <v>BA2160</v>
          </cell>
          <cell r="K473">
            <v>1188214.33</v>
          </cell>
        </row>
        <row r="474">
          <cell r="C474" t="str">
            <v>BA2200</v>
          </cell>
          <cell r="K474">
            <v>57216368.549999997</v>
          </cell>
        </row>
        <row r="475">
          <cell r="C475" t="str">
            <v>BA2200</v>
          </cell>
          <cell r="K475">
            <v>0</v>
          </cell>
        </row>
        <row r="476">
          <cell r="C476" t="str">
            <v>BA2200</v>
          </cell>
          <cell r="K476">
            <v>0</v>
          </cell>
        </row>
        <row r="477">
          <cell r="C477" t="str">
            <v>BA2200</v>
          </cell>
          <cell r="K477">
            <v>9030599.5899999999</v>
          </cell>
        </row>
        <row r="478">
          <cell r="C478" t="str">
            <v>BA2200</v>
          </cell>
          <cell r="K478">
            <v>0</v>
          </cell>
        </row>
        <row r="479">
          <cell r="C479" t="str">
            <v>BA2200</v>
          </cell>
          <cell r="K479">
            <v>8867876.1400000006</v>
          </cell>
        </row>
        <row r="480">
          <cell r="C480" t="str">
            <v>BA2200</v>
          </cell>
          <cell r="K480">
            <v>0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0</v>
          </cell>
        </row>
        <row r="483">
          <cell r="C483" t="str">
            <v>BA2200</v>
          </cell>
          <cell r="K483">
            <v>20603285.890000001</v>
          </cell>
        </row>
        <row r="484">
          <cell r="C484"/>
          <cell r="K484">
            <v>0</v>
          </cell>
        </row>
        <row r="485">
          <cell r="C485" t="str">
            <v>BA2130</v>
          </cell>
          <cell r="K485">
            <v>0</v>
          </cell>
        </row>
        <row r="486">
          <cell r="C486" t="str">
            <v>BA2130</v>
          </cell>
          <cell r="K486">
            <v>0</v>
          </cell>
        </row>
        <row r="487">
          <cell r="C487" t="str">
            <v>BA2130</v>
          </cell>
          <cell r="K487">
            <v>0</v>
          </cell>
        </row>
        <row r="488">
          <cell r="C488" t="str">
            <v>BA2130</v>
          </cell>
          <cell r="K488">
            <v>0</v>
          </cell>
        </row>
        <row r="489">
          <cell r="C489" t="str">
            <v>BA2130</v>
          </cell>
          <cell r="K489">
            <v>0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0</v>
          </cell>
        </row>
        <row r="492">
          <cell r="C492" t="str">
            <v>BA2130</v>
          </cell>
          <cell r="K492">
            <v>0</v>
          </cell>
        </row>
        <row r="493">
          <cell r="C493" t="str">
            <v>BA2170</v>
          </cell>
          <cell r="K493">
            <v>0</v>
          </cell>
        </row>
        <row r="494">
          <cell r="C494" t="str">
            <v>BA2170</v>
          </cell>
          <cell r="K494">
            <v>0</v>
          </cell>
        </row>
        <row r="495">
          <cell r="C495" t="str">
            <v>BA2170</v>
          </cell>
          <cell r="K495">
            <v>0</v>
          </cell>
        </row>
        <row r="496">
          <cell r="C496" t="str">
            <v>BA2170</v>
          </cell>
          <cell r="K496">
            <v>0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0</v>
          </cell>
        </row>
        <row r="500">
          <cell r="C500" t="str">
            <v>BA2170</v>
          </cell>
          <cell r="K500">
            <v>0</v>
          </cell>
        </row>
        <row r="501">
          <cell r="C501" t="str">
            <v>BA2210</v>
          </cell>
          <cell r="K501">
            <v>0</v>
          </cell>
        </row>
        <row r="502">
          <cell r="C502" t="str">
            <v>BA2210</v>
          </cell>
          <cell r="K502">
            <v>0</v>
          </cell>
        </row>
        <row r="503">
          <cell r="C503" t="str">
            <v>BA2210</v>
          </cell>
          <cell r="K503">
            <v>0</v>
          </cell>
        </row>
        <row r="504">
          <cell r="C504" t="str">
            <v>BA2210</v>
          </cell>
          <cell r="K504">
            <v>0</v>
          </cell>
        </row>
        <row r="505">
          <cell r="C505" t="str">
            <v>BA2210</v>
          </cell>
          <cell r="K505">
            <v>0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0</v>
          </cell>
        </row>
        <row r="510">
          <cell r="C510" t="str">
            <v>BA2210</v>
          </cell>
          <cell r="K510">
            <v>0</v>
          </cell>
        </row>
        <row r="511">
          <cell r="C511"/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BA2140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BA2180</v>
          </cell>
          <cell r="K527">
            <v>0</v>
          </cell>
        </row>
        <row r="528">
          <cell r="C528" t="str">
            <v>BA2220</v>
          </cell>
          <cell r="K528">
            <v>0</v>
          </cell>
        </row>
        <row r="529">
          <cell r="C529" t="str">
            <v>BA2220</v>
          </cell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C531" t="str">
            <v>BA2220</v>
          </cell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C537" t="str">
            <v>BA2220</v>
          </cell>
          <cell r="K537">
            <v>0</v>
          </cell>
        </row>
        <row r="538">
          <cell r="C538"/>
          <cell r="K538">
            <v>693212.08000000007</v>
          </cell>
        </row>
        <row r="539">
          <cell r="C539"/>
          <cell r="K539">
            <v>693212.08000000007</v>
          </cell>
        </row>
        <row r="540">
          <cell r="C540" t="str">
            <v>BA2250</v>
          </cell>
          <cell r="K540">
            <v>240438.63</v>
          </cell>
        </row>
        <row r="541">
          <cell r="C541" t="str">
            <v>BA2250</v>
          </cell>
          <cell r="K541">
            <v>160403.13</v>
          </cell>
        </row>
        <row r="542">
          <cell r="C542" t="str">
            <v>BA2250</v>
          </cell>
          <cell r="K542">
            <v>0</v>
          </cell>
        </row>
        <row r="543">
          <cell r="C543" t="str">
            <v>BA2250</v>
          </cell>
          <cell r="K543">
            <v>10260.31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0</v>
          </cell>
        </row>
        <row r="547">
          <cell r="C547" t="str">
            <v>BA2250</v>
          </cell>
          <cell r="K547">
            <v>112188.03</v>
          </cell>
        </row>
        <row r="548">
          <cell r="C548" t="str">
            <v>BA2290</v>
          </cell>
          <cell r="K548">
            <v>101572.38</v>
          </cell>
        </row>
        <row r="549">
          <cell r="C549"/>
          <cell r="K549">
            <v>0</v>
          </cell>
        </row>
        <row r="550">
          <cell r="C550"/>
          <cell r="K550">
            <v>0</v>
          </cell>
        </row>
        <row r="551">
          <cell r="C551" t="str">
            <v>BA2290</v>
          </cell>
          <cell r="K551">
            <v>16031.42</v>
          </cell>
        </row>
        <row r="552">
          <cell r="C552"/>
          <cell r="K552">
            <v>0</v>
          </cell>
        </row>
        <row r="553">
          <cell r="C553" t="str">
            <v>BA2290</v>
          </cell>
          <cell r="K553">
            <v>15742.55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0</v>
          </cell>
        </row>
        <row r="557">
          <cell r="C557" t="str">
            <v>BA2290</v>
          </cell>
          <cell r="K557">
            <v>36575.629999999997</v>
          </cell>
        </row>
        <row r="558">
          <cell r="C558"/>
          <cell r="K558">
            <v>0</v>
          </cell>
        </row>
        <row r="559">
          <cell r="C559" t="str">
            <v>BA2260</v>
          </cell>
          <cell r="K559">
            <v>0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0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0</v>
          </cell>
        </row>
        <row r="566">
          <cell r="C566" t="str">
            <v>BA2260</v>
          </cell>
          <cell r="K566">
            <v>0</v>
          </cell>
        </row>
        <row r="567">
          <cell r="C567" t="str">
            <v>BA2300</v>
          </cell>
          <cell r="K567">
            <v>0</v>
          </cell>
        </row>
        <row r="568">
          <cell r="C568"/>
          <cell r="K568">
            <v>0</v>
          </cell>
        </row>
        <row r="569">
          <cell r="C569"/>
          <cell r="K569">
            <v>0</v>
          </cell>
        </row>
        <row r="570">
          <cell r="C570" t="str">
            <v>BA2300</v>
          </cell>
          <cell r="K570">
            <v>0</v>
          </cell>
        </row>
        <row r="571">
          <cell r="C571"/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C576" t="str">
            <v>BA2300</v>
          </cell>
          <cell r="K576">
            <v>0</v>
          </cell>
        </row>
        <row r="577">
          <cell r="C577"/>
          <cell r="K577">
            <v>0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BA2270</v>
          </cell>
          <cell r="K585">
            <v>0</v>
          </cell>
        </row>
        <row r="586">
          <cell r="C586" t="str">
            <v>BA2310</v>
          </cell>
          <cell r="K586">
            <v>0</v>
          </cell>
        </row>
        <row r="587">
          <cell r="C587"/>
          <cell r="K587">
            <v>0</v>
          </cell>
        </row>
        <row r="588">
          <cell r="C588"/>
          <cell r="K588">
            <v>0</v>
          </cell>
        </row>
        <row r="589">
          <cell r="C589" t="str">
            <v>BA2310</v>
          </cell>
          <cell r="K589">
            <v>0</v>
          </cell>
        </row>
        <row r="590">
          <cell r="C590"/>
          <cell r="K590">
            <v>0</v>
          </cell>
        </row>
        <row r="591">
          <cell r="C591" t="str">
            <v>BA2310</v>
          </cell>
          <cell r="K591">
            <v>0</v>
          </cell>
        </row>
        <row r="592">
          <cell r="C592" t="str">
            <v>BA2310</v>
          </cell>
          <cell r="K592"/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C596" t="str">
            <v>BA2310</v>
          </cell>
          <cell r="K596">
            <v>0</v>
          </cell>
        </row>
        <row r="597">
          <cell r="C597"/>
          <cell r="K597">
            <v>25489220.739999998</v>
          </cell>
        </row>
        <row r="598">
          <cell r="C598"/>
          <cell r="K598">
            <v>25489220.739999998</v>
          </cell>
        </row>
        <row r="599">
          <cell r="C599" t="str">
            <v>BA2340</v>
          </cell>
          <cell r="K599">
            <v>107857.62</v>
          </cell>
        </row>
        <row r="600">
          <cell r="C600" t="str">
            <v>BA2340</v>
          </cell>
          <cell r="K600">
            <v>61113.93</v>
          </cell>
        </row>
        <row r="601">
          <cell r="C601" t="str">
            <v>BA2340</v>
          </cell>
          <cell r="K601">
            <v>0</v>
          </cell>
        </row>
        <row r="602">
          <cell r="C602" t="str">
            <v>BA2340</v>
          </cell>
          <cell r="K602">
            <v>3909.2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0</v>
          </cell>
        </row>
        <row r="606">
          <cell r="C606" t="str">
            <v>BA2340</v>
          </cell>
          <cell r="K606">
            <v>47079.37</v>
          </cell>
        </row>
        <row r="607">
          <cell r="C607" t="str">
            <v>BA2380</v>
          </cell>
          <cell r="K607">
            <v>15104926.58</v>
          </cell>
        </row>
        <row r="608">
          <cell r="C608"/>
          <cell r="K608">
            <v>0</v>
          </cell>
        </row>
        <row r="609">
          <cell r="C609"/>
          <cell r="K609">
            <v>0</v>
          </cell>
        </row>
        <row r="610">
          <cell r="C610" t="str">
            <v>BA2380</v>
          </cell>
          <cell r="K610">
            <v>2384047.56</v>
          </cell>
        </row>
        <row r="611">
          <cell r="C611"/>
          <cell r="K611">
            <v>0</v>
          </cell>
        </row>
        <row r="612">
          <cell r="C612" t="str">
            <v>BA2380</v>
          </cell>
          <cell r="K612">
            <v>2341089.12</v>
          </cell>
        </row>
        <row r="613">
          <cell r="C613" t="str">
            <v>BA2380</v>
          </cell>
          <cell r="K613">
            <v>0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0</v>
          </cell>
        </row>
        <row r="616">
          <cell r="C616" t="str">
            <v>BA2380</v>
          </cell>
          <cell r="K616">
            <v>5439197.3600000003</v>
          </cell>
        </row>
        <row r="617">
          <cell r="C617"/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BA2350</v>
          </cell>
          <cell r="K625">
            <v>0</v>
          </cell>
        </row>
        <row r="626">
          <cell r="C626" t="str">
            <v>BA2390</v>
          </cell>
          <cell r="K626">
            <v>0</v>
          </cell>
        </row>
        <row r="627">
          <cell r="C627"/>
          <cell r="K627">
            <v>0</v>
          </cell>
        </row>
        <row r="628">
          <cell r="C628"/>
          <cell r="K628">
            <v>0</v>
          </cell>
        </row>
        <row r="629">
          <cell r="C629" t="str">
            <v>BA2390</v>
          </cell>
          <cell r="K629">
            <v>0</v>
          </cell>
        </row>
        <row r="630">
          <cell r="C630"/>
          <cell r="K630">
            <v>0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0</v>
          </cell>
        </row>
        <row r="635">
          <cell r="C635" t="str">
            <v>BA2390</v>
          </cell>
          <cell r="K635">
            <v>0</v>
          </cell>
        </row>
        <row r="636">
          <cell r="C636"/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BA2360</v>
          </cell>
          <cell r="K644">
            <v>0</v>
          </cell>
        </row>
        <row r="645">
          <cell r="C645" t="str">
            <v>BA2400</v>
          </cell>
          <cell r="K645">
            <v>0</v>
          </cell>
        </row>
        <row r="646">
          <cell r="C646"/>
          <cell r="K646">
            <v>0</v>
          </cell>
        </row>
        <row r="647">
          <cell r="C647"/>
          <cell r="K647">
            <v>0</v>
          </cell>
        </row>
        <row r="648">
          <cell r="C648" t="str">
            <v>BA2400</v>
          </cell>
          <cell r="K648">
            <v>0</v>
          </cell>
        </row>
        <row r="649">
          <cell r="C649"/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C654" t="str">
            <v>BA2400</v>
          </cell>
          <cell r="K654">
            <v>0</v>
          </cell>
        </row>
        <row r="655">
          <cell r="C655"/>
          <cell r="K655">
            <v>14630302.42</v>
          </cell>
        </row>
        <row r="656">
          <cell r="C656"/>
          <cell r="K656">
            <v>14630302.42</v>
          </cell>
        </row>
        <row r="657">
          <cell r="C657" t="str">
            <v>BA2430</v>
          </cell>
          <cell r="K657">
            <v>1280668.21</v>
          </cell>
        </row>
        <row r="658">
          <cell r="C658" t="str">
            <v>BA2430</v>
          </cell>
          <cell r="K658">
            <v>832686.88</v>
          </cell>
        </row>
        <row r="659">
          <cell r="C659" t="str">
            <v>BA2430</v>
          </cell>
          <cell r="K659">
            <v>0</v>
          </cell>
        </row>
        <row r="660">
          <cell r="C660" t="str">
            <v>BA2430</v>
          </cell>
          <cell r="K660">
            <v>53263.45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0</v>
          </cell>
        </row>
        <row r="664">
          <cell r="C664" t="str">
            <v>BA2430</v>
          </cell>
          <cell r="K664">
            <v>591062.99</v>
          </cell>
        </row>
        <row r="665">
          <cell r="C665" t="str">
            <v>BA2470</v>
          </cell>
          <cell r="K665">
            <v>7096965.3499999996</v>
          </cell>
        </row>
        <row r="666">
          <cell r="C666"/>
          <cell r="K666">
            <v>0</v>
          </cell>
        </row>
        <row r="667">
          <cell r="C667"/>
          <cell r="K667">
            <v>0</v>
          </cell>
        </row>
        <row r="668">
          <cell r="C668" t="str">
            <v>BA2470</v>
          </cell>
          <cell r="K668">
            <v>1120131.42</v>
          </cell>
        </row>
        <row r="669">
          <cell r="C669"/>
          <cell r="K669">
            <v>0</v>
          </cell>
        </row>
        <row r="670">
          <cell r="C670" t="str">
            <v>BA2470</v>
          </cell>
          <cell r="K670">
            <v>1099947.6399999999</v>
          </cell>
        </row>
        <row r="671">
          <cell r="C671" t="str">
            <v>BA2470</v>
          </cell>
          <cell r="K671">
            <v>0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0</v>
          </cell>
        </row>
        <row r="674">
          <cell r="C674" t="str">
            <v>BA2470</v>
          </cell>
          <cell r="K674">
            <v>2555576.48</v>
          </cell>
        </row>
        <row r="675">
          <cell r="C675"/>
          <cell r="K675">
            <v>0</v>
          </cell>
        </row>
        <row r="676">
          <cell r="C676" t="str">
            <v>BA2440</v>
          </cell>
          <cell r="K676">
            <v>0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0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0</v>
          </cell>
        </row>
        <row r="683">
          <cell r="C683" t="str">
            <v>BA2440</v>
          </cell>
          <cell r="K683">
            <v>0</v>
          </cell>
        </row>
        <row r="684">
          <cell r="C684" t="str">
            <v>BA2480</v>
          </cell>
          <cell r="K684">
            <v>0</v>
          </cell>
        </row>
        <row r="685">
          <cell r="C685"/>
          <cell r="K685">
            <v>0</v>
          </cell>
        </row>
        <row r="686">
          <cell r="C686"/>
          <cell r="K686">
            <v>0</v>
          </cell>
        </row>
        <row r="687">
          <cell r="C687" t="str">
            <v>BA2480</v>
          </cell>
          <cell r="K687">
            <v>0</v>
          </cell>
        </row>
        <row r="688">
          <cell r="C688"/>
          <cell r="K688">
            <v>0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0</v>
          </cell>
        </row>
        <row r="693">
          <cell r="C693" t="str">
            <v>BA2480</v>
          </cell>
          <cell r="K693">
            <v>0</v>
          </cell>
        </row>
        <row r="694">
          <cell r="C694"/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BA2450</v>
          </cell>
          <cell r="K702">
            <v>0</v>
          </cell>
        </row>
        <row r="703">
          <cell r="C703" t="str">
            <v>BA2490</v>
          </cell>
          <cell r="K703">
            <v>0</v>
          </cell>
        </row>
        <row r="704">
          <cell r="C704"/>
          <cell r="K704">
            <v>0</v>
          </cell>
        </row>
        <row r="705">
          <cell r="C705"/>
          <cell r="K705">
            <v>0</v>
          </cell>
        </row>
        <row r="706">
          <cell r="C706" t="str">
            <v>BA2490</v>
          </cell>
          <cell r="K706">
            <v>0</v>
          </cell>
        </row>
        <row r="707">
          <cell r="C707"/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C712" t="str">
            <v>BA2490</v>
          </cell>
          <cell r="K712">
            <v>0</v>
          </cell>
        </row>
        <row r="713">
          <cell r="C713"/>
          <cell r="K713">
            <v>7088274.75</v>
          </cell>
        </row>
        <row r="714">
          <cell r="C714"/>
          <cell r="K714">
            <v>1432270.24</v>
          </cell>
        </row>
        <row r="715">
          <cell r="C715" t="str">
            <v>BA2540</v>
          </cell>
          <cell r="K715">
            <v>154937.04</v>
          </cell>
        </row>
        <row r="716">
          <cell r="C716" t="str">
            <v>BA2540</v>
          </cell>
          <cell r="K716">
            <v>151.72999999999999</v>
          </cell>
        </row>
        <row r="717">
          <cell r="C717" t="str">
            <v>BA2540</v>
          </cell>
          <cell r="K717">
            <v>78.19</v>
          </cell>
        </row>
        <row r="718">
          <cell r="C718" t="str">
            <v>BA2551</v>
          </cell>
          <cell r="K718">
            <v>29857.31</v>
          </cell>
        </row>
        <row r="719">
          <cell r="C719" t="str">
            <v>BA2540</v>
          </cell>
          <cell r="K719">
            <v>123949.63</v>
          </cell>
        </row>
        <row r="720">
          <cell r="C720" t="str">
            <v>BA2540</v>
          </cell>
          <cell r="K720">
            <v>0</v>
          </cell>
        </row>
        <row r="721">
          <cell r="C721" t="str">
            <v>BA2540</v>
          </cell>
          <cell r="K721">
            <v>5673.16</v>
          </cell>
        </row>
        <row r="722">
          <cell r="C722" t="str">
            <v>BA2551</v>
          </cell>
          <cell r="K722">
            <v>0</v>
          </cell>
        </row>
        <row r="723">
          <cell r="C723" t="str">
            <v>BA2540</v>
          </cell>
          <cell r="K723">
            <v>123949.56</v>
          </cell>
        </row>
        <row r="724">
          <cell r="C724" t="str">
            <v>BA2540</v>
          </cell>
          <cell r="K724">
            <v>0</v>
          </cell>
        </row>
        <row r="725">
          <cell r="C725" t="str">
            <v>BA2540</v>
          </cell>
          <cell r="K725">
            <v>5634.07</v>
          </cell>
        </row>
        <row r="726">
          <cell r="C726" t="str">
            <v>BA2551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0</v>
          </cell>
        </row>
        <row r="730">
          <cell r="C730" t="str">
            <v>BA2540</v>
          </cell>
          <cell r="K730">
            <v>34662.44</v>
          </cell>
        </row>
        <row r="731">
          <cell r="C731" t="str">
            <v>BA2540</v>
          </cell>
          <cell r="K731">
            <v>138.99</v>
          </cell>
        </row>
        <row r="732">
          <cell r="C732" t="str">
            <v>BA2540</v>
          </cell>
          <cell r="K732">
            <v>1288.3499999999999</v>
          </cell>
        </row>
        <row r="733">
          <cell r="C733" t="str">
            <v>BA2540</v>
          </cell>
          <cell r="K733">
            <v>951949.77</v>
          </cell>
        </row>
        <row r="734">
          <cell r="C734" t="str">
            <v>BA2540</v>
          </cell>
          <cell r="K734">
            <v>0</v>
          </cell>
        </row>
        <row r="735">
          <cell r="C735"/>
          <cell r="K735">
            <v>5656004.5099999998</v>
          </cell>
        </row>
        <row r="736">
          <cell r="C736" t="str">
            <v>BA2550</v>
          </cell>
          <cell r="K736">
            <v>113.33</v>
          </cell>
        </row>
        <row r="737">
          <cell r="C737" t="str">
            <v>BA2550</v>
          </cell>
          <cell r="K737">
            <v>455372.99</v>
          </cell>
        </row>
        <row r="738">
          <cell r="C738" t="str">
            <v>BA2550</v>
          </cell>
          <cell r="K738">
            <v>540000</v>
          </cell>
        </row>
        <row r="739">
          <cell r="C739" t="str">
            <v>BA1700</v>
          </cell>
          <cell r="K739">
            <v>0</v>
          </cell>
        </row>
        <row r="740">
          <cell r="C740" t="str">
            <v>BA1690</v>
          </cell>
          <cell r="K740">
            <v>2875000</v>
          </cell>
        </row>
        <row r="741">
          <cell r="C741" t="str">
            <v>BA2550</v>
          </cell>
          <cell r="K741">
            <v>0</v>
          </cell>
        </row>
        <row r="742">
          <cell r="C742" t="str">
            <v>BA2510</v>
          </cell>
          <cell r="K742">
            <v>971418.92</v>
          </cell>
        </row>
        <row r="743">
          <cell r="C743" t="str">
            <v>BA2520</v>
          </cell>
          <cell r="K743">
            <v>0</v>
          </cell>
        </row>
        <row r="744">
          <cell r="C744" t="str">
            <v>BA2552</v>
          </cell>
          <cell r="K744">
            <v>814099.27</v>
          </cell>
        </row>
        <row r="745">
          <cell r="C745"/>
          <cell r="K745">
            <v>433417.79</v>
          </cell>
        </row>
        <row r="746">
          <cell r="C746"/>
          <cell r="K746">
            <v>433417.79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0</v>
          </cell>
        </row>
        <row r="751">
          <cell r="C751" t="str">
            <v>BA2570</v>
          </cell>
          <cell r="K751">
            <v>433417.79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C754" t="str">
            <v>BA2570</v>
          </cell>
          <cell r="K754">
            <v>0</v>
          </cell>
        </row>
        <row r="755">
          <cell r="C755"/>
          <cell r="K755">
            <v>11164407.959999999</v>
          </cell>
        </row>
        <row r="756">
          <cell r="C756"/>
          <cell r="K756">
            <v>11164407.959999999</v>
          </cell>
        </row>
        <row r="757">
          <cell r="C757" t="str">
            <v>BA2610</v>
          </cell>
          <cell r="K757">
            <v>3391751.55</v>
          </cell>
        </row>
        <row r="758">
          <cell r="C758" t="str">
            <v>BA2600</v>
          </cell>
          <cell r="K758">
            <v>0</v>
          </cell>
        </row>
        <row r="759">
          <cell r="C759" t="str">
            <v>BA2620</v>
          </cell>
          <cell r="K759">
            <v>0</v>
          </cell>
        </row>
        <row r="760">
          <cell r="C760" t="str">
            <v>BA2620</v>
          </cell>
          <cell r="K760">
            <v>120945.88</v>
          </cell>
        </row>
        <row r="761">
          <cell r="C761" t="str">
            <v>BA2620</v>
          </cell>
          <cell r="K761">
            <v>6955288.4299999997</v>
          </cell>
        </row>
        <row r="762">
          <cell r="C762" t="str">
            <v>BA2620</v>
          </cell>
          <cell r="K762">
            <v>0</v>
          </cell>
        </row>
        <row r="763">
          <cell r="C763" t="str">
            <v>BA2620</v>
          </cell>
          <cell r="K763">
            <v>97517.99</v>
          </cell>
        </row>
        <row r="764">
          <cell r="C764" t="str">
            <v>BA2620</v>
          </cell>
          <cell r="K764">
            <v>253486.13</v>
          </cell>
        </row>
        <row r="765">
          <cell r="C765" t="str">
            <v>BA2620</v>
          </cell>
          <cell r="K765">
            <v>73144.69</v>
          </cell>
        </row>
        <row r="766">
          <cell r="C766" t="str">
            <v>BA2620</v>
          </cell>
          <cell r="K766">
            <v>248952.77</v>
          </cell>
        </row>
        <row r="767">
          <cell r="C767" t="str">
            <v>BA2620</v>
          </cell>
          <cell r="K767">
            <v>3237.92</v>
          </cell>
        </row>
        <row r="768">
          <cell r="C768" t="str">
            <v>BA2620</v>
          </cell>
          <cell r="K768">
            <v>150.07</v>
          </cell>
        </row>
        <row r="769">
          <cell r="C769" t="str">
            <v>BA2620</v>
          </cell>
          <cell r="K769">
            <v>0</v>
          </cell>
        </row>
        <row r="770">
          <cell r="C770" t="str">
            <v>BA2620</v>
          </cell>
          <cell r="K770">
            <v>19932.53</v>
          </cell>
        </row>
        <row r="771">
          <cell r="C771" t="str">
            <v>BA2620</v>
          </cell>
          <cell r="K771">
            <v>0</v>
          </cell>
        </row>
        <row r="772">
          <cell r="C772"/>
          <cell r="K772">
            <v>0</v>
          </cell>
        </row>
        <row r="773">
          <cell r="C773"/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C785" t="str">
            <v>BA2640</v>
          </cell>
          <cell r="K785">
            <v>0</v>
          </cell>
        </row>
        <row r="786">
          <cell r="C786"/>
          <cell r="K786">
            <v>0</v>
          </cell>
        </row>
        <row r="787">
          <cell r="C787"/>
          <cell r="K787">
            <v>0</v>
          </cell>
        </row>
        <row r="788">
          <cell r="C788" t="str">
            <v>BA2650</v>
          </cell>
          <cell r="K788">
            <v>0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C822" t="str">
            <v>BA2650</v>
          </cell>
          <cell r="K822">
            <v>0</v>
          </cell>
        </row>
        <row r="823">
          <cell r="C823"/>
          <cell r="K823">
            <v>0</v>
          </cell>
        </row>
        <row r="824">
          <cell r="C824"/>
          <cell r="K824">
            <v>0</v>
          </cell>
        </row>
        <row r="825">
          <cell r="C825" t="str">
            <v>BA2671</v>
          </cell>
          <cell r="K825">
            <v>0</v>
          </cell>
        </row>
        <row r="826">
          <cell r="C826" t="str">
            <v>BA2671</v>
          </cell>
          <cell r="K826">
            <v>0</v>
          </cell>
        </row>
        <row r="827">
          <cell r="C827" t="str">
            <v>BA2671</v>
          </cell>
          <cell r="K827">
            <v>0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BA2671</v>
          </cell>
          <cell r="K829">
            <v>0</v>
          </cell>
        </row>
        <row r="830">
          <cell r="C830" t="str">
            <v>BA2672</v>
          </cell>
          <cell r="K830">
            <v>0</v>
          </cell>
        </row>
        <row r="831">
          <cell r="C831" t="str">
            <v>BA2672</v>
          </cell>
          <cell r="K831">
            <v>0</v>
          </cell>
        </row>
        <row r="832">
          <cell r="C832" t="str">
            <v>BA2674</v>
          </cell>
          <cell r="K832">
            <v>0</v>
          </cell>
        </row>
        <row r="833">
          <cell r="C833" t="str">
            <v>BA2675</v>
          </cell>
          <cell r="K833">
            <v>0</v>
          </cell>
        </row>
        <row r="834">
          <cell r="C834" t="str">
            <v>BA2675</v>
          </cell>
          <cell r="K834">
            <v>0</v>
          </cell>
        </row>
        <row r="835">
          <cell r="C835" t="str">
            <v>BA2673</v>
          </cell>
          <cell r="K835">
            <v>0</v>
          </cell>
        </row>
        <row r="836">
          <cell r="C836" t="str">
            <v>BA2676</v>
          </cell>
          <cell r="K836">
            <v>0</v>
          </cell>
        </row>
        <row r="837">
          <cell r="C837" t="str">
            <v>BA2673</v>
          </cell>
          <cell r="K837">
            <v>0</v>
          </cell>
        </row>
        <row r="838">
          <cell r="C838" t="str">
            <v>BA2671</v>
          </cell>
          <cell r="K838">
            <v>0</v>
          </cell>
        </row>
        <row r="839">
          <cell r="C839" t="str">
            <v>BA2673</v>
          </cell>
          <cell r="K839">
            <v>0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0</v>
          </cell>
        </row>
        <row r="842">
          <cell r="C842" t="str">
            <v>BA2673</v>
          </cell>
          <cell r="K842">
            <v>0</v>
          </cell>
        </row>
        <row r="843">
          <cell r="C843" t="str">
            <v>BA2673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BA2677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BA2672</v>
          </cell>
          <cell r="K848">
            <v>0</v>
          </cell>
        </row>
        <row r="849">
          <cell r="C849" t="str">
            <v>BA2678</v>
          </cell>
          <cell r="K849">
            <v>0</v>
          </cell>
        </row>
        <row r="850">
          <cell r="C850"/>
          <cell r="K850">
            <v>0</v>
          </cell>
        </row>
        <row r="851">
          <cell r="C851"/>
          <cell r="K851">
            <v>0</v>
          </cell>
        </row>
        <row r="852">
          <cell r="C852" t="str">
            <v>BA2681</v>
          </cell>
          <cell r="K852">
            <v>0</v>
          </cell>
        </row>
        <row r="853">
          <cell r="C853" t="str">
            <v>BA2682</v>
          </cell>
          <cell r="K853">
            <v>0</v>
          </cell>
        </row>
        <row r="854">
          <cell r="C854" t="str">
            <v>BA2683</v>
          </cell>
          <cell r="K854">
            <v>0</v>
          </cell>
        </row>
        <row r="855">
          <cell r="C855" t="str">
            <v>BA2683</v>
          </cell>
          <cell r="K855">
            <v>0</v>
          </cell>
        </row>
        <row r="856">
          <cell r="C856" t="str">
            <v>BA2684</v>
          </cell>
          <cell r="K856">
            <v>0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0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BA2685</v>
          </cell>
          <cell r="K862">
            <v>0</v>
          </cell>
        </row>
        <row r="863">
          <cell r="C863" t="str">
            <v>BA2686</v>
          </cell>
          <cell r="K863">
            <v>0</v>
          </cell>
        </row>
        <row r="864">
          <cell r="C864"/>
          <cell r="K864">
            <v>0</v>
          </cell>
        </row>
        <row r="865">
          <cell r="C865"/>
          <cell r="K865">
            <v>10580605.970000001</v>
          </cell>
        </row>
        <row r="866">
          <cell r="C866"/>
          <cell r="K866">
            <v>7687312.6900000004</v>
          </cell>
        </row>
        <row r="867">
          <cell r="C867" t="str">
            <v>BA2890</v>
          </cell>
          <cell r="K867">
            <v>0</v>
          </cell>
        </row>
        <row r="868">
          <cell r="C868" t="str">
            <v>BA2760</v>
          </cell>
          <cell r="K868">
            <v>482301.64</v>
          </cell>
        </row>
        <row r="869">
          <cell r="C869" t="str">
            <v>BA2840</v>
          </cell>
          <cell r="K869">
            <v>1186618.55</v>
          </cell>
        </row>
        <row r="870">
          <cell r="C870" t="str">
            <v>BA2840</v>
          </cell>
          <cell r="K870">
            <v>791079.04</v>
          </cell>
        </row>
        <row r="871">
          <cell r="C871" t="str">
            <v>BA2840</v>
          </cell>
          <cell r="K871">
            <v>395539.51</v>
          </cell>
        </row>
        <row r="872">
          <cell r="C872" t="str">
            <v>BA2890</v>
          </cell>
          <cell r="K872">
            <v>315536.75</v>
          </cell>
        </row>
        <row r="873">
          <cell r="C873" t="str">
            <v>BA2860</v>
          </cell>
          <cell r="K873">
            <v>2912237.9</v>
          </cell>
        </row>
        <row r="874">
          <cell r="C874" t="str">
            <v>BA2870</v>
          </cell>
          <cell r="K874">
            <v>417617.2</v>
          </cell>
        </row>
        <row r="875">
          <cell r="C875" t="str">
            <v>BA2880</v>
          </cell>
          <cell r="K875">
            <v>908550</v>
          </cell>
        </row>
        <row r="876">
          <cell r="C876" t="str">
            <v>BA2850</v>
          </cell>
          <cell r="K876">
            <v>277832.09999999998</v>
          </cell>
        </row>
        <row r="877">
          <cell r="C877" t="str">
            <v>BA2881</v>
          </cell>
          <cell r="K877">
            <v>0</v>
          </cell>
        </row>
        <row r="878">
          <cell r="C878" t="str">
            <v>BA2882</v>
          </cell>
          <cell r="K878">
            <v>0</v>
          </cell>
        </row>
        <row r="879">
          <cell r="C879" t="str">
            <v>BA2883</v>
          </cell>
          <cell r="K879">
            <v>0</v>
          </cell>
        </row>
        <row r="880">
          <cell r="C880" t="str">
            <v>BA2884</v>
          </cell>
          <cell r="K880">
            <v>0</v>
          </cell>
        </row>
        <row r="881">
          <cell r="C881"/>
          <cell r="K881">
            <v>2893293.28</v>
          </cell>
        </row>
        <row r="882">
          <cell r="C882" t="str">
            <v>BA2710</v>
          </cell>
          <cell r="K882">
            <v>35954.230000000003</v>
          </cell>
        </row>
        <row r="883">
          <cell r="C883" t="str">
            <v>BA2720</v>
          </cell>
          <cell r="K883">
            <v>172500</v>
          </cell>
        </row>
        <row r="884">
          <cell r="C884" t="str">
            <v>BA2730</v>
          </cell>
          <cell r="K884">
            <v>0</v>
          </cell>
        </row>
        <row r="885">
          <cell r="C885" t="str">
            <v>BA2740</v>
          </cell>
          <cell r="K885">
            <v>2528000</v>
          </cell>
        </row>
        <row r="886">
          <cell r="C886" t="str">
            <v>BA2751</v>
          </cell>
          <cell r="K886">
            <v>125839.05</v>
          </cell>
        </row>
        <row r="887">
          <cell r="C887" t="str">
            <v>BA2741</v>
          </cell>
          <cell r="K887">
            <v>0</v>
          </cell>
        </row>
        <row r="888">
          <cell r="C888" t="str">
            <v>BA2750</v>
          </cell>
          <cell r="K888">
            <v>31000</v>
          </cell>
        </row>
        <row r="889">
          <cell r="C889"/>
          <cell r="K889">
            <v>0</v>
          </cell>
        </row>
        <row r="890">
          <cell r="C890" t="str">
            <v>BA2780</v>
          </cell>
          <cell r="K890">
            <v>0</v>
          </cell>
        </row>
        <row r="891">
          <cell r="C891" t="str">
            <v>BA2790</v>
          </cell>
          <cell r="K891">
            <v>0</v>
          </cell>
        </row>
        <row r="892">
          <cell r="C892" t="str">
            <v>BA2800</v>
          </cell>
          <cell r="K892">
            <v>0</v>
          </cell>
        </row>
        <row r="893">
          <cell r="C893" t="str">
            <v>BA2810</v>
          </cell>
          <cell r="K893">
            <v>0</v>
          </cell>
        </row>
        <row r="894">
          <cell r="C894" t="str">
            <v>BA2811</v>
          </cell>
          <cell r="K894">
            <v>0</v>
          </cell>
        </row>
        <row r="895">
          <cell r="C895" t="str">
            <v>BA2771</v>
          </cell>
          <cell r="K895">
            <v>0</v>
          </cell>
        </row>
        <row r="896">
          <cell r="C896"/>
          <cell r="K896">
            <v>0</v>
          </cell>
        </row>
        <row r="897">
          <cell r="C897"/>
          <cell r="K897">
            <v>0</v>
          </cell>
        </row>
        <row r="898">
          <cell r="C898" t="str">
            <v>CA0120</v>
          </cell>
          <cell r="K898">
            <v>0</v>
          </cell>
        </row>
        <row r="899">
          <cell r="C899" t="str">
            <v>CA0130</v>
          </cell>
          <cell r="K899">
            <v>0</v>
          </cell>
        </row>
        <row r="900">
          <cell r="C900" t="str">
            <v>CA0140</v>
          </cell>
          <cell r="K900">
            <v>0</v>
          </cell>
        </row>
        <row r="901">
          <cell r="C901"/>
          <cell r="K901">
            <v>0</v>
          </cell>
        </row>
        <row r="902">
          <cell r="C902" t="str">
            <v>CA0160</v>
          </cell>
          <cell r="K902">
            <v>0</v>
          </cell>
        </row>
        <row r="903">
          <cell r="C903" t="str">
            <v>CA0170</v>
          </cell>
          <cell r="K903">
            <v>0</v>
          </cell>
        </row>
        <row r="904">
          <cell r="C904"/>
          <cell r="K904">
            <v>0</v>
          </cell>
        </row>
        <row r="905">
          <cell r="C905"/>
          <cell r="K905">
            <v>0</v>
          </cell>
        </row>
        <row r="906">
          <cell r="C906" t="str">
            <v>DA0020</v>
          </cell>
          <cell r="K906">
            <v>0</v>
          </cell>
        </row>
        <row r="907">
          <cell r="C907"/>
          <cell r="K907">
            <v>0</v>
          </cell>
        </row>
        <row r="908">
          <cell r="C908"/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C910" t="str">
            <v>EA0270</v>
          </cell>
          <cell r="K910">
            <v>0</v>
          </cell>
        </row>
        <row r="911">
          <cell r="C911"/>
          <cell r="K911">
            <v>0</v>
          </cell>
        </row>
        <row r="912">
          <cell r="C912"/>
          <cell r="K912">
            <v>0</v>
          </cell>
        </row>
        <row r="913">
          <cell r="C913" t="str">
            <v>EA0290</v>
          </cell>
          <cell r="K913">
            <v>0</v>
          </cell>
        </row>
        <row r="914">
          <cell r="C914" t="str">
            <v>EA0290</v>
          </cell>
          <cell r="K914">
            <v>0</v>
          </cell>
        </row>
        <row r="915">
          <cell r="C915" t="str">
            <v>EA0330</v>
          </cell>
          <cell r="K915">
            <v>0</v>
          </cell>
        </row>
        <row r="916">
          <cell r="C916" t="str">
            <v>EA0340</v>
          </cell>
          <cell r="K916">
            <v>0</v>
          </cell>
        </row>
        <row r="917">
          <cell r="C917" t="str">
            <v>EA0450</v>
          </cell>
          <cell r="K917">
            <v>0</v>
          </cell>
        </row>
        <row r="918">
          <cell r="C918" t="str">
            <v>EA0360</v>
          </cell>
          <cell r="K918">
            <v>0</v>
          </cell>
        </row>
        <row r="919">
          <cell r="C919" t="str">
            <v>EA0380</v>
          </cell>
          <cell r="K919">
            <v>0</v>
          </cell>
        </row>
        <row r="920">
          <cell r="C920" t="str">
            <v>EA0390</v>
          </cell>
          <cell r="K920">
            <v>0</v>
          </cell>
        </row>
        <row r="921">
          <cell r="C921" t="str">
            <v>EA0400</v>
          </cell>
          <cell r="K921">
            <v>0</v>
          </cell>
        </row>
        <row r="922">
          <cell r="C922" t="str">
            <v>EA0410</v>
          </cell>
          <cell r="K922">
            <v>0</v>
          </cell>
        </row>
        <row r="923">
          <cell r="C923" t="str">
            <v>EA0420</v>
          </cell>
          <cell r="K923">
            <v>0</v>
          </cell>
        </row>
        <row r="924">
          <cell r="C924" t="str">
            <v>EA0430</v>
          </cell>
          <cell r="K924">
            <v>0</v>
          </cell>
        </row>
        <row r="925">
          <cell r="C925" t="str">
            <v>EA0440</v>
          </cell>
          <cell r="K925">
            <v>0</v>
          </cell>
        </row>
        <row r="926">
          <cell r="C926" t="str">
            <v>EA0450</v>
          </cell>
          <cell r="K926">
            <v>0</v>
          </cell>
        </row>
        <row r="927">
          <cell r="C927" t="str">
            <v>EA0461</v>
          </cell>
          <cell r="K927">
            <v>0</v>
          </cell>
        </row>
        <row r="928">
          <cell r="C928" t="str">
            <v>EA0470</v>
          </cell>
          <cell r="K928">
            <v>0</v>
          </cell>
        </row>
        <row r="929">
          <cell r="C929" t="str">
            <v>EA0490</v>
          </cell>
          <cell r="K929">
            <v>0</v>
          </cell>
        </row>
        <row r="930">
          <cell r="C930" t="str">
            <v>EA0500</v>
          </cell>
          <cell r="K930">
            <v>0</v>
          </cell>
        </row>
        <row r="931">
          <cell r="C931" t="str">
            <v>EA0510</v>
          </cell>
          <cell r="K931">
            <v>0</v>
          </cell>
        </row>
        <row r="932">
          <cell r="C932" t="str">
            <v>EA0520</v>
          </cell>
          <cell r="K932">
            <v>0</v>
          </cell>
        </row>
        <row r="933">
          <cell r="C933" t="str">
            <v>EA0530</v>
          </cell>
          <cell r="K933">
            <v>0</v>
          </cell>
        </row>
        <row r="934">
          <cell r="C934" t="str">
            <v>EA0540</v>
          </cell>
          <cell r="K934">
            <v>0</v>
          </cell>
        </row>
        <row r="935">
          <cell r="C935" t="str">
            <v>EA0550</v>
          </cell>
          <cell r="K935">
            <v>0</v>
          </cell>
        </row>
        <row r="936">
          <cell r="C936" t="str">
            <v>EA0290</v>
          </cell>
          <cell r="K936">
            <v>0</v>
          </cell>
        </row>
        <row r="937">
          <cell r="C937" t="str">
            <v>EA0300</v>
          </cell>
          <cell r="K937">
            <v>0</v>
          </cell>
        </row>
        <row r="938">
          <cell r="C938" t="str">
            <v>EA0560</v>
          </cell>
          <cell r="K938">
            <v>0</v>
          </cell>
        </row>
        <row r="939">
          <cell r="C939"/>
          <cell r="K939">
            <v>0</v>
          </cell>
        </row>
        <row r="940">
          <cell r="C940" t="str">
            <v>EA0560</v>
          </cell>
          <cell r="K940">
            <v>0</v>
          </cell>
        </row>
        <row r="941">
          <cell r="C941"/>
          <cell r="K941">
            <v>16798349.489999998</v>
          </cell>
        </row>
        <row r="942">
          <cell r="C942"/>
          <cell r="K942">
            <v>16798349.489999998</v>
          </cell>
        </row>
        <row r="943">
          <cell r="C943" t="str">
            <v>YA0020</v>
          </cell>
          <cell r="K943">
            <v>15277025.029999999</v>
          </cell>
        </row>
        <row r="944">
          <cell r="C944" t="str">
            <v>YA0030</v>
          </cell>
          <cell r="K944">
            <v>692049.39</v>
          </cell>
        </row>
        <row r="945">
          <cell r="C945" t="str">
            <v>YA0050</v>
          </cell>
          <cell r="K945">
            <v>0</v>
          </cell>
        </row>
        <row r="946">
          <cell r="C946" t="str">
            <v>YA0040</v>
          </cell>
          <cell r="K946">
            <v>294178.51</v>
          </cell>
        </row>
        <row r="947">
          <cell r="C947" t="str">
            <v>YA0020</v>
          </cell>
          <cell r="K947">
            <v>265577.52</v>
          </cell>
        </row>
        <row r="948">
          <cell r="C948" t="str">
            <v>YA0070</v>
          </cell>
          <cell r="K948">
            <v>269519.03999999998</v>
          </cell>
        </row>
        <row r="949">
          <cell r="C949" t="str">
            <v>YA0080</v>
          </cell>
          <cell r="K949">
            <v>0</v>
          </cell>
        </row>
        <row r="950">
          <cell r="C950" t="str">
            <v>YA0090</v>
          </cell>
          <cell r="K950">
            <v>0</v>
          </cell>
        </row>
        <row r="951">
          <cell r="C951"/>
          <cell r="K951">
            <v>0</v>
          </cell>
        </row>
        <row r="952">
          <cell r="C952"/>
          <cell r="K952">
            <v>767524148.89999986</v>
          </cell>
        </row>
        <row r="953">
          <cell r="C953"/>
          <cell r="K953">
            <v>711670779.3599999</v>
          </cell>
        </row>
        <row r="954">
          <cell r="C954"/>
          <cell r="K954">
            <v>677363168</v>
          </cell>
        </row>
        <row r="955">
          <cell r="C955" t="str">
            <v>AA0031</v>
          </cell>
          <cell r="K955">
            <v>677363168</v>
          </cell>
        </row>
        <row r="956">
          <cell r="C956" t="str">
            <v>AA0032</v>
          </cell>
          <cell r="K956">
            <v>0</v>
          </cell>
        </row>
        <row r="957">
          <cell r="C957"/>
          <cell r="K957">
            <v>0</v>
          </cell>
        </row>
        <row r="958">
          <cell r="C958" t="str">
            <v>AA0034</v>
          </cell>
          <cell r="K958">
            <v>0</v>
          </cell>
        </row>
        <row r="959">
          <cell r="C959" t="str">
            <v>AA0035</v>
          </cell>
          <cell r="K959">
            <v>0</v>
          </cell>
        </row>
        <row r="960">
          <cell r="C960" t="str">
            <v>AA0040</v>
          </cell>
          <cell r="K960">
            <v>0</v>
          </cell>
        </row>
        <row r="961">
          <cell r="C961" t="str">
            <v>AA0036</v>
          </cell>
          <cell r="K961">
            <v>0</v>
          </cell>
        </row>
        <row r="962">
          <cell r="C962"/>
          <cell r="K962">
            <v>0</v>
          </cell>
        </row>
        <row r="963">
          <cell r="C963"/>
          <cell r="K963">
            <v>0</v>
          </cell>
        </row>
        <row r="964">
          <cell r="C964"/>
          <cell r="K964">
            <v>35230689.549999997</v>
          </cell>
        </row>
        <row r="965">
          <cell r="C965" t="str">
            <v>AA0032</v>
          </cell>
          <cell r="K965">
            <v>0</v>
          </cell>
        </row>
        <row r="966">
          <cell r="C966" t="str">
            <v>AA0032</v>
          </cell>
          <cell r="K966">
            <v>0</v>
          </cell>
        </row>
        <row r="967">
          <cell r="C967" t="str">
            <v>AA0160</v>
          </cell>
          <cell r="K967">
            <v>3393041.91</v>
          </cell>
        </row>
        <row r="968">
          <cell r="C968" t="str">
            <v>AA0150</v>
          </cell>
          <cell r="K968">
            <v>0</v>
          </cell>
        </row>
        <row r="969">
          <cell r="C969" t="str">
            <v>AA0070</v>
          </cell>
          <cell r="K969">
            <v>0</v>
          </cell>
        </row>
        <row r="970">
          <cell r="C970" t="str">
            <v>AA0070</v>
          </cell>
          <cell r="K970">
            <v>271254.67</v>
          </cell>
        </row>
        <row r="971">
          <cell r="C971" t="str">
            <v>AA0070</v>
          </cell>
          <cell r="K971">
            <v>269240.37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0</v>
          </cell>
        </row>
        <row r="976">
          <cell r="C976" t="str">
            <v>AA0040</v>
          </cell>
          <cell r="K976">
            <v>14275000</v>
          </cell>
        </row>
        <row r="977">
          <cell r="C977" t="str">
            <v>AA0040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AA0070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AA0032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AA0070</v>
          </cell>
          <cell r="K984">
            <v>0</v>
          </cell>
        </row>
        <row r="985">
          <cell r="C985" t="str">
            <v>AA0040</v>
          </cell>
          <cell r="K985">
            <v>577209</v>
          </cell>
        </row>
        <row r="986">
          <cell r="C986" t="str">
            <v>AA0070</v>
          </cell>
          <cell r="K986">
            <v>0</v>
          </cell>
        </row>
        <row r="987">
          <cell r="C987" t="str">
            <v>AA0070</v>
          </cell>
          <cell r="K987">
            <v>0</v>
          </cell>
        </row>
        <row r="988">
          <cell r="C988" t="str">
            <v>AA0040</v>
          </cell>
          <cell r="K988">
            <v>0</v>
          </cell>
        </row>
        <row r="989">
          <cell r="C989" t="str">
            <v>AA0040</v>
          </cell>
          <cell r="K989">
            <v>1372100</v>
          </cell>
        </row>
        <row r="990">
          <cell r="C990" t="str">
            <v>AA0070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AA0150</v>
          </cell>
          <cell r="K992">
            <v>0</v>
          </cell>
        </row>
        <row r="993">
          <cell r="C993" t="str">
            <v>AA0070</v>
          </cell>
          <cell r="K993">
            <v>4518853.09</v>
          </cell>
        </row>
        <row r="994">
          <cell r="C994" t="str">
            <v>AA0070</v>
          </cell>
          <cell r="K994">
            <v>232940.51</v>
          </cell>
        </row>
        <row r="995">
          <cell r="C995" t="str">
            <v>AA0070</v>
          </cell>
          <cell r="K995">
            <v>0</v>
          </cell>
        </row>
        <row r="996">
          <cell r="C996" t="str">
            <v>AA0070</v>
          </cell>
          <cell r="K996">
            <v>0</v>
          </cell>
        </row>
        <row r="997">
          <cell r="C997" t="str">
            <v>AA0032</v>
          </cell>
          <cell r="K997">
            <v>0</v>
          </cell>
        </row>
        <row r="998">
          <cell r="C998" t="str">
            <v>AA0070</v>
          </cell>
          <cell r="K998">
            <v>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AA0032</v>
          </cell>
          <cell r="K1004">
            <v>0</v>
          </cell>
        </row>
        <row r="1005">
          <cell r="C1005" t="str">
            <v>AA0070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AA0032</v>
          </cell>
          <cell r="K1008">
            <v>0</v>
          </cell>
        </row>
        <row r="1009">
          <cell r="C1009" t="str">
            <v>AA0070</v>
          </cell>
          <cell r="K1009">
            <v>0</v>
          </cell>
        </row>
        <row r="1010">
          <cell r="C1010" t="str">
            <v>AA0032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AA0070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AA0032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AA0070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AA0032</v>
          </cell>
          <cell r="K1018">
            <v>0</v>
          </cell>
        </row>
        <row r="1019">
          <cell r="C1019" t="str">
            <v>AA0070</v>
          </cell>
          <cell r="K1019">
            <v>3097050</v>
          </cell>
        </row>
        <row r="1020">
          <cell r="C1020"/>
          <cell r="K1020">
            <v>0</v>
          </cell>
        </row>
        <row r="1021">
          <cell r="C1021" t="str">
            <v>AA0032</v>
          </cell>
          <cell r="K1021">
            <v>7224000</v>
          </cell>
        </row>
        <row r="1022">
          <cell r="C1022"/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AA0170</v>
          </cell>
          <cell r="K1024">
            <v>0</v>
          </cell>
        </row>
        <row r="1025">
          <cell r="C1025" t="str">
            <v>AA0190</v>
          </cell>
          <cell r="K1025">
            <v>0</v>
          </cell>
        </row>
        <row r="1026">
          <cell r="C1026" t="str">
            <v>AA0200</v>
          </cell>
          <cell r="K1026">
            <v>0</v>
          </cell>
        </row>
        <row r="1027">
          <cell r="C1027" t="str">
            <v>AA0210</v>
          </cell>
          <cell r="K1027">
            <v>0</v>
          </cell>
        </row>
        <row r="1028">
          <cell r="C1028" t="str">
            <v>AA0220</v>
          </cell>
          <cell r="K1028">
            <v>0</v>
          </cell>
        </row>
        <row r="1029">
          <cell r="C1029" t="str">
            <v>AA0141</v>
          </cell>
          <cell r="K1029">
            <v>0</v>
          </cell>
        </row>
        <row r="1030">
          <cell r="C1030"/>
          <cell r="K1030">
            <v>336921.81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0</v>
          </cell>
        </row>
        <row r="1033">
          <cell r="C1033" t="str">
            <v>AA0170</v>
          </cell>
          <cell r="K1033">
            <v>0</v>
          </cell>
        </row>
        <row r="1034">
          <cell r="C1034" t="str">
            <v>AA0171</v>
          </cell>
          <cell r="K1034">
            <v>0</v>
          </cell>
        </row>
        <row r="1035">
          <cell r="C1035" t="str">
            <v>AA0120</v>
          </cell>
          <cell r="K1035">
            <v>0</v>
          </cell>
        </row>
        <row r="1036">
          <cell r="C1036" t="str">
            <v>AA0130</v>
          </cell>
          <cell r="K1036">
            <v>336921.81</v>
          </cell>
        </row>
        <row r="1037">
          <cell r="C1037" t="str">
            <v>AA0100</v>
          </cell>
          <cell r="K1037">
            <v>0</v>
          </cell>
        </row>
        <row r="1038">
          <cell r="C1038" t="str">
            <v>AA0080</v>
          </cell>
          <cell r="K1038">
            <v>0</v>
          </cell>
        </row>
        <row r="1039">
          <cell r="C1039" t="str">
            <v>AA0090</v>
          </cell>
          <cell r="K1039">
            <v>0</v>
          </cell>
        </row>
        <row r="1040">
          <cell r="C1040"/>
          <cell r="K1040">
            <v>0</v>
          </cell>
        </row>
        <row r="1041">
          <cell r="C1041" t="str">
            <v>AA0230</v>
          </cell>
          <cell r="K1041">
            <v>0</v>
          </cell>
        </row>
        <row r="1042">
          <cell r="C1042" t="str">
            <v>AA0230</v>
          </cell>
          <cell r="K1042">
            <v>0</v>
          </cell>
        </row>
        <row r="1043">
          <cell r="C1043"/>
          <cell r="K1043">
            <v>-1260000</v>
          </cell>
        </row>
        <row r="1044">
          <cell r="C1044" t="str">
            <v>AA0250</v>
          </cell>
          <cell r="K1044">
            <v>-1260000</v>
          </cell>
        </row>
        <row r="1045">
          <cell r="C1045" t="str">
            <v>AA0260</v>
          </cell>
          <cell r="K1045">
            <v>0</v>
          </cell>
        </row>
        <row r="1046">
          <cell r="C1046"/>
          <cell r="K1046">
            <v>0</v>
          </cell>
        </row>
        <row r="1047">
          <cell r="C1047" t="str">
            <v>AA0280</v>
          </cell>
          <cell r="K1047">
            <v>0</v>
          </cell>
        </row>
        <row r="1048">
          <cell r="C1048" t="str">
            <v>AA0290</v>
          </cell>
          <cell r="K1048">
            <v>0</v>
          </cell>
        </row>
        <row r="1049">
          <cell r="C1049" t="str">
            <v>AA0300</v>
          </cell>
          <cell r="K1049">
            <v>0</v>
          </cell>
        </row>
        <row r="1050">
          <cell r="C1050" t="str">
            <v>AA0310</v>
          </cell>
          <cell r="K1050">
            <v>0</v>
          </cell>
        </row>
        <row r="1051">
          <cell r="C1051" t="str">
            <v>AA0271</v>
          </cell>
          <cell r="K1051">
            <v>0</v>
          </cell>
        </row>
        <row r="1052">
          <cell r="C1052"/>
          <cell r="K1052">
            <v>33302200.120000001</v>
          </cell>
        </row>
        <row r="1053">
          <cell r="C1053"/>
          <cell r="K1053">
            <v>619962.26000000013</v>
          </cell>
        </row>
        <row r="1054">
          <cell r="C1054" t="str">
            <v>AA0660</v>
          </cell>
          <cell r="K1054">
            <v>235350.53</v>
          </cell>
        </row>
        <row r="1055">
          <cell r="C1055" t="str">
            <v>AA0660</v>
          </cell>
          <cell r="K1055">
            <v>14104.79</v>
          </cell>
        </row>
        <row r="1056">
          <cell r="C1056" t="str">
            <v>AA0660</v>
          </cell>
          <cell r="K1056">
            <v>8184.23</v>
          </cell>
        </row>
        <row r="1057">
          <cell r="C1057" t="str">
            <v>AA0660</v>
          </cell>
          <cell r="K1057">
            <v>243090.64</v>
          </cell>
        </row>
        <row r="1058">
          <cell r="C1058" t="str">
            <v>AA0660</v>
          </cell>
          <cell r="K1058">
            <v>0</v>
          </cell>
        </row>
        <row r="1059">
          <cell r="C1059" t="str">
            <v>AA0660</v>
          </cell>
          <cell r="K1059">
            <v>90573.4</v>
          </cell>
        </row>
        <row r="1060">
          <cell r="C1060" t="str">
            <v>AA0660</v>
          </cell>
          <cell r="K1060">
            <v>26528</v>
          </cell>
        </row>
        <row r="1061">
          <cell r="C1061" t="str">
            <v>AA0660</v>
          </cell>
          <cell r="K1061">
            <v>0</v>
          </cell>
        </row>
        <row r="1062">
          <cell r="C1062" t="str">
            <v>AA0660</v>
          </cell>
          <cell r="K1062">
            <v>2130.67</v>
          </cell>
        </row>
        <row r="1063">
          <cell r="C1063"/>
          <cell r="K1063">
            <v>26628368</v>
          </cell>
        </row>
        <row r="1064">
          <cell r="C1064" t="str">
            <v>AA0350</v>
          </cell>
          <cell r="K1064">
            <v>15840805</v>
          </cell>
        </row>
        <row r="1065">
          <cell r="C1065" t="str">
            <v>AA0360</v>
          </cell>
          <cell r="K1065">
            <v>6676073</v>
          </cell>
        </row>
        <row r="1066">
          <cell r="C1066" t="str">
            <v>AA0361</v>
          </cell>
          <cell r="K1066">
            <v>0</v>
          </cell>
        </row>
        <row r="1067">
          <cell r="C1067" t="str">
            <v>AA0370</v>
          </cell>
          <cell r="K1067">
            <v>0</v>
          </cell>
        </row>
        <row r="1068">
          <cell r="C1068" t="str">
            <v>AA0370</v>
          </cell>
          <cell r="K1068">
            <v>0</v>
          </cell>
        </row>
        <row r="1069">
          <cell r="C1069" t="str">
            <v>AA0380</v>
          </cell>
          <cell r="K1069">
            <v>2653883</v>
          </cell>
        </row>
        <row r="1070">
          <cell r="C1070" t="str">
            <v>AA0390</v>
          </cell>
          <cell r="K1070">
            <v>70110</v>
          </cell>
        </row>
        <row r="1071">
          <cell r="C1071" t="str">
            <v>AA0400</v>
          </cell>
          <cell r="K1071">
            <v>331337</v>
          </cell>
        </row>
        <row r="1072">
          <cell r="C1072" t="str">
            <v>AA0410</v>
          </cell>
          <cell r="K1072">
            <v>404696</v>
          </cell>
        </row>
        <row r="1073">
          <cell r="C1073" t="str">
            <v>AA0420</v>
          </cell>
          <cell r="K1073">
            <v>0</v>
          </cell>
        </row>
        <row r="1074">
          <cell r="C1074" t="str">
            <v>AA0430</v>
          </cell>
          <cell r="K1074">
            <v>0</v>
          </cell>
        </row>
        <row r="1075">
          <cell r="C1075" t="str">
            <v>AA0421</v>
          </cell>
          <cell r="K1075">
            <v>0</v>
          </cell>
        </row>
        <row r="1076">
          <cell r="C1076" t="str">
            <v>AA0422</v>
          </cell>
          <cell r="K1076">
            <v>0</v>
          </cell>
        </row>
        <row r="1077">
          <cell r="C1077" t="str">
            <v>AA0423</v>
          </cell>
          <cell r="K1077">
            <v>0</v>
          </cell>
        </row>
        <row r="1078">
          <cell r="C1078" t="str">
            <v>AA0424</v>
          </cell>
          <cell r="K1078">
            <v>651464</v>
          </cell>
        </row>
        <row r="1079">
          <cell r="C1079" t="str">
            <v>AA0425</v>
          </cell>
          <cell r="K1079">
            <v>0</v>
          </cell>
        </row>
        <row r="1080">
          <cell r="C1080"/>
          <cell r="K1080">
            <v>2165000</v>
          </cell>
        </row>
        <row r="1081">
          <cell r="C1081" t="str">
            <v>AA0460</v>
          </cell>
          <cell r="K1081">
            <v>1126000</v>
          </cell>
        </row>
        <row r="1082">
          <cell r="C1082" t="str">
            <v>AA0470</v>
          </cell>
          <cell r="K1082">
            <v>279000</v>
          </cell>
        </row>
        <row r="1083">
          <cell r="C1083" t="str">
            <v>AA0471</v>
          </cell>
          <cell r="K1083">
            <v>0</v>
          </cell>
        </row>
        <row r="1084">
          <cell r="C1084" t="str">
            <v>AA0480</v>
          </cell>
          <cell r="K1084">
            <v>0</v>
          </cell>
        </row>
        <row r="1085">
          <cell r="C1085" t="str">
            <v>AA0490</v>
          </cell>
          <cell r="K1085">
            <v>175000</v>
          </cell>
        </row>
        <row r="1086">
          <cell r="C1086" t="str">
            <v>AA0500</v>
          </cell>
          <cell r="K1086">
            <v>70000</v>
          </cell>
        </row>
        <row r="1087">
          <cell r="C1087" t="str">
            <v>AA0510</v>
          </cell>
          <cell r="K1087">
            <v>102000</v>
          </cell>
        </row>
        <row r="1088">
          <cell r="C1088" t="str">
            <v>AA0520</v>
          </cell>
          <cell r="K1088">
            <v>361000</v>
          </cell>
        </row>
        <row r="1089">
          <cell r="C1089" t="str">
            <v>AA0530</v>
          </cell>
          <cell r="K1089">
            <v>52000</v>
          </cell>
        </row>
        <row r="1090">
          <cell r="C1090" t="str">
            <v>AA0561</v>
          </cell>
          <cell r="K1090">
            <v>0</v>
          </cell>
        </row>
        <row r="1091">
          <cell r="C1091" t="str">
            <v>AA0541</v>
          </cell>
          <cell r="K1091">
            <v>0</v>
          </cell>
        </row>
        <row r="1092">
          <cell r="C1092" t="str">
            <v>AA0542</v>
          </cell>
          <cell r="K1092">
            <v>0</v>
          </cell>
        </row>
        <row r="1093">
          <cell r="C1093" t="str">
            <v>AA0550</v>
          </cell>
          <cell r="K1093">
            <v>0</v>
          </cell>
        </row>
        <row r="1094">
          <cell r="C1094" t="str">
            <v>AA0560</v>
          </cell>
          <cell r="K1094">
            <v>0</v>
          </cell>
        </row>
        <row r="1095">
          <cell r="C1095" t="str">
            <v>AA0580</v>
          </cell>
          <cell r="K1095">
            <v>0</v>
          </cell>
        </row>
        <row r="1096">
          <cell r="C1096" t="str">
            <v>AA0590</v>
          </cell>
          <cell r="K1096">
            <v>0</v>
          </cell>
        </row>
        <row r="1097">
          <cell r="C1097"/>
          <cell r="K1097">
            <v>0</v>
          </cell>
        </row>
        <row r="1098">
          <cell r="C1098" t="str">
            <v>AA0440</v>
          </cell>
          <cell r="K1098">
            <v>0</v>
          </cell>
        </row>
        <row r="1099">
          <cell r="C1099" t="str">
            <v>AA0600</v>
          </cell>
          <cell r="K1099">
            <v>0</v>
          </cell>
        </row>
        <row r="1100">
          <cell r="C1100" t="str">
            <v>AA0601</v>
          </cell>
          <cell r="K1100">
            <v>0</v>
          </cell>
        </row>
        <row r="1101">
          <cell r="C1101" t="str">
            <v>AA0602</v>
          </cell>
          <cell r="K1101">
            <v>0</v>
          </cell>
        </row>
        <row r="1102">
          <cell r="C1102" t="str">
            <v>AA0620</v>
          </cell>
          <cell r="K1102">
            <v>0</v>
          </cell>
        </row>
        <row r="1103">
          <cell r="C1103" t="str">
            <v>AA0630</v>
          </cell>
          <cell r="K1103">
            <v>0</v>
          </cell>
        </row>
        <row r="1104">
          <cell r="C1104" t="str">
            <v>AA0631</v>
          </cell>
          <cell r="K1104">
            <v>0</v>
          </cell>
        </row>
        <row r="1105">
          <cell r="C1105" t="str">
            <v>AA0640</v>
          </cell>
          <cell r="K1105">
            <v>0</v>
          </cell>
        </row>
        <row r="1106">
          <cell r="C1106" t="str">
            <v>AA0650</v>
          </cell>
          <cell r="K1106">
            <v>0</v>
          </cell>
        </row>
        <row r="1107">
          <cell r="C1107" t="str">
            <v>AA0660</v>
          </cell>
          <cell r="K1107">
            <v>0</v>
          </cell>
        </row>
        <row r="1108">
          <cell r="C1108"/>
          <cell r="K1108">
            <v>268146.15000000002</v>
          </cell>
        </row>
        <row r="1109">
          <cell r="C1109" t="str">
            <v>AA1070</v>
          </cell>
          <cell r="K1109">
            <v>33351.120000000003</v>
          </cell>
        </row>
        <row r="1110">
          <cell r="C1110" t="str">
            <v>AA1080</v>
          </cell>
          <cell r="K1110">
            <v>0</v>
          </cell>
        </row>
        <row r="1111">
          <cell r="C1111" t="str">
            <v>AA0660</v>
          </cell>
          <cell r="K1111">
            <v>55256</v>
          </cell>
        </row>
        <row r="1112">
          <cell r="C1112" t="str">
            <v>AA1070</v>
          </cell>
          <cell r="K1112">
            <v>0</v>
          </cell>
        </row>
        <row r="1113">
          <cell r="C1113" t="str">
            <v>AA1070</v>
          </cell>
          <cell r="K1113">
            <v>0</v>
          </cell>
        </row>
        <row r="1114">
          <cell r="C1114" t="str">
            <v>AA1070</v>
          </cell>
          <cell r="K1114">
            <v>179539.03</v>
          </cell>
        </row>
        <row r="1115">
          <cell r="C1115" t="str">
            <v>AA1090</v>
          </cell>
          <cell r="K1115">
            <v>0</v>
          </cell>
        </row>
        <row r="1116">
          <cell r="C1116"/>
          <cell r="K1116">
            <v>301571.48</v>
          </cell>
        </row>
        <row r="1117">
          <cell r="C1117" t="str">
            <v>AA1070</v>
          </cell>
          <cell r="K1117">
            <v>0</v>
          </cell>
        </row>
        <row r="1118">
          <cell r="C1118" t="str">
            <v>AA1080</v>
          </cell>
          <cell r="K1118">
            <v>144045</v>
          </cell>
        </row>
        <row r="1119">
          <cell r="C1119" t="str">
            <v>AA1070</v>
          </cell>
          <cell r="K1119">
            <v>62252.68</v>
          </cell>
        </row>
        <row r="1120">
          <cell r="C1120" t="str">
            <v>AA1090</v>
          </cell>
          <cell r="K1120">
            <v>95273.8</v>
          </cell>
        </row>
        <row r="1121">
          <cell r="C1121"/>
          <cell r="K1121">
            <v>3319152.23</v>
          </cell>
        </row>
        <row r="1122">
          <cell r="C1122" t="str">
            <v>AA0680</v>
          </cell>
          <cell r="K1122">
            <v>0</v>
          </cell>
        </row>
        <row r="1123">
          <cell r="C1123" t="str">
            <v>AA0690</v>
          </cell>
          <cell r="K1123">
            <v>2987378.81</v>
          </cell>
        </row>
        <row r="1124">
          <cell r="C1124" t="str">
            <v>AA0700</v>
          </cell>
          <cell r="K1124">
            <v>866.67</v>
          </cell>
        </row>
        <row r="1125">
          <cell r="C1125" t="str">
            <v>AA0710</v>
          </cell>
          <cell r="K1125">
            <v>304760.08</v>
          </cell>
        </row>
        <row r="1126">
          <cell r="C1126" t="str">
            <v>AA0720</v>
          </cell>
          <cell r="K1126">
            <v>26146.67</v>
          </cell>
        </row>
        <row r="1127">
          <cell r="C1127" t="str">
            <v>AA0730</v>
          </cell>
          <cell r="K1127">
            <v>0</v>
          </cell>
        </row>
        <row r="1128">
          <cell r="C1128" t="str">
            <v>AA0740</v>
          </cell>
          <cell r="K1128">
            <v>0</v>
          </cell>
        </row>
        <row r="1129">
          <cell r="C1129"/>
          <cell r="K1129">
            <v>7616445.0899999999</v>
          </cell>
        </row>
        <row r="1130">
          <cell r="C1130"/>
          <cell r="K1130">
            <v>7616445.0899999999</v>
          </cell>
        </row>
        <row r="1131">
          <cell r="C1131" t="str">
            <v>AA0930</v>
          </cell>
          <cell r="K1131">
            <v>0</v>
          </cell>
        </row>
        <row r="1132">
          <cell r="C1132" t="str">
            <v>AA0430</v>
          </cell>
          <cell r="K1132">
            <v>10505.56</v>
          </cell>
        </row>
        <row r="1133">
          <cell r="C1133" t="str">
            <v>AA0660</v>
          </cell>
          <cell r="K1133">
            <v>0</v>
          </cell>
        </row>
        <row r="1134">
          <cell r="C1134" t="str">
            <v>AA0870</v>
          </cell>
          <cell r="K1134">
            <v>0</v>
          </cell>
        </row>
        <row r="1135">
          <cell r="C1135" t="str">
            <v>AA0870</v>
          </cell>
          <cell r="K1135">
            <v>159946.53</v>
          </cell>
        </row>
        <row r="1136">
          <cell r="C1136" t="str">
            <v>AA0930</v>
          </cell>
          <cell r="K1136">
            <v>396228.69</v>
          </cell>
        </row>
        <row r="1137">
          <cell r="C1137" t="str">
            <v>AA0760</v>
          </cell>
          <cell r="K1137">
            <v>7333.33</v>
          </cell>
        </row>
        <row r="1138">
          <cell r="C1138" t="str">
            <v>AA0810</v>
          </cell>
          <cell r="K1138">
            <v>0</v>
          </cell>
        </row>
        <row r="1139">
          <cell r="C1139" t="str">
            <v>AA0850</v>
          </cell>
          <cell r="K1139">
            <v>255954.31</v>
          </cell>
        </row>
        <row r="1140">
          <cell r="C1140" t="str">
            <v>AA0780</v>
          </cell>
          <cell r="K1140">
            <v>0</v>
          </cell>
        </row>
        <row r="1141">
          <cell r="C1141" t="str">
            <v>AA0830</v>
          </cell>
          <cell r="K1141">
            <v>476.67</v>
          </cell>
        </row>
        <row r="1142">
          <cell r="C1142" t="str">
            <v>AA0870</v>
          </cell>
          <cell r="K1142">
            <v>0</v>
          </cell>
        </row>
        <row r="1143">
          <cell r="C1143" t="str">
            <v>AA0790</v>
          </cell>
          <cell r="K1143">
            <v>0</v>
          </cell>
        </row>
        <row r="1144">
          <cell r="C1144" t="str">
            <v>AA0831</v>
          </cell>
          <cell r="K1144">
            <v>0</v>
          </cell>
        </row>
        <row r="1145">
          <cell r="C1145" t="str">
            <v>AA0820</v>
          </cell>
          <cell r="K1145">
            <v>0</v>
          </cell>
        </row>
        <row r="1146">
          <cell r="C1146" t="str">
            <v>AA0860</v>
          </cell>
          <cell r="K1146">
            <v>0</v>
          </cell>
        </row>
        <row r="1147">
          <cell r="C1147" t="str">
            <v>AA0900</v>
          </cell>
          <cell r="K1147">
            <v>0</v>
          </cell>
        </row>
        <row r="1148">
          <cell r="C1148" t="str">
            <v>AA0910</v>
          </cell>
          <cell r="K1148">
            <v>4847000</v>
          </cell>
        </row>
        <row r="1149">
          <cell r="C1149" t="str">
            <v>AA0920</v>
          </cell>
          <cell r="K1149">
            <v>1939000</v>
          </cell>
        </row>
        <row r="1150">
          <cell r="C1150" t="str">
            <v>AA0921</v>
          </cell>
          <cell r="K1150">
            <v>0</v>
          </cell>
        </row>
        <row r="1151">
          <cell r="C1151"/>
          <cell r="K1151">
            <v>3824007.53</v>
          </cell>
        </row>
        <row r="1152">
          <cell r="C1152"/>
          <cell r="K1152">
            <v>3824007.53</v>
          </cell>
        </row>
        <row r="1153">
          <cell r="C1153" t="str">
            <v>AA0950</v>
          </cell>
          <cell r="K1153">
            <v>3808939.57</v>
          </cell>
        </row>
        <row r="1154">
          <cell r="C1154" t="str">
            <v>AA0960</v>
          </cell>
          <cell r="K1154">
            <v>15067.96</v>
          </cell>
        </row>
        <row r="1155">
          <cell r="C1155" t="str">
            <v>AA0970</v>
          </cell>
          <cell r="K1155">
            <v>0</v>
          </cell>
        </row>
        <row r="1156">
          <cell r="C1156"/>
          <cell r="K1156">
            <v>11110716.799999999</v>
          </cell>
        </row>
        <row r="1157">
          <cell r="C1157"/>
          <cell r="K1157">
            <v>11110716.799999999</v>
          </cell>
        </row>
        <row r="1158">
          <cell r="C1158" t="str">
            <v>AA1000</v>
          </cell>
          <cell r="K1158">
            <v>5718974.9199999999</v>
          </cell>
        </row>
        <row r="1159">
          <cell r="C1159" t="str">
            <v>AA0990</v>
          </cell>
          <cell r="K1159">
            <v>1322430.55</v>
          </cell>
        </row>
        <row r="1160">
          <cell r="C1160" t="str">
            <v>AA1010</v>
          </cell>
          <cell r="K1160">
            <v>0</v>
          </cell>
        </row>
        <row r="1161">
          <cell r="C1161" t="str">
            <v>AA1020</v>
          </cell>
          <cell r="K1161">
            <v>4059012.16</v>
          </cell>
        </row>
        <row r="1162">
          <cell r="C1162" t="str">
            <v>AA1030</v>
          </cell>
          <cell r="K1162">
            <v>0</v>
          </cell>
        </row>
        <row r="1163">
          <cell r="C1163" t="str">
            <v>AA1040</v>
          </cell>
          <cell r="K1163">
            <v>10299.17</v>
          </cell>
        </row>
        <row r="1164">
          <cell r="C1164"/>
          <cell r="K1164">
            <v>0</v>
          </cell>
        </row>
        <row r="1165">
          <cell r="C1165" t="str">
            <v>AA1050</v>
          </cell>
          <cell r="K1165">
            <v>0</v>
          </cell>
        </row>
        <row r="1166">
          <cell r="C1166"/>
          <cell r="K1166">
            <v>0</v>
          </cell>
        </row>
        <row r="1167">
          <cell r="C1167"/>
          <cell r="K1167">
            <v>0</v>
          </cell>
        </row>
        <row r="1168">
          <cell r="C1168" t="str">
            <v>-BA2671</v>
          </cell>
          <cell r="K1168">
            <v>0</v>
          </cell>
        </row>
        <row r="1169">
          <cell r="C1169" t="str">
            <v>-BA2671</v>
          </cell>
          <cell r="K1169">
            <v>0</v>
          </cell>
        </row>
        <row r="1170">
          <cell r="C1170" t="str">
            <v>-BA2671</v>
          </cell>
          <cell r="K1170">
            <v>0</v>
          </cell>
        </row>
        <row r="1171">
          <cell r="C1171" t="str">
            <v>-BA2671</v>
          </cell>
          <cell r="K1171">
            <v>0</v>
          </cell>
        </row>
        <row r="1172">
          <cell r="C1172" t="str">
            <v>-BA2671</v>
          </cell>
          <cell r="K1172">
            <v>0</v>
          </cell>
        </row>
        <row r="1173">
          <cell r="C1173" t="str">
            <v>-BA2672</v>
          </cell>
          <cell r="K1173">
            <v>0</v>
          </cell>
        </row>
        <row r="1174">
          <cell r="C1174" t="str">
            <v>-BA2672</v>
          </cell>
          <cell r="K1174">
            <v>0</v>
          </cell>
        </row>
        <row r="1175">
          <cell r="C1175" t="str">
            <v>-BA2674</v>
          </cell>
          <cell r="K1175">
            <v>0</v>
          </cell>
        </row>
        <row r="1176">
          <cell r="C1176" t="str">
            <v>-BA2675</v>
          </cell>
          <cell r="K1176">
            <v>0</v>
          </cell>
        </row>
        <row r="1177">
          <cell r="C1177" t="str">
            <v>-BA2675</v>
          </cell>
          <cell r="K1177">
            <v>0</v>
          </cell>
        </row>
        <row r="1178">
          <cell r="C1178" t="str">
            <v>-BA2673</v>
          </cell>
          <cell r="K1178">
            <v>0</v>
          </cell>
        </row>
        <row r="1179">
          <cell r="C1179" t="str">
            <v>BA2676</v>
          </cell>
          <cell r="K1179">
            <v>0</v>
          </cell>
        </row>
        <row r="1180">
          <cell r="C1180" t="str">
            <v>-BA2673</v>
          </cell>
          <cell r="K1180">
            <v>0</v>
          </cell>
        </row>
        <row r="1181">
          <cell r="C1181" t="str">
            <v>-BA2671</v>
          </cell>
          <cell r="K1181">
            <v>0</v>
          </cell>
        </row>
        <row r="1182">
          <cell r="C1182" t="str">
            <v>-BA2673</v>
          </cell>
          <cell r="K1182">
            <v>0</v>
          </cell>
        </row>
        <row r="1183">
          <cell r="C1183" t="str">
            <v>-BA2673</v>
          </cell>
          <cell r="K1183">
            <v>0</v>
          </cell>
        </row>
        <row r="1184">
          <cell r="C1184" t="str">
            <v>-BA2673</v>
          </cell>
          <cell r="K1184">
            <v>0</v>
          </cell>
        </row>
        <row r="1185">
          <cell r="C1185" t="str">
            <v>-BA2673</v>
          </cell>
          <cell r="K1185">
            <v>0</v>
          </cell>
        </row>
        <row r="1186">
          <cell r="C1186" t="str">
            <v>-BA2673</v>
          </cell>
          <cell r="K1186">
            <v>0</v>
          </cell>
        </row>
        <row r="1187">
          <cell r="C1187" t="str">
            <v>-BA2677</v>
          </cell>
          <cell r="K1187">
            <v>0</v>
          </cell>
        </row>
        <row r="1188">
          <cell r="C1188" t="str">
            <v>-BA2677</v>
          </cell>
          <cell r="K1188">
            <v>0</v>
          </cell>
        </row>
        <row r="1189">
          <cell r="C1189" t="str">
            <v>-BA2672</v>
          </cell>
          <cell r="K1189">
            <v>0</v>
          </cell>
        </row>
        <row r="1190">
          <cell r="C1190" t="str">
            <v>-BA2672</v>
          </cell>
          <cell r="K1190">
            <v>0</v>
          </cell>
        </row>
        <row r="1191">
          <cell r="C1191" t="str">
            <v>-BA2672</v>
          </cell>
          <cell r="K1191">
            <v>0</v>
          </cell>
        </row>
        <row r="1192">
          <cell r="C1192" t="str">
            <v>-BA2678</v>
          </cell>
          <cell r="K1192">
            <v>0</v>
          </cell>
        </row>
        <row r="1193">
          <cell r="C1193"/>
          <cell r="K1193">
            <v>0</v>
          </cell>
        </row>
        <row r="1194">
          <cell r="C1194"/>
          <cell r="K1194">
            <v>0</v>
          </cell>
        </row>
        <row r="1195">
          <cell r="C1195" t="str">
            <v>-BA2681</v>
          </cell>
          <cell r="K1195">
            <v>0</v>
          </cell>
        </row>
        <row r="1196">
          <cell r="C1196" t="str">
            <v>-BA2682</v>
          </cell>
          <cell r="K1196">
            <v>0</v>
          </cell>
        </row>
        <row r="1197">
          <cell r="C1197" t="str">
            <v>-BA2683</v>
          </cell>
          <cell r="K1197">
            <v>0</v>
          </cell>
        </row>
        <row r="1198">
          <cell r="C1198" t="str">
            <v>-BA2683</v>
          </cell>
          <cell r="K1198">
            <v>0</v>
          </cell>
        </row>
        <row r="1199">
          <cell r="C1199" t="str">
            <v>-BA2684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-BA2685</v>
          </cell>
          <cell r="K1201">
            <v>0</v>
          </cell>
        </row>
        <row r="1202">
          <cell r="C1202" t="str">
            <v>-BA2685</v>
          </cell>
          <cell r="K1202">
            <v>0</v>
          </cell>
        </row>
        <row r="1203">
          <cell r="C1203" t="str">
            <v>-BA2685</v>
          </cell>
          <cell r="K1203">
            <v>0</v>
          </cell>
        </row>
        <row r="1204">
          <cell r="C1204" t="str">
            <v>-BA2685</v>
          </cell>
          <cell r="K1204">
            <v>0</v>
          </cell>
        </row>
        <row r="1205">
          <cell r="C1205" t="str">
            <v>-BA2685</v>
          </cell>
          <cell r="K1205">
            <v>0</v>
          </cell>
        </row>
        <row r="1206">
          <cell r="C1206" t="str">
            <v>-BA2686</v>
          </cell>
          <cell r="K1206">
            <v>0</v>
          </cell>
        </row>
        <row r="1207">
          <cell r="C1207"/>
          <cell r="K1207">
            <v>0</v>
          </cell>
        </row>
        <row r="1208">
          <cell r="C1208"/>
          <cell r="K1208">
            <v>0</v>
          </cell>
        </row>
        <row r="1209">
          <cell r="C1209"/>
          <cell r="K1209">
            <v>0</v>
          </cell>
        </row>
        <row r="1210">
          <cell r="C1210" t="str">
            <v>CA0040</v>
          </cell>
          <cell r="K1210">
            <v>0</v>
          </cell>
        </row>
        <row r="1211">
          <cell r="C1211" t="str">
            <v>CA0030</v>
          </cell>
          <cell r="K1211">
            <v>0</v>
          </cell>
        </row>
        <row r="1212">
          <cell r="C1212" t="str">
            <v>CA0020</v>
          </cell>
          <cell r="K1212">
            <v>0</v>
          </cell>
        </row>
        <row r="1213">
          <cell r="C1213" t="str">
            <v>CA0040</v>
          </cell>
          <cell r="K1213">
            <v>0</v>
          </cell>
        </row>
        <row r="1214">
          <cell r="C1214" t="str">
            <v>CA0070</v>
          </cell>
          <cell r="K1214">
            <v>0</v>
          </cell>
        </row>
        <row r="1215">
          <cell r="C1215" t="str">
            <v>CA0080</v>
          </cell>
          <cell r="K1215">
            <v>0</v>
          </cell>
        </row>
        <row r="1216">
          <cell r="C1216" t="str">
            <v>CA0090</v>
          </cell>
          <cell r="K1216">
            <v>0</v>
          </cell>
        </row>
        <row r="1217">
          <cell r="C1217" t="str">
            <v>CA0100</v>
          </cell>
          <cell r="K1217">
            <v>0</v>
          </cell>
        </row>
        <row r="1218">
          <cell r="C1218" t="str">
            <v>CA0060</v>
          </cell>
          <cell r="K1218">
            <v>0</v>
          </cell>
        </row>
        <row r="1219">
          <cell r="C1219"/>
          <cell r="K1219">
            <v>0</v>
          </cell>
        </row>
        <row r="1220">
          <cell r="C1220"/>
          <cell r="K1220">
            <v>0</v>
          </cell>
        </row>
        <row r="1221">
          <cell r="C1221" t="str">
            <v>DA0010</v>
          </cell>
          <cell r="K1221">
            <v>0</v>
          </cell>
        </row>
        <row r="1222">
          <cell r="C1222"/>
          <cell r="K1222">
            <v>0</v>
          </cell>
        </row>
        <row r="1223">
          <cell r="C1223"/>
          <cell r="K1223">
            <v>0</v>
          </cell>
        </row>
        <row r="1224">
          <cell r="C1224" t="str">
            <v>EA0020</v>
          </cell>
          <cell r="K1224">
            <v>0</v>
          </cell>
        </row>
        <row r="1225">
          <cell r="C1225" t="str">
            <v>EA0020</v>
          </cell>
          <cell r="K1225">
            <v>0</v>
          </cell>
        </row>
        <row r="1226">
          <cell r="C1226"/>
          <cell r="K1226">
            <v>0</v>
          </cell>
        </row>
        <row r="1227">
          <cell r="C1227"/>
          <cell r="K1227">
            <v>0</v>
          </cell>
        </row>
        <row r="1228">
          <cell r="C1228" t="str">
            <v>EA0040</v>
          </cell>
          <cell r="K1228">
            <v>0</v>
          </cell>
        </row>
        <row r="1229">
          <cell r="C1229" t="str">
            <v>EA0140</v>
          </cell>
          <cell r="K1229">
            <v>0</v>
          </cell>
        </row>
        <row r="1230">
          <cell r="C1230" t="str">
            <v>EA0080</v>
          </cell>
          <cell r="K1230">
            <v>0</v>
          </cell>
        </row>
        <row r="1231">
          <cell r="C1231" t="str">
            <v>EA0051</v>
          </cell>
          <cell r="K1231">
            <v>0</v>
          </cell>
        </row>
        <row r="1232">
          <cell r="C1232" t="str">
            <v>EA0060</v>
          </cell>
          <cell r="K1232">
            <v>0</v>
          </cell>
        </row>
        <row r="1233">
          <cell r="C1233" t="str">
            <v>EA0090</v>
          </cell>
          <cell r="K1233">
            <v>0</v>
          </cell>
        </row>
        <row r="1234">
          <cell r="C1234" t="str">
            <v>EA0100</v>
          </cell>
          <cell r="K1234">
            <v>0</v>
          </cell>
        </row>
        <row r="1235">
          <cell r="C1235" t="str">
            <v>EA0110</v>
          </cell>
          <cell r="K1235">
            <v>0</v>
          </cell>
        </row>
        <row r="1236">
          <cell r="C1236" t="str">
            <v>EA0120</v>
          </cell>
          <cell r="K1236">
            <v>0</v>
          </cell>
        </row>
        <row r="1237">
          <cell r="C1237" t="str">
            <v>EA0130</v>
          </cell>
          <cell r="K1237">
            <v>0</v>
          </cell>
        </row>
        <row r="1238">
          <cell r="C1238" t="str">
            <v>EA0160</v>
          </cell>
          <cell r="K1238">
            <v>0</v>
          </cell>
        </row>
        <row r="1239">
          <cell r="C1239" t="str">
            <v>EA0180</v>
          </cell>
          <cell r="K1239">
            <v>0</v>
          </cell>
        </row>
        <row r="1240">
          <cell r="C1240" t="str">
            <v>EA0190</v>
          </cell>
          <cell r="K1240">
            <v>0</v>
          </cell>
        </row>
        <row r="1241">
          <cell r="C1241" t="str">
            <v>EA0200</v>
          </cell>
          <cell r="K1241">
            <v>0</v>
          </cell>
        </row>
        <row r="1242">
          <cell r="C1242" t="str">
            <v>EA0210</v>
          </cell>
          <cell r="K1242">
            <v>0</v>
          </cell>
        </row>
        <row r="1243">
          <cell r="C1243" t="str">
            <v>EA0220</v>
          </cell>
          <cell r="K1243">
            <v>0</v>
          </cell>
        </row>
        <row r="1244">
          <cell r="C1244" t="str">
            <v>EA0230</v>
          </cell>
          <cell r="K1244">
            <v>0</v>
          </cell>
        </row>
        <row r="1245">
          <cell r="C1245" t="str">
            <v>EA0240</v>
          </cell>
          <cell r="K1245">
            <v>0</v>
          </cell>
        </row>
        <row r="1246">
          <cell r="C1246" t="str">
            <v>EA0250</v>
          </cell>
          <cell r="K1246">
            <v>0</v>
          </cell>
        </row>
        <row r="1247">
          <cell r="C1247"/>
          <cell r="K1247">
            <v>0</v>
          </cell>
        </row>
        <row r="1248">
          <cell r="C1248"/>
          <cell r="K1248">
            <v>0</v>
          </cell>
        </row>
        <row r="1249">
          <cell r="C1249" t="str">
            <v>EA0250</v>
          </cell>
          <cell r="K1249">
            <v>0</v>
          </cell>
        </row>
        <row r="1250">
          <cell r="C1250"/>
          <cell r="K1250"/>
        </row>
        <row r="1251">
          <cell r="C1251"/>
          <cell r="K1251"/>
        </row>
        <row r="1252">
          <cell r="C1252"/>
          <cell r="K1252"/>
        </row>
        <row r="1253">
          <cell r="C1253"/>
          <cell r="K1253"/>
        </row>
        <row r="1254">
          <cell r="C1254"/>
          <cell r="K1254">
            <v>767524148.89999986</v>
          </cell>
        </row>
        <row r="1255">
          <cell r="C1255"/>
          <cell r="K1255">
            <v>822018850.48000002</v>
          </cell>
        </row>
        <row r="1256">
          <cell r="C1256"/>
          <cell r="K1256">
            <v>-54494701.580000162</v>
          </cell>
        </row>
        <row r="1258">
          <cell r="K1258"/>
        </row>
        <row r="1259">
          <cell r="K1259"/>
        </row>
        <row r="1260">
          <cell r="K1260"/>
        </row>
        <row r="1262">
          <cell r="K1262"/>
        </row>
        <row r="1263">
          <cell r="K1263"/>
        </row>
        <row r="1265">
          <cell r="K1265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251"/>
  <sheetViews>
    <sheetView showGridLines="0" tabSelected="1" view="pageBreakPreview" topLeftCell="C1" zoomScale="77" zoomScaleNormal="90" zoomScaleSheetLayoutView="77" workbookViewId="0">
      <pane xSplit="4" ySplit="5" topLeftCell="G6" activePane="bottomRight" state="frozen"/>
      <selection activeCell="L458" sqref="L458"/>
      <selection pane="topRight" activeCell="L458" sqref="L458"/>
      <selection pane="bottomLeft" activeCell="L458" sqref="L458"/>
      <selection pane="bottomRight" activeCell="H13" sqref="H13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10.140625" style="270" bestFit="1" customWidth="1"/>
    <col min="8" max="8" width="23.28515625" style="294" customWidth="1"/>
    <col min="9" max="9" width="1.85546875" style="8" customWidth="1"/>
    <col min="10" max="10" width="31.7109375" style="8" bestFit="1" customWidth="1"/>
    <col min="11" max="11" width="2.140625" style="244" customWidth="1"/>
    <col min="12" max="12" width="23" style="8" customWidth="1"/>
    <col min="13" max="13" width="1" style="3" customWidth="1"/>
    <col min="14" max="14" width="23" style="8" customWidth="1"/>
    <col min="15" max="15" width="22.140625" style="8" customWidth="1"/>
    <col min="16" max="209" width="10.28515625" style="1"/>
    <col min="210" max="218" width="9.140625" style="1" customWidth="1"/>
    <col min="219" max="219" width="1" style="1" customWidth="1"/>
    <col min="220" max="223" width="3.28515625" style="1" customWidth="1"/>
    <col min="224" max="224" width="1.85546875" style="1" customWidth="1"/>
    <col min="225" max="225" width="17.85546875" style="1" customWidth="1"/>
    <col min="226" max="226" width="1.85546875" style="1" customWidth="1"/>
    <col min="227" max="230" width="3.28515625" style="1" customWidth="1"/>
    <col min="231" max="231" width="1.85546875" style="1" customWidth="1"/>
    <col min="232" max="232" width="12.42578125" style="1" customWidth="1"/>
    <col min="233" max="233" width="1.85546875" style="1" customWidth="1"/>
    <col min="234" max="236" width="3" style="1" customWidth="1"/>
    <col min="237" max="237" width="4.42578125" style="1" customWidth="1"/>
    <col min="238" max="239" width="3" style="1" customWidth="1"/>
    <col min="240" max="245" width="3.28515625" style="1" customWidth="1"/>
    <col min="246" max="247" width="9.140625" style="1" customWidth="1"/>
    <col min="248" max="251" width="3.28515625" style="1" customWidth="1"/>
    <col min="252" max="252" width="4.140625" style="1" customWidth="1"/>
    <col min="253" max="465" width="10.28515625" style="1"/>
    <col min="466" max="474" width="9.140625" style="1" customWidth="1"/>
    <col min="475" max="475" width="1" style="1" customWidth="1"/>
    <col min="476" max="479" width="3.28515625" style="1" customWidth="1"/>
    <col min="480" max="480" width="1.85546875" style="1" customWidth="1"/>
    <col min="481" max="481" width="17.85546875" style="1" customWidth="1"/>
    <col min="482" max="482" width="1.85546875" style="1" customWidth="1"/>
    <col min="483" max="486" width="3.28515625" style="1" customWidth="1"/>
    <col min="487" max="487" width="1.85546875" style="1" customWidth="1"/>
    <col min="488" max="488" width="12.42578125" style="1" customWidth="1"/>
    <col min="489" max="489" width="1.85546875" style="1" customWidth="1"/>
    <col min="490" max="492" width="3" style="1" customWidth="1"/>
    <col min="493" max="493" width="4.42578125" style="1" customWidth="1"/>
    <col min="494" max="495" width="3" style="1" customWidth="1"/>
    <col min="496" max="501" width="3.28515625" style="1" customWidth="1"/>
    <col min="502" max="503" width="9.140625" style="1" customWidth="1"/>
    <col min="504" max="507" width="3.28515625" style="1" customWidth="1"/>
    <col min="508" max="508" width="4.140625" style="1" customWidth="1"/>
    <col min="509" max="721" width="10.28515625" style="1"/>
    <col min="722" max="730" width="9.140625" style="1" customWidth="1"/>
    <col min="731" max="731" width="1" style="1" customWidth="1"/>
    <col min="732" max="735" width="3.28515625" style="1" customWidth="1"/>
    <col min="736" max="736" width="1.85546875" style="1" customWidth="1"/>
    <col min="737" max="737" width="17.85546875" style="1" customWidth="1"/>
    <col min="738" max="738" width="1.85546875" style="1" customWidth="1"/>
    <col min="739" max="742" width="3.28515625" style="1" customWidth="1"/>
    <col min="743" max="743" width="1.85546875" style="1" customWidth="1"/>
    <col min="744" max="744" width="12.42578125" style="1" customWidth="1"/>
    <col min="745" max="745" width="1.85546875" style="1" customWidth="1"/>
    <col min="746" max="748" width="3" style="1" customWidth="1"/>
    <col min="749" max="749" width="4.42578125" style="1" customWidth="1"/>
    <col min="750" max="751" width="3" style="1" customWidth="1"/>
    <col min="752" max="757" width="3.28515625" style="1" customWidth="1"/>
    <col min="758" max="759" width="9.140625" style="1" customWidth="1"/>
    <col min="760" max="763" width="3.28515625" style="1" customWidth="1"/>
    <col min="764" max="764" width="4.140625" style="1" customWidth="1"/>
    <col min="765" max="977" width="10.28515625" style="1"/>
    <col min="978" max="986" width="9.140625" style="1" customWidth="1"/>
    <col min="987" max="987" width="1" style="1" customWidth="1"/>
    <col min="988" max="991" width="3.28515625" style="1" customWidth="1"/>
    <col min="992" max="992" width="1.85546875" style="1" customWidth="1"/>
    <col min="993" max="993" width="17.85546875" style="1" customWidth="1"/>
    <col min="994" max="994" width="1.85546875" style="1" customWidth="1"/>
    <col min="995" max="998" width="3.28515625" style="1" customWidth="1"/>
    <col min="999" max="999" width="1.85546875" style="1" customWidth="1"/>
    <col min="1000" max="1000" width="12.42578125" style="1" customWidth="1"/>
    <col min="1001" max="1001" width="1.85546875" style="1" customWidth="1"/>
    <col min="1002" max="1004" width="3" style="1" customWidth="1"/>
    <col min="1005" max="1005" width="4.42578125" style="1" customWidth="1"/>
    <col min="1006" max="1007" width="3" style="1" customWidth="1"/>
    <col min="1008" max="1013" width="3.28515625" style="1" customWidth="1"/>
    <col min="1014" max="1015" width="9.140625" style="1" customWidth="1"/>
    <col min="1016" max="1019" width="3.28515625" style="1" customWidth="1"/>
    <col min="1020" max="1020" width="4.140625" style="1" customWidth="1"/>
    <col min="1021" max="1233" width="10.28515625" style="1"/>
    <col min="1234" max="1242" width="9.140625" style="1" customWidth="1"/>
    <col min="1243" max="1243" width="1" style="1" customWidth="1"/>
    <col min="1244" max="1247" width="3.28515625" style="1" customWidth="1"/>
    <col min="1248" max="1248" width="1.85546875" style="1" customWidth="1"/>
    <col min="1249" max="1249" width="17.85546875" style="1" customWidth="1"/>
    <col min="1250" max="1250" width="1.85546875" style="1" customWidth="1"/>
    <col min="1251" max="1254" width="3.28515625" style="1" customWidth="1"/>
    <col min="1255" max="1255" width="1.85546875" style="1" customWidth="1"/>
    <col min="1256" max="1256" width="12.42578125" style="1" customWidth="1"/>
    <col min="1257" max="1257" width="1.85546875" style="1" customWidth="1"/>
    <col min="1258" max="1260" width="3" style="1" customWidth="1"/>
    <col min="1261" max="1261" width="4.42578125" style="1" customWidth="1"/>
    <col min="1262" max="1263" width="3" style="1" customWidth="1"/>
    <col min="1264" max="1269" width="3.28515625" style="1" customWidth="1"/>
    <col min="1270" max="1271" width="9.140625" style="1" customWidth="1"/>
    <col min="1272" max="1275" width="3.28515625" style="1" customWidth="1"/>
    <col min="1276" max="1276" width="4.140625" style="1" customWidth="1"/>
    <col min="1277" max="1489" width="10.28515625" style="1"/>
    <col min="1490" max="1498" width="9.140625" style="1" customWidth="1"/>
    <col min="1499" max="1499" width="1" style="1" customWidth="1"/>
    <col min="1500" max="1503" width="3.28515625" style="1" customWidth="1"/>
    <col min="1504" max="1504" width="1.85546875" style="1" customWidth="1"/>
    <col min="1505" max="1505" width="17.85546875" style="1" customWidth="1"/>
    <col min="1506" max="1506" width="1.85546875" style="1" customWidth="1"/>
    <col min="1507" max="1510" width="3.28515625" style="1" customWidth="1"/>
    <col min="1511" max="1511" width="1.85546875" style="1" customWidth="1"/>
    <col min="1512" max="1512" width="12.42578125" style="1" customWidth="1"/>
    <col min="1513" max="1513" width="1.85546875" style="1" customWidth="1"/>
    <col min="1514" max="1516" width="3" style="1" customWidth="1"/>
    <col min="1517" max="1517" width="4.42578125" style="1" customWidth="1"/>
    <col min="1518" max="1519" width="3" style="1" customWidth="1"/>
    <col min="1520" max="1525" width="3.28515625" style="1" customWidth="1"/>
    <col min="1526" max="1527" width="9.140625" style="1" customWidth="1"/>
    <col min="1528" max="1531" width="3.28515625" style="1" customWidth="1"/>
    <col min="1532" max="1532" width="4.140625" style="1" customWidth="1"/>
    <col min="1533" max="1745" width="10.28515625" style="1"/>
    <col min="1746" max="1754" width="9.140625" style="1" customWidth="1"/>
    <col min="1755" max="1755" width="1" style="1" customWidth="1"/>
    <col min="1756" max="1759" width="3.28515625" style="1" customWidth="1"/>
    <col min="1760" max="1760" width="1.85546875" style="1" customWidth="1"/>
    <col min="1761" max="1761" width="17.85546875" style="1" customWidth="1"/>
    <col min="1762" max="1762" width="1.85546875" style="1" customWidth="1"/>
    <col min="1763" max="1766" width="3.28515625" style="1" customWidth="1"/>
    <col min="1767" max="1767" width="1.85546875" style="1" customWidth="1"/>
    <col min="1768" max="1768" width="12.42578125" style="1" customWidth="1"/>
    <col min="1769" max="1769" width="1.85546875" style="1" customWidth="1"/>
    <col min="1770" max="1772" width="3" style="1" customWidth="1"/>
    <col min="1773" max="1773" width="4.42578125" style="1" customWidth="1"/>
    <col min="1774" max="1775" width="3" style="1" customWidth="1"/>
    <col min="1776" max="1781" width="3.28515625" style="1" customWidth="1"/>
    <col min="1782" max="1783" width="9.140625" style="1" customWidth="1"/>
    <col min="1784" max="1787" width="3.28515625" style="1" customWidth="1"/>
    <col min="1788" max="1788" width="4.140625" style="1" customWidth="1"/>
    <col min="1789" max="2001" width="10.28515625" style="1"/>
    <col min="2002" max="2010" width="9.140625" style="1" customWidth="1"/>
    <col min="2011" max="2011" width="1" style="1" customWidth="1"/>
    <col min="2012" max="2015" width="3.28515625" style="1" customWidth="1"/>
    <col min="2016" max="2016" width="1.85546875" style="1" customWidth="1"/>
    <col min="2017" max="2017" width="17.85546875" style="1" customWidth="1"/>
    <col min="2018" max="2018" width="1.85546875" style="1" customWidth="1"/>
    <col min="2019" max="2022" width="3.28515625" style="1" customWidth="1"/>
    <col min="2023" max="2023" width="1.85546875" style="1" customWidth="1"/>
    <col min="2024" max="2024" width="12.42578125" style="1" customWidth="1"/>
    <col min="2025" max="2025" width="1.85546875" style="1" customWidth="1"/>
    <col min="2026" max="2028" width="3" style="1" customWidth="1"/>
    <col min="2029" max="2029" width="4.42578125" style="1" customWidth="1"/>
    <col min="2030" max="2031" width="3" style="1" customWidth="1"/>
    <col min="2032" max="2037" width="3.28515625" style="1" customWidth="1"/>
    <col min="2038" max="2039" width="9.140625" style="1" customWidth="1"/>
    <col min="2040" max="2043" width="3.28515625" style="1" customWidth="1"/>
    <col min="2044" max="2044" width="4.140625" style="1" customWidth="1"/>
    <col min="2045" max="2257" width="10.28515625" style="1"/>
    <col min="2258" max="2266" width="9.140625" style="1" customWidth="1"/>
    <col min="2267" max="2267" width="1" style="1" customWidth="1"/>
    <col min="2268" max="2271" width="3.28515625" style="1" customWidth="1"/>
    <col min="2272" max="2272" width="1.85546875" style="1" customWidth="1"/>
    <col min="2273" max="2273" width="17.85546875" style="1" customWidth="1"/>
    <col min="2274" max="2274" width="1.85546875" style="1" customWidth="1"/>
    <col min="2275" max="2278" width="3.28515625" style="1" customWidth="1"/>
    <col min="2279" max="2279" width="1.85546875" style="1" customWidth="1"/>
    <col min="2280" max="2280" width="12.42578125" style="1" customWidth="1"/>
    <col min="2281" max="2281" width="1.85546875" style="1" customWidth="1"/>
    <col min="2282" max="2284" width="3" style="1" customWidth="1"/>
    <col min="2285" max="2285" width="4.42578125" style="1" customWidth="1"/>
    <col min="2286" max="2287" width="3" style="1" customWidth="1"/>
    <col min="2288" max="2293" width="3.28515625" style="1" customWidth="1"/>
    <col min="2294" max="2295" width="9.140625" style="1" customWidth="1"/>
    <col min="2296" max="2299" width="3.28515625" style="1" customWidth="1"/>
    <col min="2300" max="2300" width="4.140625" style="1" customWidth="1"/>
    <col min="2301" max="2513" width="10.28515625" style="1"/>
    <col min="2514" max="2522" width="9.140625" style="1" customWidth="1"/>
    <col min="2523" max="2523" width="1" style="1" customWidth="1"/>
    <col min="2524" max="2527" width="3.28515625" style="1" customWidth="1"/>
    <col min="2528" max="2528" width="1.85546875" style="1" customWidth="1"/>
    <col min="2529" max="2529" width="17.85546875" style="1" customWidth="1"/>
    <col min="2530" max="2530" width="1.85546875" style="1" customWidth="1"/>
    <col min="2531" max="2534" width="3.28515625" style="1" customWidth="1"/>
    <col min="2535" max="2535" width="1.85546875" style="1" customWidth="1"/>
    <col min="2536" max="2536" width="12.42578125" style="1" customWidth="1"/>
    <col min="2537" max="2537" width="1.85546875" style="1" customWidth="1"/>
    <col min="2538" max="2540" width="3" style="1" customWidth="1"/>
    <col min="2541" max="2541" width="4.42578125" style="1" customWidth="1"/>
    <col min="2542" max="2543" width="3" style="1" customWidth="1"/>
    <col min="2544" max="2549" width="3.28515625" style="1" customWidth="1"/>
    <col min="2550" max="2551" width="9.140625" style="1" customWidth="1"/>
    <col min="2552" max="2555" width="3.28515625" style="1" customWidth="1"/>
    <col min="2556" max="2556" width="4.140625" style="1" customWidth="1"/>
    <col min="2557" max="2769" width="10.28515625" style="1"/>
    <col min="2770" max="2778" width="9.140625" style="1" customWidth="1"/>
    <col min="2779" max="2779" width="1" style="1" customWidth="1"/>
    <col min="2780" max="2783" width="3.28515625" style="1" customWidth="1"/>
    <col min="2784" max="2784" width="1.85546875" style="1" customWidth="1"/>
    <col min="2785" max="2785" width="17.85546875" style="1" customWidth="1"/>
    <col min="2786" max="2786" width="1.85546875" style="1" customWidth="1"/>
    <col min="2787" max="2790" width="3.28515625" style="1" customWidth="1"/>
    <col min="2791" max="2791" width="1.85546875" style="1" customWidth="1"/>
    <col min="2792" max="2792" width="12.42578125" style="1" customWidth="1"/>
    <col min="2793" max="2793" width="1.85546875" style="1" customWidth="1"/>
    <col min="2794" max="2796" width="3" style="1" customWidth="1"/>
    <col min="2797" max="2797" width="4.42578125" style="1" customWidth="1"/>
    <col min="2798" max="2799" width="3" style="1" customWidth="1"/>
    <col min="2800" max="2805" width="3.28515625" style="1" customWidth="1"/>
    <col min="2806" max="2807" width="9.140625" style="1" customWidth="1"/>
    <col min="2808" max="2811" width="3.28515625" style="1" customWidth="1"/>
    <col min="2812" max="2812" width="4.140625" style="1" customWidth="1"/>
    <col min="2813" max="3025" width="10.28515625" style="1"/>
    <col min="3026" max="3034" width="9.140625" style="1" customWidth="1"/>
    <col min="3035" max="3035" width="1" style="1" customWidth="1"/>
    <col min="3036" max="3039" width="3.28515625" style="1" customWidth="1"/>
    <col min="3040" max="3040" width="1.85546875" style="1" customWidth="1"/>
    <col min="3041" max="3041" width="17.85546875" style="1" customWidth="1"/>
    <col min="3042" max="3042" width="1.85546875" style="1" customWidth="1"/>
    <col min="3043" max="3046" width="3.28515625" style="1" customWidth="1"/>
    <col min="3047" max="3047" width="1.85546875" style="1" customWidth="1"/>
    <col min="3048" max="3048" width="12.42578125" style="1" customWidth="1"/>
    <col min="3049" max="3049" width="1.85546875" style="1" customWidth="1"/>
    <col min="3050" max="3052" width="3" style="1" customWidth="1"/>
    <col min="3053" max="3053" width="4.42578125" style="1" customWidth="1"/>
    <col min="3054" max="3055" width="3" style="1" customWidth="1"/>
    <col min="3056" max="3061" width="3.28515625" style="1" customWidth="1"/>
    <col min="3062" max="3063" width="9.140625" style="1" customWidth="1"/>
    <col min="3064" max="3067" width="3.28515625" style="1" customWidth="1"/>
    <col min="3068" max="3068" width="4.140625" style="1" customWidth="1"/>
    <col min="3069" max="3281" width="10.28515625" style="1"/>
    <col min="3282" max="3290" width="9.140625" style="1" customWidth="1"/>
    <col min="3291" max="3291" width="1" style="1" customWidth="1"/>
    <col min="3292" max="3295" width="3.28515625" style="1" customWidth="1"/>
    <col min="3296" max="3296" width="1.85546875" style="1" customWidth="1"/>
    <col min="3297" max="3297" width="17.85546875" style="1" customWidth="1"/>
    <col min="3298" max="3298" width="1.85546875" style="1" customWidth="1"/>
    <col min="3299" max="3302" width="3.28515625" style="1" customWidth="1"/>
    <col min="3303" max="3303" width="1.85546875" style="1" customWidth="1"/>
    <col min="3304" max="3304" width="12.42578125" style="1" customWidth="1"/>
    <col min="3305" max="3305" width="1.85546875" style="1" customWidth="1"/>
    <col min="3306" max="3308" width="3" style="1" customWidth="1"/>
    <col min="3309" max="3309" width="4.42578125" style="1" customWidth="1"/>
    <col min="3310" max="3311" width="3" style="1" customWidth="1"/>
    <col min="3312" max="3317" width="3.28515625" style="1" customWidth="1"/>
    <col min="3318" max="3319" width="9.140625" style="1" customWidth="1"/>
    <col min="3320" max="3323" width="3.28515625" style="1" customWidth="1"/>
    <col min="3324" max="3324" width="4.140625" style="1" customWidth="1"/>
    <col min="3325" max="3537" width="10.28515625" style="1"/>
    <col min="3538" max="3546" width="9.140625" style="1" customWidth="1"/>
    <col min="3547" max="3547" width="1" style="1" customWidth="1"/>
    <col min="3548" max="3551" width="3.28515625" style="1" customWidth="1"/>
    <col min="3552" max="3552" width="1.85546875" style="1" customWidth="1"/>
    <col min="3553" max="3553" width="17.85546875" style="1" customWidth="1"/>
    <col min="3554" max="3554" width="1.85546875" style="1" customWidth="1"/>
    <col min="3555" max="3558" width="3.28515625" style="1" customWidth="1"/>
    <col min="3559" max="3559" width="1.85546875" style="1" customWidth="1"/>
    <col min="3560" max="3560" width="12.42578125" style="1" customWidth="1"/>
    <col min="3561" max="3561" width="1.85546875" style="1" customWidth="1"/>
    <col min="3562" max="3564" width="3" style="1" customWidth="1"/>
    <col min="3565" max="3565" width="4.42578125" style="1" customWidth="1"/>
    <col min="3566" max="3567" width="3" style="1" customWidth="1"/>
    <col min="3568" max="3573" width="3.28515625" style="1" customWidth="1"/>
    <col min="3574" max="3575" width="9.140625" style="1" customWidth="1"/>
    <col min="3576" max="3579" width="3.28515625" style="1" customWidth="1"/>
    <col min="3580" max="3580" width="4.140625" style="1" customWidth="1"/>
    <col min="3581" max="3793" width="10.28515625" style="1"/>
    <col min="3794" max="3802" width="9.140625" style="1" customWidth="1"/>
    <col min="3803" max="3803" width="1" style="1" customWidth="1"/>
    <col min="3804" max="3807" width="3.28515625" style="1" customWidth="1"/>
    <col min="3808" max="3808" width="1.85546875" style="1" customWidth="1"/>
    <col min="3809" max="3809" width="17.85546875" style="1" customWidth="1"/>
    <col min="3810" max="3810" width="1.85546875" style="1" customWidth="1"/>
    <col min="3811" max="3814" width="3.28515625" style="1" customWidth="1"/>
    <col min="3815" max="3815" width="1.85546875" style="1" customWidth="1"/>
    <col min="3816" max="3816" width="12.42578125" style="1" customWidth="1"/>
    <col min="3817" max="3817" width="1.85546875" style="1" customWidth="1"/>
    <col min="3818" max="3820" width="3" style="1" customWidth="1"/>
    <col min="3821" max="3821" width="4.42578125" style="1" customWidth="1"/>
    <col min="3822" max="3823" width="3" style="1" customWidth="1"/>
    <col min="3824" max="3829" width="3.28515625" style="1" customWidth="1"/>
    <col min="3830" max="3831" width="9.140625" style="1" customWidth="1"/>
    <col min="3832" max="3835" width="3.28515625" style="1" customWidth="1"/>
    <col min="3836" max="3836" width="4.140625" style="1" customWidth="1"/>
    <col min="3837" max="4049" width="10.28515625" style="1"/>
    <col min="4050" max="4058" width="9.140625" style="1" customWidth="1"/>
    <col min="4059" max="4059" width="1" style="1" customWidth="1"/>
    <col min="4060" max="4063" width="3.28515625" style="1" customWidth="1"/>
    <col min="4064" max="4064" width="1.85546875" style="1" customWidth="1"/>
    <col min="4065" max="4065" width="17.85546875" style="1" customWidth="1"/>
    <col min="4066" max="4066" width="1.85546875" style="1" customWidth="1"/>
    <col min="4067" max="4070" width="3.28515625" style="1" customWidth="1"/>
    <col min="4071" max="4071" width="1.85546875" style="1" customWidth="1"/>
    <col min="4072" max="4072" width="12.42578125" style="1" customWidth="1"/>
    <col min="4073" max="4073" width="1.85546875" style="1" customWidth="1"/>
    <col min="4074" max="4076" width="3" style="1" customWidth="1"/>
    <col min="4077" max="4077" width="4.42578125" style="1" customWidth="1"/>
    <col min="4078" max="4079" width="3" style="1" customWidth="1"/>
    <col min="4080" max="4085" width="3.28515625" style="1" customWidth="1"/>
    <col min="4086" max="4087" width="9.140625" style="1" customWidth="1"/>
    <col min="4088" max="4091" width="3.28515625" style="1" customWidth="1"/>
    <col min="4092" max="4092" width="4.140625" style="1" customWidth="1"/>
    <col min="4093" max="4305" width="10.28515625" style="1"/>
    <col min="4306" max="4314" width="9.140625" style="1" customWidth="1"/>
    <col min="4315" max="4315" width="1" style="1" customWidth="1"/>
    <col min="4316" max="4319" width="3.28515625" style="1" customWidth="1"/>
    <col min="4320" max="4320" width="1.85546875" style="1" customWidth="1"/>
    <col min="4321" max="4321" width="17.85546875" style="1" customWidth="1"/>
    <col min="4322" max="4322" width="1.85546875" style="1" customWidth="1"/>
    <col min="4323" max="4326" width="3.28515625" style="1" customWidth="1"/>
    <col min="4327" max="4327" width="1.85546875" style="1" customWidth="1"/>
    <col min="4328" max="4328" width="12.42578125" style="1" customWidth="1"/>
    <col min="4329" max="4329" width="1.85546875" style="1" customWidth="1"/>
    <col min="4330" max="4332" width="3" style="1" customWidth="1"/>
    <col min="4333" max="4333" width="4.42578125" style="1" customWidth="1"/>
    <col min="4334" max="4335" width="3" style="1" customWidth="1"/>
    <col min="4336" max="4341" width="3.28515625" style="1" customWidth="1"/>
    <col min="4342" max="4343" width="9.140625" style="1" customWidth="1"/>
    <col min="4344" max="4347" width="3.28515625" style="1" customWidth="1"/>
    <col min="4348" max="4348" width="4.140625" style="1" customWidth="1"/>
    <col min="4349" max="4561" width="10.28515625" style="1"/>
    <col min="4562" max="4570" width="9.140625" style="1" customWidth="1"/>
    <col min="4571" max="4571" width="1" style="1" customWidth="1"/>
    <col min="4572" max="4575" width="3.28515625" style="1" customWidth="1"/>
    <col min="4576" max="4576" width="1.85546875" style="1" customWidth="1"/>
    <col min="4577" max="4577" width="17.85546875" style="1" customWidth="1"/>
    <col min="4578" max="4578" width="1.85546875" style="1" customWidth="1"/>
    <col min="4579" max="4582" width="3.28515625" style="1" customWidth="1"/>
    <col min="4583" max="4583" width="1.85546875" style="1" customWidth="1"/>
    <col min="4584" max="4584" width="12.42578125" style="1" customWidth="1"/>
    <col min="4585" max="4585" width="1.85546875" style="1" customWidth="1"/>
    <col min="4586" max="4588" width="3" style="1" customWidth="1"/>
    <col min="4589" max="4589" width="4.42578125" style="1" customWidth="1"/>
    <col min="4590" max="4591" width="3" style="1" customWidth="1"/>
    <col min="4592" max="4597" width="3.28515625" style="1" customWidth="1"/>
    <col min="4598" max="4599" width="9.140625" style="1" customWidth="1"/>
    <col min="4600" max="4603" width="3.28515625" style="1" customWidth="1"/>
    <col min="4604" max="4604" width="4.140625" style="1" customWidth="1"/>
    <col min="4605" max="4817" width="10.28515625" style="1"/>
    <col min="4818" max="4826" width="9.140625" style="1" customWidth="1"/>
    <col min="4827" max="4827" width="1" style="1" customWidth="1"/>
    <col min="4828" max="4831" width="3.28515625" style="1" customWidth="1"/>
    <col min="4832" max="4832" width="1.85546875" style="1" customWidth="1"/>
    <col min="4833" max="4833" width="17.85546875" style="1" customWidth="1"/>
    <col min="4834" max="4834" width="1.85546875" style="1" customWidth="1"/>
    <col min="4835" max="4838" width="3.28515625" style="1" customWidth="1"/>
    <col min="4839" max="4839" width="1.85546875" style="1" customWidth="1"/>
    <col min="4840" max="4840" width="12.42578125" style="1" customWidth="1"/>
    <col min="4841" max="4841" width="1.85546875" style="1" customWidth="1"/>
    <col min="4842" max="4844" width="3" style="1" customWidth="1"/>
    <col min="4845" max="4845" width="4.42578125" style="1" customWidth="1"/>
    <col min="4846" max="4847" width="3" style="1" customWidth="1"/>
    <col min="4848" max="4853" width="3.28515625" style="1" customWidth="1"/>
    <col min="4854" max="4855" width="9.140625" style="1" customWidth="1"/>
    <col min="4856" max="4859" width="3.28515625" style="1" customWidth="1"/>
    <col min="4860" max="4860" width="4.140625" style="1" customWidth="1"/>
    <col min="4861" max="5073" width="10.28515625" style="1"/>
    <col min="5074" max="5082" width="9.140625" style="1" customWidth="1"/>
    <col min="5083" max="5083" width="1" style="1" customWidth="1"/>
    <col min="5084" max="5087" width="3.28515625" style="1" customWidth="1"/>
    <col min="5088" max="5088" width="1.85546875" style="1" customWidth="1"/>
    <col min="5089" max="5089" width="17.85546875" style="1" customWidth="1"/>
    <col min="5090" max="5090" width="1.85546875" style="1" customWidth="1"/>
    <col min="5091" max="5094" width="3.28515625" style="1" customWidth="1"/>
    <col min="5095" max="5095" width="1.85546875" style="1" customWidth="1"/>
    <col min="5096" max="5096" width="12.42578125" style="1" customWidth="1"/>
    <col min="5097" max="5097" width="1.85546875" style="1" customWidth="1"/>
    <col min="5098" max="5100" width="3" style="1" customWidth="1"/>
    <col min="5101" max="5101" width="4.42578125" style="1" customWidth="1"/>
    <col min="5102" max="5103" width="3" style="1" customWidth="1"/>
    <col min="5104" max="5109" width="3.28515625" style="1" customWidth="1"/>
    <col min="5110" max="5111" width="9.140625" style="1" customWidth="1"/>
    <col min="5112" max="5115" width="3.28515625" style="1" customWidth="1"/>
    <col min="5116" max="5116" width="4.140625" style="1" customWidth="1"/>
    <col min="5117" max="5329" width="10.28515625" style="1"/>
    <col min="5330" max="5338" width="9.140625" style="1" customWidth="1"/>
    <col min="5339" max="5339" width="1" style="1" customWidth="1"/>
    <col min="5340" max="5343" width="3.28515625" style="1" customWidth="1"/>
    <col min="5344" max="5344" width="1.85546875" style="1" customWidth="1"/>
    <col min="5345" max="5345" width="17.85546875" style="1" customWidth="1"/>
    <col min="5346" max="5346" width="1.85546875" style="1" customWidth="1"/>
    <col min="5347" max="5350" width="3.28515625" style="1" customWidth="1"/>
    <col min="5351" max="5351" width="1.85546875" style="1" customWidth="1"/>
    <col min="5352" max="5352" width="12.42578125" style="1" customWidth="1"/>
    <col min="5353" max="5353" width="1.85546875" style="1" customWidth="1"/>
    <col min="5354" max="5356" width="3" style="1" customWidth="1"/>
    <col min="5357" max="5357" width="4.42578125" style="1" customWidth="1"/>
    <col min="5358" max="5359" width="3" style="1" customWidth="1"/>
    <col min="5360" max="5365" width="3.28515625" style="1" customWidth="1"/>
    <col min="5366" max="5367" width="9.140625" style="1" customWidth="1"/>
    <col min="5368" max="5371" width="3.28515625" style="1" customWidth="1"/>
    <col min="5372" max="5372" width="4.140625" style="1" customWidth="1"/>
    <col min="5373" max="5585" width="10.28515625" style="1"/>
    <col min="5586" max="5594" width="9.140625" style="1" customWidth="1"/>
    <col min="5595" max="5595" width="1" style="1" customWidth="1"/>
    <col min="5596" max="5599" width="3.28515625" style="1" customWidth="1"/>
    <col min="5600" max="5600" width="1.85546875" style="1" customWidth="1"/>
    <col min="5601" max="5601" width="17.85546875" style="1" customWidth="1"/>
    <col min="5602" max="5602" width="1.85546875" style="1" customWidth="1"/>
    <col min="5603" max="5606" width="3.28515625" style="1" customWidth="1"/>
    <col min="5607" max="5607" width="1.85546875" style="1" customWidth="1"/>
    <col min="5608" max="5608" width="12.42578125" style="1" customWidth="1"/>
    <col min="5609" max="5609" width="1.85546875" style="1" customWidth="1"/>
    <col min="5610" max="5612" width="3" style="1" customWidth="1"/>
    <col min="5613" max="5613" width="4.42578125" style="1" customWidth="1"/>
    <col min="5614" max="5615" width="3" style="1" customWidth="1"/>
    <col min="5616" max="5621" width="3.28515625" style="1" customWidth="1"/>
    <col min="5622" max="5623" width="9.140625" style="1" customWidth="1"/>
    <col min="5624" max="5627" width="3.28515625" style="1" customWidth="1"/>
    <col min="5628" max="5628" width="4.140625" style="1" customWidth="1"/>
    <col min="5629" max="5841" width="10.28515625" style="1"/>
    <col min="5842" max="5850" width="9.140625" style="1" customWidth="1"/>
    <col min="5851" max="5851" width="1" style="1" customWidth="1"/>
    <col min="5852" max="5855" width="3.28515625" style="1" customWidth="1"/>
    <col min="5856" max="5856" width="1.85546875" style="1" customWidth="1"/>
    <col min="5857" max="5857" width="17.85546875" style="1" customWidth="1"/>
    <col min="5858" max="5858" width="1.85546875" style="1" customWidth="1"/>
    <col min="5859" max="5862" width="3.28515625" style="1" customWidth="1"/>
    <col min="5863" max="5863" width="1.85546875" style="1" customWidth="1"/>
    <col min="5864" max="5864" width="12.42578125" style="1" customWidth="1"/>
    <col min="5865" max="5865" width="1.85546875" style="1" customWidth="1"/>
    <col min="5866" max="5868" width="3" style="1" customWidth="1"/>
    <col min="5869" max="5869" width="4.42578125" style="1" customWidth="1"/>
    <col min="5870" max="5871" width="3" style="1" customWidth="1"/>
    <col min="5872" max="5877" width="3.28515625" style="1" customWidth="1"/>
    <col min="5878" max="5879" width="9.140625" style="1" customWidth="1"/>
    <col min="5880" max="5883" width="3.28515625" style="1" customWidth="1"/>
    <col min="5884" max="5884" width="4.140625" style="1" customWidth="1"/>
    <col min="5885" max="6097" width="10.28515625" style="1"/>
    <col min="6098" max="6106" width="9.140625" style="1" customWidth="1"/>
    <col min="6107" max="6107" width="1" style="1" customWidth="1"/>
    <col min="6108" max="6111" width="3.28515625" style="1" customWidth="1"/>
    <col min="6112" max="6112" width="1.85546875" style="1" customWidth="1"/>
    <col min="6113" max="6113" width="17.85546875" style="1" customWidth="1"/>
    <col min="6114" max="6114" width="1.85546875" style="1" customWidth="1"/>
    <col min="6115" max="6118" width="3.28515625" style="1" customWidth="1"/>
    <col min="6119" max="6119" width="1.85546875" style="1" customWidth="1"/>
    <col min="6120" max="6120" width="12.42578125" style="1" customWidth="1"/>
    <col min="6121" max="6121" width="1.85546875" style="1" customWidth="1"/>
    <col min="6122" max="6124" width="3" style="1" customWidth="1"/>
    <col min="6125" max="6125" width="4.42578125" style="1" customWidth="1"/>
    <col min="6126" max="6127" width="3" style="1" customWidth="1"/>
    <col min="6128" max="6133" width="3.28515625" style="1" customWidth="1"/>
    <col min="6134" max="6135" width="9.140625" style="1" customWidth="1"/>
    <col min="6136" max="6139" width="3.28515625" style="1" customWidth="1"/>
    <col min="6140" max="6140" width="4.140625" style="1" customWidth="1"/>
    <col min="6141" max="6353" width="10.28515625" style="1"/>
    <col min="6354" max="6362" width="9.140625" style="1" customWidth="1"/>
    <col min="6363" max="6363" width="1" style="1" customWidth="1"/>
    <col min="6364" max="6367" width="3.28515625" style="1" customWidth="1"/>
    <col min="6368" max="6368" width="1.85546875" style="1" customWidth="1"/>
    <col min="6369" max="6369" width="17.85546875" style="1" customWidth="1"/>
    <col min="6370" max="6370" width="1.85546875" style="1" customWidth="1"/>
    <col min="6371" max="6374" width="3.28515625" style="1" customWidth="1"/>
    <col min="6375" max="6375" width="1.85546875" style="1" customWidth="1"/>
    <col min="6376" max="6376" width="12.42578125" style="1" customWidth="1"/>
    <col min="6377" max="6377" width="1.85546875" style="1" customWidth="1"/>
    <col min="6378" max="6380" width="3" style="1" customWidth="1"/>
    <col min="6381" max="6381" width="4.42578125" style="1" customWidth="1"/>
    <col min="6382" max="6383" width="3" style="1" customWidth="1"/>
    <col min="6384" max="6389" width="3.28515625" style="1" customWidth="1"/>
    <col min="6390" max="6391" width="9.140625" style="1" customWidth="1"/>
    <col min="6392" max="6395" width="3.28515625" style="1" customWidth="1"/>
    <col min="6396" max="6396" width="4.140625" style="1" customWidth="1"/>
    <col min="6397" max="6609" width="10.28515625" style="1"/>
    <col min="6610" max="6618" width="9.140625" style="1" customWidth="1"/>
    <col min="6619" max="6619" width="1" style="1" customWidth="1"/>
    <col min="6620" max="6623" width="3.28515625" style="1" customWidth="1"/>
    <col min="6624" max="6624" width="1.85546875" style="1" customWidth="1"/>
    <col min="6625" max="6625" width="17.85546875" style="1" customWidth="1"/>
    <col min="6626" max="6626" width="1.85546875" style="1" customWidth="1"/>
    <col min="6627" max="6630" width="3.28515625" style="1" customWidth="1"/>
    <col min="6631" max="6631" width="1.85546875" style="1" customWidth="1"/>
    <col min="6632" max="6632" width="12.42578125" style="1" customWidth="1"/>
    <col min="6633" max="6633" width="1.85546875" style="1" customWidth="1"/>
    <col min="6634" max="6636" width="3" style="1" customWidth="1"/>
    <col min="6637" max="6637" width="4.42578125" style="1" customWidth="1"/>
    <col min="6638" max="6639" width="3" style="1" customWidth="1"/>
    <col min="6640" max="6645" width="3.28515625" style="1" customWidth="1"/>
    <col min="6646" max="6647" width="9.140625" style="1" customWidth="1"/>
    <col min="6648" max="6651" width="3.28515625" style="1" customWidth="1"/>
    <col min="6652" max="6652" width="4.140625" style="1" customWidth="1"/>
    <col min="6653" max="6865" width="10.28515625" style="1"/>
    <col min="6866" max="6874" width="9.140625" style="1" customWidth="1"/>
    <col min="6875" max="6875" width="1" style="1" customWidth="1"/>
    <col min="6876" max="6879" width="3.28515625" style="1" customWidth="1"/>
    <col min="6880" max="6880" width="1.85546875" style="1" customWidth="1"/>
    <col min="6881" max="6881" width="17.85546875" style="1" customWidth="1"/>
    <col min="6882" max="6882" width="1.85546875" style="1" customWidth="1"/>
    <col min="6883" max="6886" width="3.28515625" style="1" customWidth="1"/>
    <col min="6887" max="6887" width="1.85546875" style="1" customWidth="1"/>
    <col min="6888" max="6888" width="12.42578125" style="1" customWidth="1"/>
    <col min="6889" max="6889" width="1.85546875" style="1" customWidth="1"/>
    <col min="6890" max="6892" width="3" style="1" customWidth="1"/>
    <col min="6893" max="6893" width="4.42578125" style="1" customWidth="1"/>
    <col min="6894" max="6895" width="3" style="1" customWidth="1"/>
    <col min="6896" max="6901" width="3.28515625" style="1" customWidth="1"/>
    <col min="6902" max="6903" width="9.140625" style="1" customWidth="1"/>
    <col min="6904" max="6907" width="3.28515625" style="1" customWidth="1"/>
    <col min="6908" max="6908" width="4.140625" style="1" customWidth="1"/>
    <col min="6909" max="7121" width="10.28515625" style="1"/>
    <col min="7122" max="7130" width="9.140625" style="1" customWidth="1"/>
    <col min="7131" max="7131" width="1" style="1" customWidth="1"/>
    <col min="7132" max="7135" width="3.28515625" style="1" customWidth="1"/>
    <col min="7136" max="7136" width="1.85546875" style="1" customWidth="1"/>
    <col min="7137" max="7137" width="17.85546875" style="1" customWidth="1"/>
    <col min="7138" max="7138" width="1.85546875" style="1" customWidth="1"/>
    <col min="7139" max="7142" width="3.28515625" style="1" customWidth="1"/>
    <col min="7143" max="7143" width="1.85546875" style="1" customWidth="1"/>
    <col min="7144" max="7144" width="12.42578125" style="1" customWidth="1"/>
    <col min="7145" max="7145" width="1.85546875" style="1" customWidth="1"/>
    <col min="7146" max="7148" width="3" style="1" customWidth="1"/>
    <col min="7149" max="7149" width="4.42578125" style="1" customWidth="1"/>
    <col min="7150" max="7151" width="3" style="1" customWidth="1"/>
    <col min="7152" max="7157" width="3.28515625" style="1" customWidth="1"/>
    <col min="7158" max="7159" width="9.140625" style="1" customWidth="1"/>
    <col min="7160" max="7163" width="3.28515625" style="1" customWidth="1"/>
    <col min="7164" max="7164" width="4.140625" style="1" customWidth="1"/>
    <col min="7165" max="7377" width="10.28515625" style="1"/>
    <col min="7378" max="7386" width="9.140625" style="1" customWidth="1"/>
    <col min="7387" max="7387" width="1" style="1" customWidth="1"/>
    <col min="7388" max="7391" width="3.28515625" style="1" customWidth="1"/>
    <col min="7392" max="7392" width="1.85546875" style="1" customWidth="1"/>
    <col min="7393" max="7393" width="17.85546875" style="1" customWidth="1"/>
    <col min="7394" max="7394" width="1.85546875" style="1" customWidth="1"/>
    <col min="7395" max="7398" width="3.28515625" style="1" customWidth="1"/>
    <col min="7399" max="7399" width="1.85546875" style="1" customWidth="1"/>
    <col min="7400" max="7400" width="12.42578125" style="1" customWidth="1"/>
    <col min="7401" max="7401" width="1.85546875" style="1" customWidth="1"/>
    <col min="7402" max="7404" width="3" style="1" customWidth="1"/>
    <col min="7405" max="7405" width="4.42578125" style="1" customWidth="1"/>
    <col min="7406" max="7407" width="3" style="1" customWidth="1"/>
    <col min="7408" max="7413" width="3.28515625" style="1" customWidth="1"/>
    <col min="7414" max="7415" width="9.140625" style="1" customWidth="1"/>
    <col min="7416" max="7419" width="3.28515625" style="1" customWidth="1"/>
    <col min="7420" max="7420" width="4.140625" style="1" customWidth="1"/>
    <col min="7421" max="7633" width="10.28515625" style="1"/>
    <col min="7634" max="7642" width="9.140625" style="1" customWidth="1"/>
    <col min="7643" max="7643" width="1" style="1" customWidth="1"/>
    <col min="7644" max="7647" width="3.28515625" style="1" customWidth="1"/>
    <col min="7648" max="7648" width="1.85546875" style="1" customWidth="1"/>
    <col min="7649" max="7649" width="17.85546875" style="1" customWidth="1"/>
    <col min="7650" max="7650" width="1.85546875" style="1" customWidth="1"/>
    <col min="7651" max="7654" width="3.28515625" style="1" customWidth="1"/>
    <col min="7655" max="7655" width="1.85546875" style="1" customWidth="1"/>
    <col min="7656" max="7656" width="12.42578125" style="1" customWidth="1"/>
    <col min="7657" max="7657" width="1.85546875" style="1" customWidth="1"/>
    <col min="7658" max="7660" width="3" style="1" customWidth="1"/>
    <col min="7661" max="7661" width="4.42578125" style="1" customWidth="1"/>
    <col min="7662" max="7663" width="3" style="1" customWidth="1"/>
    <col min="7664" max="7669" width="3.28515625" style="1" customWidth="1"/>
    <col min="7670" max="7671" width="9.140625" style="1" customWidth="1"/>
    <col min="7672" max="7675" width="3.28515625" style="1" customWidth="1"/>
    <col min="7676" max="7676" width="4.140625" style="1" customWidth="1"/>
    <col min="7677" max="7889" width="10.28515625" style="1"/>
    <col min="7890" max="7898" width="9.140625" style="1" customWidth="1"/>
    <col min="7899" max="7899" width="1" style="1" customWidth="1"/>
    <col min="7900" max="7903" width="3.28515625" style="1" customWidth="1"/>
    <col min="7904" max="7904" width="1.85546875" style="1" customWidth="1"/>
    <col min="7905" max="7905" width="17.85546875" style="1" customWidth="1"/>
    <col min="7906" max="7906" width="1.85546875" style="1" customWidth="1"/>
    <col min="7907" max="7910" width="3.28515625" style="1" customWidth="1"/>
    <col min="7911" max="7911" width="1.85546875" style="1" customWidth="1"/>
    <col min="7912" max="7912" width="12.42578125" style="1" customWidth="1"/>
    <col min="7913" max="7913" width="1.85546875" style="1" customWidth="1"/>
    <col min="7914" max="7916" width="3" style="1" customWidth="1"/>
    <col min="7917" max="7917" width="4.42578125" style="1" customWidth="1"/>
    <col min="7918" max="7919" width="3" style="1" customWidth="1"/>
    <col min="7920" max="7925" width="3.28515625" style="1" customWidth="1"/>
    <col min="7926" max="7927" width="9.140625" style="1" customWidth="1"/>
    <col min="7928" max="7931" width="3.28515625" style="1" customWidth="1"/>
    <col min="7932" max="7932" width="4.140625" style="1" customWidth="1"/>
    <col min="7933" max="8145" width="10.28515625" style="1"/>
    <col min="8146" max="8154" width="9.140625" style="1" customWidth="1"/>
    <col min="8155" max="8155" width="1" style="1" customWidth="1"/>
    <col min="8156" max="8159" width="3.28515625" style="1" customWidth="1"/>
    <col min="8160" max="8160" width="1.85546875" style="1" customWidth="1"/>
    <col min="8161" max="8161" width="17.85546875" style="1" customWidth="1"/>
    <col min="8162" max="8162" width="1.85546875" style="1" customWidth="1"/>
    <col min="8163" max="8166" width="3.28515625" style="1" customWidth="1"/>
    <col min="8167" max="8167" width="1.85546875" style="1" customWidth="1"/>
    <col min="8168" max="8168" width="12.42578125" style="1" customWidth="1"/>
    <col min="8169" max="8169" width="1.85546875" style="1" customWidth="1"/>
    <col min="8170" max="8172" width="3" style="1" customWidth="1"/>
    <col min="8173" max="8173" width="4.42578125" style="1" customWidth="1"/>
    <col min="8174" max="8175" width="3" style="1" customWidth="1"/>
    <col min="8176" max="8181" width="3.28515625" style="1" customWidth="1"/>
    <col min="8182" max="8183" width="9.140625" style="1" customWidth="1"/>
    <col min="8184" max="8187" width="3.28515625" style="1" customWidth="1"/>
    <col min="8188" max="8188" width="4.140625" style="1" customWidth="1"/>
    <col min="8189" max="8401" width="10.28515625" style="1"/>
    <col min="8402" max="8410" width="9.140625" style="1" customWidth="1"/>
    <col min="8411" max="8411" width="1" style="1" customWidth="1"/>
    <col min="8412" max="8415" width="3.28515625" style="1" customWidth="1"/>
    <col min="8416" max="8416" width="1.85546875" style="1" customWidth="1"/>
    <col min="8417" max="8417" width="17.85546875" style="1" customWidth="1"/>
    <col min="8418" max="8418" width="1.85546875" style="1" customWidth="1"/>
    <col min="8419" max="8422" width="3.28515625" style="1" customWidth="1"/>
    <col min="8423" max="8423" width="1.85546875" style="1" customWidth="1"/>
    <col min="8424" max="8424" width="12.42578125" style="1" customWidth="1"/>
    <col min="8425" max="8425" width="1.85546875" style="1" customWidth="1"/>
    <col min="8426" max="8428" width="3" style="1" customWidth="1"/>
    <col min="8429" max="8429" width="4.42578125" style="1" customWidth="1"/>
    <col min="8430" max="8431" width="3" style="1" customWidth="1"/>
    <col min="8432" max="8437" width="3.28515625" style="1" customWidth="1"/>
    <col min="8438" max="8439" width="9.140625" style="1" customWidth="1"/>
    <col min="8440" max="8443" width="3.28515625" style="1" customWidth="1"/>
    <col min="8444" max="8444" width="4.140625" style="1" customWidth="1"/>
    <col min="8445" max="8657" width="10.28515625" style="1"/>
    <col min="8658" max="8666" width="9.140625" style="1" customWidth="1"/>
    <col min="8667" max="8667" width="1" style="1" customWidth="1"/>
    <col min="8668" max="8671" width="3.28515625" style="1" customWidth="1"/>
    <col min="8672" max="8672" width="1.85546875" style="1" customWidth="1"/>
    <col min="8673" max="8673" width="17.85546875" style="1" customWidth="1"/>
    <col min="8674" max="8674" width="1.85546875" style="1" customWidth="1"/>
    <col min="8675" max="8678" width="3.28515625" style="1" customWidth="1"/>
    <col min="8679" max="8679" width="1.85546875" style="1" customWidth="1"/>
    <col min="8680" max="8680" width="12.42578125" style="1" customWidth="1"/>
    <col min="8681" max="8681" width="1.85546875" style="1" customWidth="1"/>
    <col min="8682" max="8684" width="3" style="1" customWidth="1"/>
    <col min="8685" max="8685" width="4.42578125" style="1" customWidth="1"/>
    <col min="8686" max="8687" width="3" style="1" customWidth="1"/>
    <col min="8688" max="8693" width="3.28515625" style="1" customWidth="1"/>
    <col min="8694" max="8695" width="9.140625" style="1" customWidth="1"/>
    <col min="8696" max="8699" width="3.28515625" style="1" customWidth="1"/>
    <col min="8700" max="8700" width="4.140625" style="1" customWidth="1"/>
    <col min="8701" max="8913" width="10.28515625" style="1"/>
    <col min="8914" max="8922" width="9.140625" style="1" customWidth="1"/>
    <col min="8923" max="8923" width="1" style="1" customWidth="1"/>
    <col min="8924" max="8927" width="3.28515625" style="1" customWidth="1"/>
    <col min="8928" max="8928" width="1.85546875" style="1" customWidth="1"/>
    <col min="8929" max="8929" width="17.85546875" style="1" customWidth="1"/>
    <col min="8930" max="8930" width="1.85546875" style="1" customWidth="1"/>
    <col min="8931" max="8934" width="3.28515625" style="1" customWidth="1"/>
    <col min="8935" max="8935" width="1.85546875" style="1" customWidth="1"/>
    <col min="8936" max="8936" width="12.42578125" style="1" customWidth="1"/>
    <col min="8937" max="8937" width="1.85546875" style="1" customWidth="1"/>
    <col min="8938" max="8940" width="3" style="1" customWidth="1"/>
    <col min="8941" max="8941" width="4.42578125" style="1" customWidth="1"/>
    <col min="8942" max="8943" width="3" style="1" customWidth="1"/>
    <col min="8944" max="8949" width="3.28515625" style="1" customWidth="1"/>
    <col min="8950" max="8951" width="9.140625" style="1" customWidth="1"/>
    <col min="8952" max="8955" width="3.28515625" style="1" customWidth="1"/>
    <col min="8956" max="8956" width="4.140625" style="1" customWidth="1"/>
    <col min="8957" max="9169" width="10.28515625" style="1"/>
    <col min="9170" max="9178" width="9.140625" style="1" customWidth="1"/>
    <col min="9179" max="9179" width="1" style="1" customWidth="1"/>
    <col min="9180" max="9183" width="3.28515625" style="1" customWidth="1"/>
    <col min="9184" max="9184" width="1.85546875" style="1" customWidth="1"/>
    <col min="9185" max="9185" width="17.85546875" style="1" customWidth="1"/>
    <col min="9186" max="9186" width="1.85546875" style="1" customWidth="1"/>
    <col min="9187" max="9190" width="3.28515625" style="1" customWidth="1"/>
    <col min="9191" max="9191" width="1.85546875" style="1" customWidth="1"/>
    <col min="9192" max="9192" width="12.42578125" style="1" customWidth="1"/>
    <col min="9193" max="9193" width="1.85546875" style="1" customWidth="1"/>
    <col min="9194" max="9196" width="3" style="1" customWidth="1"/>
    <col min="9197" max="9197" width="4.42578125" style="1" customWidth="1"/>
    <col min="9198" max="9199" width="3" style="1" customWidth="1"/>
    <col min="9200" max="9205" width="3.28515625" style="1" customWidth="1"/>
    <col min="9206" max="9207" width="9.140625" style="1" customWidth="1"/>
    <col min="9208" max="9211" width="3.28515625" style="1" customWidth="1"/>
    <col min="9212" max="9212" width="4.140625" style="1" customWidth="1"/>
    <col min="9213" max="9425" width="10.28515625" style="1"/>
    <col min="9426" max="9434" width="9.140625" style="1" customWidth="1"/>
    <col min="9435" max="9435" width="1" style="1" customWidth="1"/>
    <col min="9436" max="9439" width="3.28515625" style="1" customWidth="1"/>
    <col min="9440" max="9440" width="1.85546875" style="1" customWidth="1"/>
    <col min="9441" max="9441" width="17.85546875" style="1" customWidth="1"/>
    <col min="9442" max="9442" width="1.85546875" style="1" customWidth="1"/>
    <col min="9443" max="9446" width="3.28515625" style="1" customWidth="1"/>
    <col min="9447" max="9447" width="1.85546875" style="1" customWidth="1"/>
    <col min="9448" max="9448" width="12.42578125" style="1" customWidth="1"/>
    <col min="9449" max="9449" width="1.85546875" style="1" customWidth="1"/>
    <col min="9450" max="9452" width="3" style="1" customWidth="1"/>
    <col min="9453" max="9453" width="4.42578125" style="1" customWidth="1"/>
    <col min="9454" max="9455" width="3" style="1" customWidth="1"/>
    <col min="9456" max="9461" width="3.28515625" style="1" customWidth="1"/>
    <col min="9462" max="9463" width="9.140625" style="1" customWidth="1"/>
    <col min="9464" max="9467" width="3.28515625" style="1" customWidth="1"/>
    <col min="9468" max="9468" width="4.140625" style="1" customWidth="1"/>
    <col min="9469" max="9681" width="10.28515625" style="1"/>
    <col min="9682" max="9690" width="9.140625" style="1" customWidth="1"/>
    <col min="9691" max="9691" width="1" style="1" customWidth="1"/>
    <col min="9692" max="9695" width="3.28515625" style="1" customWidth="1"/>
    <col min="9696" max="9696" width="1.85546875" style="1" customWidth="1"/>
    <col min="9697" max="9697" width="17.85546875" style="1" customWidth="1"/>
    <col min="9698" max="9698" width="1.85546875" style="1" customWidth="1"/>
    <col min="9699" max="9702" width="3.28515625" style="1" customWidth="1"/>
    <col min="9703" max="9703" width="1.85546875" style="1" customWidth="1"/>
    <col min="9704" max="9704" width="12.42578125" style="1" customWidth="1"/>
    <col min="9705" max="9705" width="1.85546875" style="1" customWidth="1"/>
    <col min="9706" max="9708" width="3" style="1" customWidth="1"/>
    <col min="9709" max="9709" width="4.42578125" style="1" customWidth="1"/>
    <col min="9710" max="9711" width="3" style="1" customWidth="1"/>
    <col min="9712" max="9717" width="3.28515625" style="1" customWidth="1"/>
    <col min="9718" max="9719" width="9.140625" style="1" customWidth="1"/>
    <col min="9720" max="9723" width="3.28515625" style="1" customWidth="1"/>
    <col min="9724" max="9724" width="4.140625" style="1" customWidth="1"/>
    <col min="9725" max="9937" width="10.28515625" style="1"/>
    <col min="9938" max="9946" width="9.140625" style="1" customWidth="1"/>
    <col min="9947" max="9947" width="1" style="1" customWidth="1"/>
    <col min="9948" max="9951" width="3.28515625" style="1" customWidth="1"/>
    <col min="9952" max="9952" width="1.85546875" style="1" customWidth="1"/>
    <col min="9953" max="9953" width="17.85546875" style="1" customWidth="1"/>
    <col min="9954" max="9954" width="1.85546875" style="1" customWidth="1"/>
    <col min="9955" max="9958" width="3.28515625" style="1" customWidth="1"/>
    <col min="9959" max="9959" width="1.85546875" style="1" customWidth="1"/>
    <col min="9960" max="9960" width="12.42578125" style="1" customWidth="1"/>
    <col min="9961" max="9961" width="1.85546875" style="1" customWidth="1"/>
    <col min="9962" max="9964" width="3" style="1" customWidth="1"/>
    <col min="9965" max="9965" width="4.42578125" style="1" customWidth="1"/>
    <col min="9966" max="9967" width="3" style="1" customWidth="1"/>
    <col min="9968" max="9973" width="3.28515625" style="1" customWidth="1"/>
    <col min="9974" max="9975" width="9.140625" style="1" customWidth="1"/>
    <col min="9976" max="9979" width="3.28515625" style="1" customWidth="1"/>
    <col min="9980" max="9980" width="4.140625" style="1" customWidth="1"/>
    <col min="9981" max="10193" width="10.28515625" style="1"/>
    <col min="10194" max="10202" width="9.140625" style="1" customWidth="1"/>
    <col min="10203" max="10203" width="1" style="1" customWidth="1"/>
    <col min="10204" max="10207" width="3.28515625" style="1" customWidth="1"/>
    <col min="10208" max="10208" width="1.85546875" style="1" customWidth="1"/>
    <col min="10209" max="10209" width="17.85546875" style="1" customWidth="1"/>
    <col min="10210" max="10210" width="1.85546875" style="1" customWidth="1"/>
    <col min="10211" max="10214" width="3.28515625" style="1" customWidth="1"/>
    <col min="10215" max="10215" width="1.85546875" style="1" customWidth="1"/>
    <col min="10216" max="10216" width="12.42578125" style="1" customWidth="1"/>
    <col min="10217" max="10217" width="1.85546875" style="1" customWidth="1"/>
    <col min="10218" max="10220" width="3" style="1" customWidth="1"/>
    <col min="10221" max="10221" width="4.42578125" style="1" customWidth="1"/>
    <col min="10222" max="10223" width="3" style="1" customWidth="1"/>
    <col min="10224" max="10229" width="3.28515625" style="1" customWidth="1"/>
    <col min="10230" max="10231" width="9.140625" style="1" customWidth="1"/>
    <col min="10232" max="10235" width="3.28515625" style="1" customWidth="1"/>
    <col min="10236" max="10236" width="4.140625" style="1" customWidth="1"/>
    <col min="10237" max="10449" width="10.28515625" style="1"/>
    <col min="10450" max="10458" width="9.140625" style="1" customWidth="1"/>
    <col min="10459" max="10459" width="1" style="1" customWidth="1"/>
    <col min="10460" max="10463" width="3.28515625" style="1" customWidth="1"/>
    <col min="10464" max="10464" width="1.85546875" style="1" customWidth="1"/>
    <col min="10465" max="10465" width="17.85546875" style="1" customWidth="1"/>
    <col min="10466" max="10466" width="1.85546875" style="1" customWidth="1"/>
    <col min="10467" max="10470" width="3.28515625" style="1" customWidth="1"/>
    <col min="10471" max="10471" width="1.85546875" style="1" customWidth="1"/>
    <col min="10472" max="10472" width="12.42578125" style="1" customWidth="1"/>
    <col min="10473" max="10473" width="1.85546875" style="1" customWidth="1"/>
    <col min="10474" max="10476" width="3" style="1" customWidth="1"/>
    <col min="10477" max="10477" width="4.42578125" style="1" customWidth="1"/>
    <col min="10478" max="10479" width="3" style="1" customWidth="1"/>
    <col min="10480" max="10485" width="3.28515625" style="1" customWidth="1"/>
    <col min="10486" max="10487" width="9.140625" style="1" customWidth="1"/>
    <col min="10488" max="10491" width="3.28515625" style="1" customWidth="1"/>
    <col min="10492" max="10492" width="4.140625" style="1" customWidth="1"/>
    <col min="10493" max="10705" width="10.28515625" style="1"/>
    <col min="10706" max="10714" width="9.140625" style="1" customWidth="1"/>
    <col min="10715" max="10715" width="1" style="1" customWidth="1"/>
    <col min="10716" max="10719" width="3.28515625" style="1" customWidth="1"/>
    <col min="10720" max="10720" width="1.85546875" style="1" customWidth="1"/>
    <col min="10721" max="10721" width="17.85546875" style="1" customWidth="1"/>
    <col min="10722" max="10722" width="1.85546875" style="1" customWidth="1"/>
    <col min="10723" max="10726" width="3.28515625" style="1" customWidth="1"/>
    <col min="10727" max="10727" width="1.85546875" style="1" customWidth="1"/>
    <col min="10728" max="10728" width="12.42578125" style="1" customWidth="1"/>
    <col min="10729" max="10729" width="1.85546875" style="1" customWidth="1"/>
    <col min="10730" max="10732" width="3" style="1" customWidth="1"/>
    <col min="10733" max="10733" width="4.42578125" style="1" customWidth="1"/>
    <col min="10734" max="10735" width="3" style="1" customWidth="1"/>
    <col min="10736" max="10741" width="3.28515625" style="1" customWidth="1"/>
    <col min="10742" max="10743" width="9.140625" style="1" customWidth="1"/>
    <col min="10744" max="10747" width="3.28515625" style="1" customWidth="1"/>
    <col min="10748" max="10748" width="4.140625" style="1" customWidth="1"/>
    <col min="10749" max="10961" width="10.28515625" style="1"/>
    <col min="10962" max="10970" width="9.140625" style="1" customWidth="1"/>
    <col min="10971" max="10971" width="1" style="1" customWidth="1"/>
    <col min="10972" max="10975" width="3.28515625" style="1" customWidth="1"/>
    <col min="10976" max="10976" width="1.85546875" style="1" customWidth="1"/>
    <col min="10977" max="10977" width="17.85546875" style="1" customWidth="1"/>
    <col min="10978" max="10978" width="1.85546875" style="1" customWidth="1"/>
    <col min="10979" max="10982" width="3.28515625" style="1" customWidth="1"/>
    <col min="10983" max="10983" width="1.85546875" style="1" customWidth="1"/>
    <col min="10984" max="10984" width="12.42578125" style="1" customWidth="1"/>
    <col min="10985" max="10985" width="1.85546875" style="1" customWidth="1"/>
    <col min="10986" max="10988" width="3" style="1" customWidth="1"/>
    <col min="10989" max="10989" width="4.42578125" style="1" customWidth="1"/>
    <col min="10990" max="10991" width="3" style="1" customWidth="1"/>
    <col min="10992" max="10997" width="3.28515625" style="1" customWidth="1"/>
    <col min="10998" max="10999" width="9.140625" style="1" customWidth="1"/>
    <col min="11000" max="11003" width="3.28515625" style="1" customWidth="1"/>
    <col min="11004" max="11004" width="4.140625" style="1" customWidth="1"/>
    <col min="11005" max="11217" width="10.28515625" style="1"/>
    <col min="11218" max="11226" width="9.140625" style="1" customWidth="1"/>
    <col min="11227" max="11227" width="1" style="1" customWidth="1"/>
    <col min="11228" max="11231" width="3.28515625" style="1" customWidth="1"/>
    <col min="11232" max="11232" width="1.85546875" style="1" customWidth="1"/>
    <col min="11233" max="11233" width="17.85546875" style="1" customWidth="1"/>
    <col min="11234" max="11234" width="1.85546875" style="1" customWidth="1"/>
    <col min="11235" max="11238" width="3.28515625" style="1" customWidth="1"/>
    <col min="11239" max="11239" width="1.85546875" style="1" customWidth="1"/>
    <col min="11240" max="11240" width="12.42578125" style="1" customWidth="1"/>
    <col min="11241" max="11241" width="1.85546875" style="1" customWidth="1"/>
    <col min="11242" max="11244" width="3" style="1" customWidth="1"/>
    <col min="11245" max="11245" width="4.42578125" style="1" customWidth="1"/>
    <col min="11246" max="11247" width="3" style="1" customWidth="1"/>
    <col min="11248" max="11253" width="3.28515625" style="1" customWidth="1"/>
    <col min="11254" max="11255" width="9.140625" style="1" customWidth="1"/>
    <col min="11256" max="11259" width="3.28515625" style="1" customWidth="1"/>
    <col min="11260" max="11260" width="4.140625" style="1" customWidth="1"/>
    <col min="11261" max="11473" width="10.28515625" style="1"/>
    <col min="11474" max="11482" width="9.140625" style="1" customWidth="1"/>
    <col min="11483" max="11483" width="1" style="1" customWidth="1"/>
    <col min="11484" max="11487" width="3.28515625" style="1" customWidth="1"/>
    <col min="11488" max="11488" width="1.85546875" style="1" customWidth="1"/>
    <col min="11489" max="11489" width="17.85546875" style="1" customWidth="1"/>
    <col min="11490" max="11490" width="1.85546875" style="1" customWidth="1"/>
    <col min="11491" max="11494" width="3.28515625" style="1" customWidth="1"/>
    <col min="11495" max="11495" width="1.85546875" style="1" customWidth="1"/>
    <col min="11496" max="11496" width="12.42578125" style="1" customWidth="1"/>
    <col min="11497" max="11497" width="1.85546875" style="1" customWidth="1"/>
    <col min="11498" max="11500" width="3" style="1" customWidth="1"/>
    <col min="11501" max="11501" width="4.42578125" style="1" customWidth="1"/>
    <col min="11502" max="11503" width="3" style="1" customWidth="1"/>
    <col min="11504" max="11509" width="3.28515625" style="1" customWidth="1"/>
    <col min="11510" max="11511" width="9.140625" style="1" customWidth="1"/>
    <col min="11512" max="11515" width="3.28515625" style="1" customWidth="1"/>
    <col min="11516" max="11516" width="4.140625" style="1" customWidth="1"/>
    <col min="11517" max="11729" width="10.28515625" style="1"/>
    <col min="11730" max="11738" width="9.140625" style="1" customWidth="1"/>
    <col min="11739" max="11739" width="1" style="1" customWidth="1"/>
    <col min="11740" max="11743" width="3.28515625" style="1" customWidth="1"/>
    <col min="11744" max="11744" width="1.85546875" style="1" customWidth="1"/>
    <col min="11745" max="11745" width="17.85546875" style="1" customWidth="1"/>
    <col min="11746" max="11746" width="1.85546875" style="1" customWidth="1"/>
    <col min="11747" max="11750" width="3.28515625" style="1" customWidth="1"/>
    <col min="11751" max="11751" width="1.85546875" style="1" customWidth="1"/>
    <col min="11752" max="11752" width="12.42578125" style="1" customWidth="1"/>
    <col min="11753" max="11753" width="1.85546875" style="1" customWidth="1"/>
    <col min="11754" max="11756" width="3" style="1" customWidth="1"/>
    <col min="11757" max="11757" width="4.42578125" style="1" customWidth="1"/>
    <col min="11758" max="11759" width="3" style="1" customWidth="1"/>
    <col min="11760" max="11765" width="3.28515625" style="1" customWidth="1"/>
    <col min="11766" max="11767" width="9.140625" style="1" customWidth="1"/>
    <col min="11768" max="11771" width="3.28515625" style="1" customWidth="1"/>
    <col min="11772" max="11772" width="4.140625" style="1" customWidth="1"/>
    <col min="11773" max="11985" width="10.28515625" style="1"/>
    <col min="11986" max="11994" width="9.140625" style="1" customWidth="1"/>
    <col min="11995" max="11995" width="1" style="1" customWidth="1"/>
    <col min="11996" max="11999" width="3.28515625" style="1" customWidth="1"/>
    <col min="12000" max="12000" width="1.85546875" style="1" customWidth="1"/>
    <col min="12001" max="12001" width="17.85546875" style="1" customWidth="1"/>
    <col min="12002" max="12002" width="1.85546875" style="1" customWidth="1"/>
    <col min="12003" max="12006" width="3.28515625" style="1" customWidth="1"/>
    <col min="12007" max="12007" width="1.85546875" style="1" customWidth="1"/>
    <col min="12008" max="12008" width="12.42578125" style="1" customWidth="1"/>
    <col min="12009" max="12009" width="1.85546875" style="1" customWidth="1"/>
    <col min="12010" max="12012" width="3" style="1" customWidth="1"/>
    <col min="12013" max="12013" width="4.42578125" style="1" customWidth="1"/>
    <col min="12014" max="12015" width="3" style="1" customWidth="1"/>
    <col min="12016" max="12021" width="3.28515625" style="1" customWidth="1"/>
    <col min="12022" max="12023" width="9.140625" style="1" customWidth="1"/>
    <col min="12024" max="12027" width="3.28515625" style="1" customWidth="1"/>
    <col min="12028" max="12028" width="4.140625" style="1" customWidth="1"/>
    <col min="12029" max="12241" width="10.28515625" style="1"/>
    <col min="12242" max="12250" width="9.140625" style="1" customWidth="1"/>
    <col min="12251" max="12251" width="1" style="1" customWidth="1"/>
    <col min="12252" max="12255" width="3.28515625" style="1" customWidth="1"/>
    <col min="12256" max="12256" width="1.85546875" style="1" customWidth="1"/>
    <col min="12257" max="12257" width="17.85546875" style="1" customWidth="1"/>
    <col min="12258" max="12258" width="1.85546875" style="1" customWidth="1"/>
    <col min="12259" max="12262" width="3.28515625" style="1" customWidth="1"/>
    <col min="12263" max="12263" width="1.85546875" style="1" customWidth="1"/>
    <col min="12264" max="12264" width="12.42578125" style="1" customWidth="1"/>
    <col min="12265" max="12265" width="1.85546875" style="1" customWidth="1"/>
    <col min="12266" max="12268" width="3" style="1" customWidth="1"/>
    <col min="12269" max="12269" width="4.42578125" style="1" customWidth="1"/>
    <col min="12270" max="12271" width="3" style="1" customWidth="1"/>
    <col min="12272" max="12277" width="3.28515625" style="1" customWidth="1"/>
    <col min="12278" max="12279" width="9.140625" style="1" customWidth="1"/>
    <col min="12280" max="12283" width="3.28515625" style="1" customWidth="1"/>
    <col min="12284" max="12284" width="4.140625" style="1" customWidth="1"/>
    <col min="12285" max="12497" width="10.28515625" style="1"/>
    <col min="12498" max="12506" width="9.140625" style="1" customWidth="1"/>
    <col min="12507" max="12507" width="1" style="1" customWidth="1"/>
    <col min="12508" max="12511" width="3.28515625" style="1" customWidth="1"/>
    <col min="12512" max="12512" width="1.85546875" style="1" customWidth="1"/>
    <col min="12513" max="12513" width="17.85546875" style="1" customWidth="1"/>
    <col min="12514" max="12514" width="1.85546875" style="1" customWidth="1"/>
    <col min="12515" max="12518" width="3.28515625" style="1" customWidth="1"/>
    <col min="12519" max="12519" width="1.85546875" style="1" customWidth="1"/>
    <col min="12520" max="12520" width="12.42578125" style="1" customWidth="1"/>
    <col min="12521" max="12521" width="1.85546875" style="1" customWidth="1"/>
    <col min="12522" max="12524" width="3" style="1" customWidth="1"/>
    <col min="12525" max="12525" width="4.42578125" style="1" customWidth="1"/>
    <col min="12526" max="12527" width="3" style="1" customWidth="1"/>
    <col min="12528" max="12533" width="3.28515625" style="1" customWidth="1"/>
    <col min="12534" max="12535" width="9.140625" style="1" customWidth="1"/>
    <col min="12536" max="12539" width="3.28515625" style="1" customWidth="1"/>
    <col min="12540" max="12540" width="4.140625" style="1" customWidth="1"/>
    <col min="12541" max="12753" width="10.28515625" style="1"/>
    <col min="12754" max="12762" width="9.140625" style="1" customWidth="1"/>
    <col min="12763" max="12763" width="1" style="1" customWidth="1"/>
    <col min="12764" max="12767" width="3.28515625" style="1" customWidth="1"/>
    <col min="12768" max="12768" width="1.85546875" style="1" customWidth="1"/>
    <col min="12769" max="12769" width="17.85546875" style="1" customWidth="1"/>
    <col min="12770" max="12770" width="1.85546875" style="1" customWidth="1"/>
    <col min="12771" max="12774" width="3.28515625" style="1" customWidth="1"/>
    <col min="12775" max="12775" width="1.85546875" style="1" customWidth="1"/>
    <col min="12776" max="12776" width="12.42578125" style="1" customWidth="1"/>
    <col min="12777" max="12777" width="1.85546875" style="1" customWidth="1"/>
    <col min="12778" max="12780" width="3" style="1" customWidth="1"/>
    <col min="12781" max="12781" width="4.42578125" style="1" customWidth="1"/>
    <col min="12782" max="12783" width="3" style="1" customWidth="1"/>
    <col min="12784" max="12789" width="3.28515625" style="1" customWidth="1"/>
    <col min="12790" max="12791" width="9.140625" style="1" customWidth="1"/>
    <col min="12792" max="12795" width="3.28515625" style="1" customWidth="1"/>
    <col min="12796" max="12796" width="4.140625" style="1" customWidth="1"/>
    <col min="12797" max="13009" width="10.28515625" style="1"/>
    <col min="13010" max="13018" width="9.140625" style="1" customWidth="1"/>
    <col min="13019" max="13019" width="1" style="1" customWidth="1"/>
    <col min="13020" max="13023" width="3.28515625" style="1" customWidth="1"/>
    <col min="13024" max="13024" width="1.85546875" style="1" customWidth="1"/>
    <col min="13025" max="13025" width="17.85546875" style="1" customWidth="1"/>
    <col min="13026" max="13026" width="1.85546875" style="1" customWidth="1"/>
    <col min="13027" max="13030" width="3.28515625" style="1" customWidth="1"/>
    <col min="13031" max="13031" width="1.85546875" style="1" customWidth="1"/>
    <col min="13032" max="13032" width="12.42578125" style="1" customWidth="1"/>
    <col min="13033" max="13033" width="1.85546875" style="1" customWidth="1"/>
    <col min="13034" max="13036" width="3" style="1" customWidth="1"/>
    <col min="13037" max="13037" width="4.42578125" style="1" customWidth="1"/>
    <col min="13038" max="13039" width="3" style="1" customWidth="1"/>
    <col min="13040" max="13045" width="3.28515625" style="1" customWidth="1"/>
    <col min="13046" max="13047" width="9.140625" style="1" customWidth="1"/>
    <col min="13048" max="13051" width="3.28515625" style="1" customWidth="1"/>
    <col min="13052" max="13052" width="4.140625" style="1" customWidth="1"/>
    <col min="13053" max="13265" width="10.28515625" style="1"/>
    <col min="13266" max="13274" width="9.140625" style="1" customWidth="1"/>
    <col min="13275" max="13275" width="1" style="1" customWidth="1"/>
    <col min="13276" max="13279" width="3.28515625" style="1" customWidth="1"/>
    <col min="13280" max="13280" width="1.85546875" style="1" customWidth="1"/>
    <col min="13281" max="13281" width="17.85546875" style="1" customWidth="1"/>
    <col min="13282" max="13282" width="1.85546875" style="1" customWidth="1"/>
    <col min="13283" max="13286" width="3.28515625" style="1" customWidth="1"/>
    <col min="13287" max="13287" width="1.85546875" style="1" customWidth="1"/>
    <col min="13288" max="13288" width="12.42578125" style="1" customWidth="1"/>
    <col min="13289" max="13289" width="1.85546875" style="1" customWidth="1"/>
    <col min="13290" max="13292" width="3" style="1" customWidth="1"/>
    <col min="13293" max="13293" width="4.42578125" style="1" customWidth="1"/>
    <col min="13294" max="13295" width="3" style="1" customWidth="1"/>
    <col min="13296" max="13301" width="3.28515625" style="1" customWidth="1"/>
    <col min="13302" max="13303" width="9.140625" style="1" customWidth="1"/>
    <col min="13304" max="13307" width="3.28515625" style="1" customWidth="1"/>
    <col min="13308" max="13308" width="4.140625" style="1" customWidth="1"/>
    <col min="13309" max="13521" width="10.28515625" style="1"/>
    <col min="13522" max="13530" width="9.140625" style="1" customWidth="1"/>
    <col min="13531" max="13531" width="1" style="1" customWidth="1"/>
    <col min="13532" max="13535" width="3.28515625" style="1" customWidth="1"/>
    <col min="13536" max="13536" width="1.85546875" style="1" customWidth="1"/>
    <col min="13537" max="13537" width="17.85546875" style="1" customWidth="1"/>
    <col min="13538" max="13538" width="1.85546875" style="1" customWidth="1"/>
    <col min="13539" max="13542" width="3.28515625" style="1" customWidth="1"/>
    <col min="13543" max="13543" width="1.85546875" style="1" customWidth="1"/>
    <col min="13544" max="13544" width="12.42578125" style="1" customWidth="1"/>
    <col min="13545" max="13545" width="1.85546875" style="1" customWidth="1"/>
    <col min="13546" max="13548" width="3" style="1" customWidth="1"/>
    <col min="13549" max="13549" width="4.42578125" style="1" customWidth="1"/>
    <col min="13550" max="13551" width="3" style="1" customWidth="1"/>
    <col min="13552" max="13557" width="3.28515625" style="1" customWidth="1"/>
    <col min="13558" max="13559" width="9.140625" style="1" customWidth="1"/>
    <col min="13560" max="13563" width="3.28515625" style="1" customWidth="1"/>
    <col min="13564" max="13564" width="4.140625" style="1" customWidth="1"/>
    <col min="13565" max="13777" width="10.28515625" style="1"/>
    <col min="13778" max="13786" width="9.140625" style="1" customWidth="1"/>
    <col min="13787" max="13787" width="1" style="1" customWidth="1"/>
    <col min="13788" max="13791" width="3.28515625" style="1" customWidth="1"/>
    <col min="13792" max="13792" width="1.85546875" style="1" customWidth="1"/>
    <col min="13793" max="13793" width="17.85546875" style="1" customWidth="1"/>
    <col min="13794" max="13794" width="1.85546875" style="1" customWidth="1"/>
    <col min="13795" max="13798" width="3.28515625" style="1" customWidth="1"/>
    <col min="13799" max="13799" width="1.85546875" style="1" customWidth="1"/>
    <col min="13800" max="13800" width="12.42578125" style="1" customWidth="1"/>
    <col min="13801" max="13801" width="1.85546875" style="1" customWidth="1"/>
    <col min="13802" max="13804" width="3" style="1" customWidth="1"/>
    <col min="13805" max="13805" width="4.42578125" style="1" customWidth="1"/>
    <col min="13806" max="13807" width="3" style="1" customWidth="1"/>
    <col min="13808" max="13813" width="3.28515625" style="1" customWidth="1"/>
    <col min="13814" max="13815" width="9.140625" style="1" customWidth="1"/>
    <col min="13816" max="13819" width="3.28515625" style="1" customWidth="1"/>
    <col min="13820" max="13820" width="4.140625" style="1" customWidth="1"/>
    <col min="13821" max="14033" width="10.28515625" style="1"/>
    <col min="14034" max="14042" width="9.140625" style="1" customWidth="1"/>
    <col min="14043" max="14043" width="1" style="1" customWidth="1"/>
    <col min="14044" max="14047" width="3.28515625" style="1" customWidth="1"/>
    <col min="14048" max="14048" width="1.85546875" style="1" customWidth="1"/>
    <col min="14049" max="14049" width="17.85546875" style="1" customWidth="1"/>
    <col min="14050" max="14050" width="1.85546875" style="1" customWidth="1"/>
    <col min="14051" max="14054" width="3.28515625" style="1" customWidth="1"/>
    <col min="14055" max="14055" width="1.85546875" style="1" customWidth="1"/>
    <col min="14056" max="14056" width="12.42578125" style="1" customWidth="1"/>
    <col min="14057" max="14057" width="1.85546875" style="1" customWidth="1"/>
    <col min="14058" max="14060" width="3" style="1" customWidth="1"/>
    <col min="14061" max="14061" width="4.42578125" style="1" customWidth="1"/>
    <col min="14062" max="14063" width="3" style="1" customWidth="1"/>
    <col min="14064" max="14069" width="3.28515625" style="1" customWidth="1"/>
    <col min="14070" max="14071" width="9.140625" style="1" customWidth="1"/>
    <col min="14072" max="14075" width="3.28515625" style="1" customWidth="1"/>
    <col min="14076" max="14076" width="4.140625" style="1" customWidth="1"/>
    <col min="14077" max="14289" width="10.28515625" style="1"/>
    <col min="14290" max="14298" width="9.140625" style="1" customWidth="1"/>
    <col min="14299" max="14299" width="1" style="1" customWidth="1"/>
    <col min="14300" max="14303" width="3.28515625" style="1" customWidth="1"/>
    <col min="14304" max="14304" width="1.85546875" style="1" customWidth="1"/>
    <col min="14305" max="14305" width="17.85546875" style="1" customWidth="1"/>
    <col min="14306" max="14306" width="1.85546875" style="1" customWidth="1"/>
    <col min="14307" max="14310" width="3.28515625" style="1" customWidth="1"/>
    <col min="14311" max="14311" width="1.85546875" style="1" customWidth="1"/>
    <col min="14312" max="14312" width="12.42578125" style="1" customWidth="1"/>
    <col min="14313" max="14313" width="1.85546875" style="1" customWidth="1"/>
    <col min="14314" max="14316" width="3" style="1" customWidth="1"/>
    <col min="14317" max="14317" width="4.42578125" style="1" customWidth="1"/>
    <col min="14318" max="14319" width="3" style="1" customWidth="1"/>
    <col min="14320" max="14325" width="3.28515625" style="1" customWidth="1"/>
    <col min="14326" max="14327" width="9.140625" style="1" customWidth="1"/>
    <col min="14328" max="14331" width="3.28515625" style="1" customWidth="1"/>
    <col min="14332" max="14332" width="4.140625" style="1" customWidth="1"/>
    <col min="14333" max="14545" width="10.28515625" style="1"/>
    <col min="14546" max="14554" width="9.140625" style="1" customWidth="1"/>
    <col min="14555" max="14555" width="1" style="1" customWidth="1"/>
    <col min="14556" max="14559" width="3.28515625" style="1" customWidth="1"/>
    <col min="14560" max="14560" width="1.85546875" style="1" customWidth="1"/>
    <col min="14561" max="14561" width="17.85546875" style="1" customWidth="1"/>
    <col min="14562" max="14562" width="1.85546875" style="1" customWidth="1"/>
    <col min="14563" max="14566" width="3.28515625" style="1" customWidth="1"/>
    <col min="14567" max="14567" width="1.85546875" style="1" customWidth="1"/>
    <col min="14568" max="14568" width="12.42578125" style="1" customWidth="1"/>
    <col min="14569" max="14569" width="1.85546875" style="1" customWidth="1"/>
    <col min="14570" max="14572" width="3" style="1" customWidth="1"/>
    <col min="14573" max="14573" width="4.42578125" style="1" customWidth="1"/>
    <col min="14574" max="14575" width="3" style="1" customWidth="1"/>
    <col min="14576" max="14581" width="3.28515625" style="1" customWidth="1"/>
    <col min="14582" max="14583" width="9.140625" style="1" customWidth="1"/>
    <col min="14584" max="14587" width="3.28515625" style="1" customWidth="1"/>
    <col min="14588" max="14588" width="4.140625" style="1" customWidth="1"/>
    <col min="14589" max="14801" width="10.28515625" style="1"/>
    <col min="14802" max="14810" width="9.140625" style="1" customWidth="1"/>
    <col min="14811" max="14811" width="1" style="1" customWidth="1"/>
    <col min="14812" max="14815" width="3.28515625" style="1" customWidth="1"/>
    <col min="14816" max="14816" width="1.85546875" style="1" customWidth="1"/>
    <col min="14817" max="14817" width="17.85546875" style="1" customWidth="1"/>
    <col min="14818" max="14818" width="1.85546875" style="1" customWidth="1"/>
    <col min="14819" max="14822" width="3.28515625" style="1" customWidth="1"/>
    <col min="14823" max="14823" width="1.85546875" style="1" customWidth="1"/>
    <col min="14824" max="14824" width="12.42578125" style="1" customWidth="1"/>
    <col min="14825" max="14825" width="1.85546875" style="1" customWidth="1"/>
    <col min="14826" max="14828" width="3" style="1" customWidth="1"/>
    <col min="14829" max="14829" width="4.42578125" style="1" customWidth="1"/>
    <col min="14830" max="14831" width="3" style="1" customWidth="1"/>
    <col min="14832" max="14837" width="3.28515625" style="1" customWidth="1"/>
    <col min="14838" max="14839" width="9.140625" style="1" customWidth="1"/>
    <col min="14840" max="14843" width="3.28515625" style="1" customWidth="1"/>
    <col min="14844" max="14844" width="4.140625" style="1" customWidth="1"/>
    <col min="14845" max="15057" width="10.28515625" style="1"/>
    <col min="15058" max="15066" width="9.140625" style="1" customWidth="1"/>
    <col min="15067" max="15067" width="1" style="1" customWidth="1"/>
    <col min="15068" max="15071" width="3.28515625" style="1" customWidth="1"/>
    <col min="15072" max="15072" width="1.85546875" style="1" customWidth="1"/>
    <col min="15073" max="15073" width="17.85546875" style="1" customWidth="1"/>
    <col min="15074" max="15074" width="1.85546875" style="1" customWidth="1"/>
    <col min="15075" max="15078" width="3.28515625" style="1" customWidth="1"/>
    <col min="15079" max="15079" width="1.85546875" style="1" customWidth="1"/>
    <col min="15080" max="15080" width="12.42578125" style="1" customWidth="1"/>
    <col min="15081" max="15081" width="1.85546875" style="1" customWidth="1"/>
    <col min="15082" max="15084" width="3" style="1" customWidth="1"/>
    <col min="15085" max="15085" width="4.42578125" style="1" customWidth="1"/>
    <col min="15086" max="15087" width="3" style="1" customWidth="1"/>
    <col min="15088" max="15093" width="3.28515625" style="1" customWidth="1"/>
    <col min="15094" max="15095" width="9.140625" style="1" customWidth="1"/>
    <col min="15096" max="15099" width="3.28515625" style="1" customWidth="1"/>
    <col min="15100" max="15100" width="4.140625" style="1" customWidth="1"/>
    <col min="15101" max="15313" width="10.28515625" style="1"/>
    <col min="15314" max="15322" width="9.140625" style="1" customWidth="1"/>
    <col min="15323" max="15323" width="1" style="1" customWidth="1"/>
    <col min="15324" max="15327" width="3.28515625" style="1" customWidth="1"/>
    <col min="15328" max="15328" width="1.85546875" style="1" customWidth="1"/>
    <col min="15329" max="15329" width="17.85546875" style="1" customWidth="1"/>
    <col min="15330" max="15330" width="1.85546875" style="1" customWidth="1"/>
    <col min="15331" max="15334" width="3.28515625" style="1" customWidth="1"/>
    <col min="15335" max="15335" width="1.85546875" style="1" customWidth="1"/>
    <col min="15336" max="15336" width="12.42578125" style="1" customWidth="1"/>
    <col min="15337" max="15337" width="1.85546875" style="1" customWidth="1"/>
    <col min="15338" max="15340" width="3" style="1" customWidth="1"/>
    <col min="15341" max="15341" width="4.42578125" style="1" customWidth="1"/>
    <col min="15342" max="15343" width="3" style="1" customWidth="1"/>
    <col min="15344" max="15349" width="3.28515625" style="1" customWidth="1"/>
    <col min="15350" max="15351" width="9.140625" style="1" customWidth="1"/>
    <col min="15352" max="15355" width="3.28515625" style="1" customWidth="1"/>
    <col min="15356" max="15356" width="4.140625" style="1" customWidth="1"/>
    <col min="15357" max="15569" width="10.28515625" style="1"/>
    <col min="15570" max="15578" width="9.140625" style="1" customWidth="1"/>
    <col min="15579" max="15579" width="1" style="1" customWidth="1"/>
    <col min="15580" max="15583" width="3.28515625" style="1" customWidth="1"/>
    <col min="15584" max="15584" width="1.85546875" style="1" customWidth="1"/>
    <col min="15585" max="15585" width="17.85546875" style="1" customWidth="1"/>
    <col min="15586" max="15586" width="1.85546875" style="1" customWidth="1"/>
    <col min="15587" max="15590" width="3.28515625" style="1" customWidth="1"/>
    <col min="15591" max="15591" width="1.85546875" style="1" customWidth="1"/>
    <col min="15592" max="15592" width="12.42578125" style="1" customWidth="1"/>
    <col min="15593" max="15593" width="1.85546875" style="1" customWidth="1"/>
    <col min="15594" max="15596" width="3" style="1" customWidth="1"/>
    <col min="15597" max="15597" width="4.42578125" style="1" customWidth="1"/>
    <col min="15598" max="15599" width="3" style="1" customWidth="1"/>
    <col min="15600" max="15605" width="3.28515625" style="1" customWidth="1"/>
    <col min="15606" max="15607" width="9.140625" style="1" customWidth="1"/>
    <col min="15608" max="15611" width="3.28515625" style="1" customWidth="1"/>
    <col min="15612" max="15612" width="4.140625" style="1" customWidth="1"/>
    <col min="15613" max="15825" width="10.28515625" style="1"/>
    <col min="15826" max="15834" width="9.140625" style="1" customWidth="1"/>
    <col min="15835" max="15835" width="1" style="1" customWidth="1"/>
    <col min="15836" max="15839" width="3.28515625" style="1" customWidth="1"/>
    <col min="15840" max="15840" width="1.85546875" style="1" customWidth="1"/>
    <col min="15841" max="15841" width="17.85546875" style="1" customWidth="1"/>
    <col min="15842" max="15842" width="1.85546875" style="1" customWidth="1"/>
    <col min="15843" max="15846" width="3.28515625" style="1" customWidth="1"/>
    <col min="15847" max="15847" width="1.85546875" style="1" customWidth="1"/>
    <col min="15848" max="15848" width="12.42578125" style="1" customWidth="1"/>
    <col min="15849" max="15849" width="1.85546875" style="1" customWidth="1"/>
    <col min="15850" max="15852" width="3" style="1" customWidth="1"/>
    <col min="15853" max="15853" width="4.42578125" style="1" customWidth="1"/>
    <col min="15854" max="15855" width="3" style="1" customWidth="1"/>
    <col min="15856" max="15861" width="3.28515625" style="1" customWidth="1"/>
    <col min="15862" max="15863" width="9.140625" style="1" customWidth="1"/>
    <col min="15864" max="15867" width="3.28515625" style="1" customWidth="1"/>
    <col min="15868" max="15868" width="4.140625" style="1" customWidth="1"/>
    <col min="15869" max="16081" width="10.28515625" style="1"/>
    <col min="16082" max="16090" width="9.140625" style="1" customWidth="1"/>
    <col min="16091" max="16091" width="1" style="1" customWidth="1"/>
    <col min="16092" max="16095" width="3.28515625" style="1" customWidth="1"/>
    <col min="16096" max="16096" width="1.85546875" style="1" customWidth="1"/>
    <col min="16097" max="16097" width="17.85546875" style="1" customWidth="1"/>
    <col min="16098" max="16098" width="1.85546875" style="1" customWidth="1"/>
    <col min="16099" max="16102" width="3.28515625" style="1" customWidth="1"/>
    <col min="16103" max="16103" width="1.85546875" style="1" customWidth="1"/>
    <col min="16104" max="16104" width="12.42578125" style="1" customWidth="1"/>
    <col min="16105" max="16105" width="1.85546875" style="1" customWidth="1"/>
    <col min="16106" max="16108" width="3" style="1" customWidth="1"/>
    <col min="16109" max="16109" width="4.42578125" style="1" customWidth="1"/>
    <col min="16110" max="16111" width="3" style="1" customWidth="1"/>
    <col min="16112" max="16117" width="3.28515625" style="1" customWidth="1"/>
    <col min="16118" max="16119" width="9.140625" style="1" customWidth="1"/>
    <col min="16120" max="16123" width="3.28515625" style="1" customWidth="1"/>
    <col min="16124" max="16124" width="4.140625" style="1" customWidth="1"/>
    <col min="16125" max="16384" width="10.28515625" style="1"/>
  </cols>
  <sheetData>
    <row r="1" spans="1:15" ht="30" x14ac:dyDescent="0.25">
      <c r="E1" s="2" t="s">
        <v>0</v>
      </c>
      <c r="G1" s="4"/>
      <c r="H1" s="5" t="s">
        <v>1</v>
      </c>
      <c r="I1" s="296"/>
      <c r="J1" s="5" t="s">
        <v>2</v>
      </c>
      <c r="K1" s="297"/>
      <c r="L1" s="5" t="s">
        <v>3</v>
      </c>
      <c r="M1" s="6"/>
      <c r="N1" s="5" t="s">
        <v>4</v>
      </c>
      <c r="O1" s="7" t="s">
        <v>5</v>
      </c>
    </row>
    <row r="2" spans="1:15" s="298" customFormat="1" ht="18" customHeight="1" x14ac:dyDescent="0.25">
      <c r="B2" s="300"/>
      <c r="C2" s="300"/>
      <c r="D2" s="300"/>
      <c r="E2" s="301" t="s">
        <v>6</v>
      </c>
      <c r="F2" s="302"/>
      <c r="G2" s="299"/>
      <c r="H2" s="303"/>
      <c r="I2" s="304"/>
      <c r="J2" s="304"/>
      <c r="K2" s="303"/>
      <c r="M2" s="305"/>
      <c r="N2" s="298">
        <v>0</v>
      </c>
    </row>
    <row r="3" spans="1:15" s="17" customFormat="1" ht="9.75" customHeight="1" thickBot="1" x14ac:dyDescent="0.3">
      <c r="A3" s="13"/>
      <c r="B3" s="13"/>
      <c r="C3" s="13"/>
      <c r="D3" s="13"/>
      <c r="E3" s="14"/>
      <c r="F3" s="14"/>
      <c r="G3" s="15"/>
      <c r="H3" s="11" t="s">
        <v>7</v>
      </c>
      <c r="I3" s="13"/>
      <c r="J3" s="13"/>
      <c r="K3" s="16"/>
      <c r="L3" s="13"/>
      <c r="M3" s="14"/>
      <c r="N3" s="13" t="s">
        <v>7</v>
      </c>
      <c r="O3" s="13"/>
    </row>
    <row r="4" spans="1:15" s="17" customFormat="1" ht="43.5" customHeight="1" thickBot="1" x14ac:dyDescent="0.3">
      <c r="A4" s="20" t="s">
        <v>8</v>
      </c>
      <c r="B4" s="21" t="s">
        <v>9</v>
      </c>
      <c r="C4" s="21" t="s">
        <v>10</v>
      </c>
      <c r="D4" s="21" t="s">
        <v>11</v>
      </c>
      <c r="E4" s="22" t="s">
        <v>12</v>
      </c>
      <c r="F4" s="22" t="s">
        <v>13</v>
      </c>
      <c r="G4" s="23" t="s">
        <v>14</v>
      </c>
      <c r="H4" s="24" t="s">
        <v>15</v>
      </c>
      <c r="I4" s="9"/>
      <c r="J4" s="25" t="s">
        <v>16</v>
      </c>
      <c r="K4" s="26"/>
      <c r="L4" s="25" t="s">
        <v>17</v>
      </c>
      <c r="M4" s="27"/>
      <c r="N4" s="25" t="s">
        <v>18</v>
      </c>
      <c r="O4" s="25" t="s">
        <v>19</v>
      </c>
    </row>
    <row r="5" spans="1:15" s="39" customFormat="1" ht="22.5" customHeight="1" x14ac:dyDescent="0.25">
      <c r="A5" s="28"/>
      <c r="B5" s="29"/>
      <c r="C5" s="30"/>
      <c r="D5" s="30"/>
      <c r="E5" s="31"/>
      <c r="F5" s="32" t="s">
        <v>20</v>
      </c>
      <c r="G5" s="33"/>
      <c r="H5" s="34"/>
      <c r="I5" s="35"/>
      <c r="J5" s="36"/>
      <c r="K5" s="37"/>
      <c r="L5" s="38"/>
      <c r="M5" s="38"/>
      <c r="N5" s="38">
        <v>0</v>
      </c>
      <c r="O5" s="38"/>
    </row>
    <row r="6" spans="1:15" s="39" customFormat="1" ht="15" customHeight="1" x14ac:dyDescent="0.25">
      <c r="A6" s="40" t="s">
        <v>14</v>
      </c>
      <c r="B6" s="41"/>
      <c r="C6" s="42" t="s">
        <v>21</v>
      </c>
      <c r="D6" s="42" t="s">
        <v>21</v>
      </c>
      <c r="E6" s="43" t="s">
        <v>22</v>
      </c>
      <c r="F6" s="44" t="s">
        <v>23</v>
      </c>
      <c r="G6" s="45">
        <f>+G7+G16+G31+G36</f>
        <v>0</v>
      </c>
      <c r="H6" s="46">
        <v>712930779.36000001</v>
      </c>
      <c r="I6" s="35"/>
      <c r="J6" s="47">
        <v>4904345.4330000002</v>
      </c>
      <c r="K6" s="37"/>
      <c r="L6" s="48">
        <v>708026433.92700005</v>
      </c>
      <c r="M6" s="49"/>
      <c r="N6" s="48">
        <v>0</v>
      </c>
      <c r="O6" s="48">
        <v>712930779.36000001</v>
      </c>
    </row>
    <row r="7" spans="1:15" s="59" customFormat="1" ht="15" customHeight="1" x14ac:dyDescent="0.25">
      <c r="A7" s="50" t="s">
        <v>14</v>
      </c>
      <c r="B7" s="51"/>
      <c r="C7" s="42" t="s">
        <v>21</v>
      </c>
      <c r="D7" s="42" t="s">
        <v>21</v>
      </c>
      <c r="E7" s="52" t="s">
        <v>24</v>
      </c>
      <c r="F7" s="53" t="s">
        <v>25</v>
      </c>
      <c r="G7" s="54">
        <f>+G8+G15</f>
        <v>0</v>
      </c>
      <c r="H7" s="55">
        <v>700811477</v>
      </c>
      <c r="I7" s="56"/>
      <c r="J7" s="57">
        <v>0</v>
      </c>
      <c r="K7" s="37"/>
      <c r="L7" s="58">
        <v>700811477</v>
      </c>
      <c r="M7" s="49"/>
      <c r="N7" s="58">
        <v>0</v>
      </c>
      <c r="O7" s="58">
        <v>700811477</v>
      </c>
    </row>
    <row r="8" spans="1:15" s="67" customFormat="1" ht="15" customHeight="1" x14ac:dyDescent="0.25">
      <c r="A8" s="50" t="s">
        <v>14</v>
      </c>
      <c r="B8" s="60"/>
      <c r="C8" s="42" t="s">
        <v>21</v>
      </c>
      <c r="D8" s="42" t="s">
        <v>21</v>
      </c>
      <c r="E8" s="61" t="s">
        <v>26</v>
      </c>
      <c r="F8" s="62" t="s">
        <v>27</v>
      </c>
      <c r="G8" s="63">
        <f>SUM(G9:G14)</f>
        <v>0</v>
      </c>
      <c r="H8" s="64">
        <v>684587168</v>
      </c>
      <c r="I8" s="18"/>
      <c r="J8" s="57">
        <v>0</v>
      </c>
      <c r="K8" s="37"/>
      <c r="L8" s="65">
        <v>684587168</v>
      </c>
      <c r="M8" s="66"/>
      <c r="N8" s="65">
        <v>0</v>
      </c>
      <c r="O8" s="65">
        <v>684587168</v>
      </c>
    </row>
    <row r="9" spans="1:15" s="67" customFormat="1" ht="15" customHeight="1" x14ac:dyDescent="0.25">
      <c r="A9" s="50"/>
      <c r="B9" s="60"/>
      <c r="C9" s="42" t="s">
        <v>21</v>
      </c>
      <c r="D9" s="42" t="s">
        <v>11</v>
      </c>
      <c r="E9" s="68" t="s">
        <v>28</v>
      </c>
      <c r="F9" s="69" t="s">
        <v>29</v>
      </c>
      <c r="G9" s="70"/>
      <c r="H9" s="71">
        <v>677363168</v>
      </c>
      <c r="I9" s="18"/>
      <c r="J9" s="72"/>
      <c r="K9" s="37"/>
      <c r="L9" s="73">
        <v>677363168</v>
      </c>
      <c r="M9" s="74"/>
      <c r="N9" s="73">
        <v>0</v>
      </c>
      <c r="O9" s="73">
        <v>677363168</v>
      </c>
    </row>
    <row r="10" spans="1:15" s="67" customFormat="1" ht="15" customHeight="1" x14ac:dyDescent="0.25">
      <c r="A10" s="50"/>
      <c r="B10" s="60"/>
      <c r="C10" s="42" t="s">
        <v>21</v>
      </c>
      <c r="D10" s="42" t="s">
        <v>11</v>
      </c>
      <c r="E10" s="68" t="s">
        <v>30</v>
      </c>
      <c r="F10" s="69" t="s">
        <v>31</v>
      </c>
      <c r="G10" s="70"/>
      <c r="H10" s="71">
        <v>7224000</v>
      </c>
      <c r="I10" s="18"/>
      <c r="J10" s="72"/>
      <c r="K10" s="37"/>
      <c r="L10" s="73">
        <v>7224000</v>
      </c>
      <c r="M10" s="74"/>
      <c r="N10" s="73">
        <v>0</v>
      </c>
      <c r="O10" s="73">
        <v>7224000</v>
      </c>
    </row>
    <row r="11" spans="1:15" s="67" customFormat="1" ht="15" customHeight="1" x14ac:dyDescent="0.25">
      <c r="A11" s="50"/>
      <c r="B11" s="60"/>
      <c r="C11" s="42" t="s">
        <v>21</v>
      </c>
      <c r="D11" s="42" t="s">
        <v>21</v>
      </c>
      <c r="E11" s="75" t="s">
        <v>32</v>
      </c>
      <c r="F11" s="76" t="s">
        <v>33</v>
      </c>
      <c r="G11" s="77"/>
      <c r="H11" s="71">
        <v>0</v>
      </c>
      <c r="I11" s="18"/>
      <c r="J11" s="72">
        <v>0</v>
      </c>
      <c r="K11" s="37"/>
      <c r="L11" s="73">
        <v>0</v>
      </c>
      <c r="M11" s="74"/>
      <c r="N11" s="73">
        <v>0</v>
      </c>
      <c r="O11" s="73">
        <v>0</v>
      </c>
    </row>
    <row r="12" spans="1:15" s="67" customFormat="1" ht="15" customHeight="1" x14ac:dyDescent="0.25">
      <c r="A12" s="50"/>
      <c r="B12" s="60"/>
      <c r="C12" s="42" t="s">
        <v>21</v>
      </c>
      <c r="D12" s="42" t="s">
        <v>11</v>
      </c>
      <c r="E12" s="75" t="s">
        <v>34</v>
      </c>
      <c r="F12" s="78" t="s">
        <v>35</v>
      </c>
      <c r="G12" s="79"/>
      <c r="H12" s="71">
        <v>0</v>
      </c>
      <c r="I12" s="18"/>
      <c r="J12" s="72"/>
      <c r="K12" s="37"/>
      <c r="L12" s="80">
        <v>0</v>
      </c>
      <c r="M12" s="66"/>
      <c r="N12" s="80">
        <v>0</v>
      </c>
      <c r="O12" s="73">
        <v>0</v>
      </c>
    </row>
    <row r="13" spans="1:15" s="67" customFormat="1" ht="15" customHeight="1" x14ac:dyDescent="0.25">
      <c r="A13" s="50"/>
      <c r="B13" s="60"/>
      <c r="C13" s="42" t="s">
        <v>21</v>
      </c>
      <c r="D13" s="42" t="s">
        <v>11</v>
      </c>
      <c r="E13" s="75" t="s">
        <v>36</v>
      </c>
      <c r="F13" s="78" t="s">
        <v>37</v>
      </c>
      <c r="G13" s="79"/>
      <c r="H13" s="71">
        <v>0</v>
      </c>
      <c r="I13" s="18"/>
      <c r="J13" s="72"/>
      <c r="K13" s="37"/>
      <c r="L13" s="80">
        <v>0</v>
      </c>
      <c r="M13" s="66"/>
      <c r="N13" s="80">
        <v>0</v>
      </c>
      <c r="O13" s="73">
        <v>0</v>
      </c>
    </row>
    <row r="14" spans="1:15" s="67" customFormat="1" ht="15" customHeight="1" x14ac:dyDescent="0.25">
      <c r="A14" s="50"/>
      <c r="B14" s="60"/>
      <c r="C14" s="42" t="s">
        <v>21</v>
      </c>
      <c r="D14" s="42" t="s">
        <v>11</v>
      </c>
      <c r="E14" s="68" t="s">
        <v>38</v>
      </c>
      <c r="F14" s="69" t="s">
        <v>39</v>
      </c>
      <c r="G14" s="70"/>
      <c r="H14" s="71">
        <v>0</v>
      </c>
      <c r="I14" s="18"/>
      <c r="J14" s="72"/>
      <c r="K14" s="37"/>
      <c r="L14" s="73">
        <v>0</v>
      </c>
      <c r="M14" s="74"/>
      <c r="N14" s="73">
        <v>0</v>
      </c>
      <c r="O14" s="73">
        <v>0</v>
      </c>
    </row>
    <row r="15" spans="1:15" s="67" customFormat="1" ht="15" customHeight="1" x14ac:dyDescent="0.25">
      <c r="A15" s="50"/>
      <c r="B15" s="60"/>
      <c r="C15" s="42" t="s">
        <v>21</v>
      </c>
      <c r="D15" s="42" t="s">
        <v>11</v>
      </c>
      <c r="E15" s="61" t="s">
        <v>40</v>
      </c>
      <c r="F15" s="62" t="s">
        <v>41</v>
      </c>
      <c r="G15" s="81"/>
      <c r="H15" s="64">
        <v>16224309</v>
      </c>
      <c r="I15" s="18"/>
      <c r="J15" s="82"/>
      <c r="K15" s="37"/>
      <c r="L15" s="65">
        <v>16224309</v>
      </c>
      <c r="M15" s="66"/>
      <c r="N15" s="65">
        <v>0</v>
      </c>
      <c r="O15" s="65">
        <v>16224309</v>
      </c>
    </row>
    <row r="16" spans="1:15" s="67" customFormat="1" ht="15" customHeight="1" x14ac:dyDescent="0.25">
      <c r="A16" s="50" t="s">
        <v>14</v>
      </c>
      <c r="B16" s="60"/>
      <c r="C16" s="42" t="s">
        <v>21</v>
      </c>
      <c r="D16" s="42" t="s">
        <v>21</v>
      </c>
      <c r="E16" s="52" t="s">
        <v>42</v>
      </c>
      <c r="F16" s="83" t="s">
        <v>43</v>
      </c>
      <c r="G16" s="54">
        <f>+G17+G22+G25</f>
        <v>0</v>
      </c>
      <c r="H16" s="55">
        <v>12119302.360000001</v>
      </c>
      <c r="I16" s="18"/>
      <c r="J16" s="84">
        <v>4904345.4330000002</v>
      </c>
      <c r="K16" s="37"/>
      <c r="L16" s="58">
        <v>7214956.9270000011</v>
      </c>
      <c r="M16" s="49"/>
      <c r="N16" s="58">
        <v>0</v>
      </c>
      <c r="O16" s="58">
        <v>12119302.360000001</v>
      </c>
    </row>
    <row r="17" spans="1:15" s="67" customFormat="1" ht="15" customHeight="1" x14ac:dyDescent="0.25">
      <c r="A17" s="50" t="s">
        <v>14</v>
      </c>
      <c r="B17" s="60"/>
      <c r="C17" s="42" t="s">
        <v>21</v>
      </c>
      <c r="D17" s="42" t="s">
        <v>21</v>
      </c>
      <c r="E17" s="61" t="s">
        <v>44</v>
      </c>
      <c r="F17" s="62" t="s">
        <v>45</v>
      </c>
      <c r="G17" s="81">
        <f>SUM(G18:G21)</f>
        <v>0</v>
      </c>
      <c r="H17" s="85">
        <v>8389338.6400000006</v>
      </c>
      <c r="I17" s="18"/>
      <c r="J17" s="84">
        <v>4904345.4330000002</v>
      </c>
      <c r="K17" s="37"/>
      <c r="L17" s="86">
        <v>3484993.2070000004</v>
      </c>
      <c r="M17" s="74"/>
      <c r="N17" s="86">
        <v>0</v>
      </c>
      <c r="O17" s="86">
        <v>8389338.6400000006</v>
      </c>
    </row>
    <row r="18" spans="1:15" s="67" customFormat="1" ht="15" customHeight="1" x14ac:dyDescent="0.25">
      <c r="A18" s="50"/>
      <c r="B18" s="60"/>
      <c r="C18" s="42" t="s">
        <v>21</v>
      </c>
      <c r="D18" s="42" t="s">
        <v>11</v>
      </c>
      <c r="E18" s="68" t="s">
        <v>46</v>
      </c>
      <c r="F18" s="69" t="s">
        <v>47</v>
      </c>
      <c r="G18" s="70"/>
      <c r="H18" s="71">
        <v>8389338.6400000006</v>
      </c>
      <c r="I18" s="18"/>
      <c r="J18" s="87">
        <v>4904345.4330000002</v>
      </c>
      <c r="K18" s="37"/>
      <c r="L18" s="73">
        <v>3484993.2070000004</v>
      </c>
      <c r="M18" s="74"/>
      <c r="N18" s="73">
        <v>0</v>
      </c>
      <c r="O18" s="73">
        <v>8389338.6400000006</v>
      </c>
    </row>
    <row r="19" spans="1:15" s="67" customFormat="1" ht="15" customHeight="1" x14ac:dyDescent="0.25">
      <c r="A19" s="50"/>
      <c r="B19" s="60"/>
      <c r="C19" s="42" t="s">
        <v>21</v>
      </c>
      <c r="D19" s="42" t="s">
        <v>11</v>
      </c>
      <c r="E19" s="68" t="s">
        <v>48</v>
      </c>
      <c r="F19" s="69" t="s">
        <v>49</v>
      </c>
      <c r="G19" s="88"/>
      <c r="H19" s="71">
        <v>0</v>
      </c>
      <c r="I19" s="18"/>
      <c r="J19" s="89"/>
      <c r="K19" s="37"/>
      <c r="L19" s="73">
        <v>0</v>
      </c>
      <c r="M19" s="74"/>
      <c r="N19" s="73">
        <v>0</v>
      </c>
      <c r="O19" s="73">
        <v>0</v>
      </c>
    </row>
    <row r="20" spans="1:15" s="67" customFormat="1" ht="15" customHeight="1" x14ac:dyDescent="0.25">
      <c r="A20" s="50"/>
      <c r="B20" s="60"/>
      <c r="C20" s="42" t="s">
        <v>21</v>
      </c>
      <c r="D20" s="42" t="s">
        <v>11</v>
      </c>
      <c r="E20" s="68" t="s">
        <v>50</v>
      </c>
      <c r="F20" s="69" t="s">
        <v>51</v>
      </c>
      <c r="G20" s="70"/>
      <c r="H20" s="71">
        <v>0</v>
      </c>
      <c r="I20" s="18"/>
      <c r="J20" s="72"/>
      <c r="K20" s="37"/>
      <c r="L20" s="73">
        <v>0</v>
      </c>
      <c r="M20" s="74"/>
      <c r="N20" s="73">
        <v>0</v>
      </c>
      <c r="O20" s="73">
        <v>0</v>
      </c>
    </row>
    <row r="21" spans="1:15" s="67" customFormat="1" ht="15" customHeight="1" x14ac:dyDescent="0.25">
      <c r="A21" s="50"/>
      <c r="B21" s="60"/>
      <c r="C21" s="42" t="s">
        <v>21</v>
      </c>
      <c r="D21" s="42" t="s">
        <v>11</v>
      </c>
      <c r="E21" s="68" t="s">
        <v>52</v>
      </c>
      <c r="F21" s="69" t="s">
        <v>53</v>
      </c>
      <c r="G21" s="70"/>
      <c r="H21" s="71">
        <v>0</v>
      </c>
      <c r="I21" s="18"/>
      <c r="J21" s="72"/>
      <c r="K21" s="37"/>
      <c r="L21" s="73">
        <v>0</v>
      </c>
      <c r="M21" s="74"/>
      <c r="N21" s="73">
        <v>0</v>
      </c>
      <c r="O21" s="73">
        <v>0</v>
      </c>
    </row>
    <row r="22" spans="1:15" s="67" customFormat="1" ht="15" customHeight="1" x14ac:dyDescent="0.25">
      <c r="A22" s="50" t="s">
        <v>14</v>
      </c>
      <c r="B22" s="60"/>
      <c r="C22" s="42" t="s">
        <v>21</v>
      </c>
      <c r="D22" s="42" t="s">
        <v>21</v>
      </c>
      <c r="E22" s="61" t="s">
        <v>54</v>
      </c>
      <c r="F22" s="62" t="s">
        <v>55</v>
      </c>
      <c r="G22" s="90">
        <f>SUM(G23:G24)</f>
        <v>0</v>
      </c>
      <c r="H22" s="85">
        <v>336921.81</v>
      </c>
      <c r="I22" s="18"/>
      <c r="J22" s="57">
        <v>0</v>
      </c>
      <c r="K22" s="37"/>
      <c r="L22" s="86">
        <v>336921.81</v>
      </c>
      <c r="M22" s="74"/>
      <c r="N22" s="86">
        <v>0</v>
      </c>
      <c r="O22" s="86">
        <v>336921.81</v>
      </c>
    </row>
    <row r="23" spans="1:15" s="67" customFormat="1" ht="15" customHeight="1" x14ac:dyDescent="0.25">
      <c r="A23" s="50"/>
      <c r="B23" s="60" t="s">
        <v>10</v>
      </c>
      <c r="C23" s="42" t="s">
        <v>10</v>
      </c>
      <c r="D23" s="42" t="s">
        <v>11</v>
      </c>
      <c r="E23" s="68" t="s">
        <v>56</v>
      </c>
      <c r="F23" s="69" t="s">
        <v>57</v>
      </c>
      <c r="G23" s="70"/>
      <c r="H23" s="71">
        <v>0</v>
      </c>
      <c r="I23" s="18"/>
      <c r="J23" s="72"/>
      <c r="K23" s="37"/>
      <c r="L23" s="73">
        <v>0</v>
      </c>
      <c r="M23" s="74"/>
      <c r="N23" s="73">
        <v>0</v>
      </c>
      <c r="O23" s="73">
        <v>0</v>
      </c>
    </row>
    <row r="24" spans="1:15" s="67" customFormat="1" ht="15" customHeight="1" x14ac:dyDescent="0.25">
      <c r="A24" s="50"/>
      <c r="B24" s="60" t="s">
        <v>10</v>
      </c>
      <c r="C24" s="42" t="s">
        <v>10</v>
      </c>
      <c r="D24" s="42" t="s">
        <v>11</v>
      </c>
      <c r="E24" s="68" t="s">
        <v>58</v>
      </c>
      <c r="F24" s="69" t="s">
        <v>59</v>
      </c>
      <c r="G24" s="70"/>
      <c r="H24" s="71">
        <v>336921.81</v>
      </c>
      <c r="I24" s="18"/>
      <c r="J24" s="72"/>
      <c r="K24" s="37"/>
      <c r="L24" s="73">
        <v>336921.81</v>
      </c>
      <c r="M24" s="74"/>
      <c r="N24" s="73">
        <v>0</v>
      </c>
      <c r="O24" s="73">
        <v>336921.81</v>
      </c>
    </row>
    <row r="25" spans="1:15" s="19" customFormat="1" ht="15" customHeight="1" x14ac:dyDescent="0.25">
      <c r="A25" s="91" t="s">
        <v>14</v>
      </c>
      <c r="B25" s="92"/>
      <c r="C25" s="42" t="s">
        <v>21</v>
      </c>
      <c r="D25" s="42" t="s">
        <v>21</v>
      </c>
      <c r="E25" s="61" t="s">
        <v>60</v>
      </c>
      <c r="F25" s="62" t="s">
        <v>61</v>
      </c>
      <c r="G25" s="93">
        <f>SUM(G26:G30)</f>
        <v>0</v>
      </c>
      <c r="H25" s="94">
        <v>3393041.91</v>
      </c>
      <c r="I25" s="18"/>
      <c r="J25" s="57">
        <v>0</v>
      </c>
      <c r="K25" s="37"/>
      <c r="L25" s="95">
        <v>3393041.91</v>
      </c>
      <c r="M25" s="96"/>
      <c r="N25" s="95">
        <v>0</v>
      </c>
      <c r="O25" s="95">
        <v>3393041.91</v>
      </c>
    </row>
    <row r="26" spans="1:15" s="19" customFormat="1" ht="15" customHeight="1" x14ac:dyDescent="0.25">
      <c r="A26" s="91"/>
      <c r="B26" s="92"/>
      <c r="C26" s="42" t="s">
        <v>21</v>
      </c>
      <c r="D26" s="42" t="s">
        <v>11</v>
      </c>
      <c r="E26" s="68" t="s">
        <v>62</v>
      </c>
      <c r="F26" s="69" t="s">
        <v>63</v>
      </c>
      <c r="G26" s="70"/>
      <c r="H26" s="71">
        <v>0</v>
      </c>
      <c r="I26" s="18"/>
      <c r="J26" s="72"/>
      <c r="K26" s="37"/>
      <c r="L26" s="73">
        <v>0</v>
      </c>
      <c r="M26" s="74"/>
      <c r="N26" s="73">
        <v>0</v>
      </c>
      <c r="O26" s="73">
        <v>0</v>
      </c>
    </row>
    <row r="27" spans="1:15" s="19" customFormat="1" ht="15" customHeight="1" x14ac:dyDescent="0.25">
      <c r="A27" s="91"/>
      <c r="B27" s="92"/>
      <c r="C27" s="42" t="s">
        <v>21</v>
      </c>
      <c r="D27" s="42" t="s">
        <v>11</v>
      </c>
      <c r="E27" s="68" t="s">
        <v>64</v>
      </c>
      <c r="F27" s="69" t="s">
        <v>65</v>
      </c>
      <c r="G27" s="70"/>
      <c r="H27" s="71">
        <v>0</v>
      </c>
      <c r="I27" s="18"/>
      <c r="J27" s="72"/>
      <c r="K27" s="37"/>
      <c r="L27" s="73">
        <v>0</v>
      </c>
      <c r="M27" s="74"/>
      <c r="N27" s="73">
        <v>0</v>
      </c>
      <c r="O27" s="73">
        <v>0</v>
      </c>
    </row>
    <row r="28" spans="1:15" s="19" customFormat="1" ht="15" customHeight="1" x14ac:dyDescent="0.25">
      <c r="A28" s="91"/>
      <c r="B28" s="92"/>
      <c r="C28" s="42" t="s">
        <v>21</v>
      </c>
      <c r="D28" s="42" t="s">
        <v>11</v>
      </c>
      <c r="E28" s="68" t="s">
        <v>66</v>
      </c>
      <c r="F28" s="69" t="s">
        <v>67</v>
      </c>
      <c r="G28" s="70"/>
      <c r="H28" s="71">
        <v>3393041.91</v>
      </c>
      <c r="I28" s="18"/>
      <c r="J28" s="72"/>
      <c r="K28" s="37"/>
      <c r="L28" s="73">
        <v>3393041.91</v>
      </c>
      <c r="M28" s="74"/>
      <c r="N28" s="73">
        <v>0</v>
      </c>
      <c r="O28" s="73">
        <v>3393041.91</v>
      </c>
    </row>
    <row r="29" spans="1:15" s="19" customFormat="1" ht="15" customHeight="1" x14ac:dyDescent="0.25">
      <c r="A29" s="91"/>
      <c r="B29" s="92"/>
      <c r="C29" s="42" t="s">
        <v>21</v>
      </c>
      <c r="D29" s="42" t="s">
        <v>11</v>
      </c>
      <c r="E29" s="68" t="s">
        <v>68</v>
      </c>
      <c r="F29" s="69" t="s">
        <v>69</v>
      </c>
      <c r="G29" s="70"/>
      <c r="H29" s="71">
        <v>0</v>
      </c>
      <c r="I29" s="18"/>
      <c r="J29" s="72"/>
      <c r="K29" s="37"/>
      <c r="L29" s="73">
        <v>0</v>
      </c>
      <c r="M29" s="74"/>
      <c r="N29" s="73">
        <v>0</v>
      </c>
      <c r="O29" s="73">
        <v>0</v>
      </c>
    </row>
    <row r="30" spans="1:15" s="19" customFormat="1" ht="15" customHeight="1" x14ac:dyDescent="0.25">
      <c r="A30" s="91"/>
      <c r="B30" s="92"/>
      <c r="C30" s="42" t="s">
        <v>21</v>
      </c>
      <c r="D30" s="42" t="s">
        <v>11</v>
      </c>
      <c r="E30" s="68" t="s">
        <v>70</v>
      </c>
      <c r="F30" s="69" t="s">
        <v>71</v>
      </c>
      <c r="G30" s="70"/>
      <c r="H30" s="71">
        <v>0</v>
      </c>
      <c r="I30" s="18"/>
      <c r="J30" s="72"/>
      <c r="K30" s="37"/>
      <c r="L30" s="73">
        <v>0</v>
      </c>
      <c r="M30" s="74"/>
      <c r="N30" s="73">
        <v>0</v>
      </c>
      <c r="O30" s="73">
        <v>0</v>
      </c>
    </row>
    <row r="31" spans="1:15" s="67" customFormat="1" ht="15" customHeight="1" x14ac:dyDescent="0.25">
      <c r="A31" s="50" t="s">
        <v>14</v>
      </c>
      <c r="B31" s="60"/>
      <c r="C31" s="42" t="s">
        <v>21</v>
      </c>
      <c r="D31" s="42" t="s">
        <v>21</v>
      </c>
      <c r="E31" s="52" t="s">
        <v>72</v>
      </c>
      <c r="F31" s="53" t="s">
        <v>73</v>
      </c>
      <c r="G31" s="54">
        <f>SUM(G32:G35)</f>
        <v>0</v>
      </c>
      <c r="H31" s="55">
        <v>0</v>
      </c>
      <c r="I31" s="18"/>
      <c r="J31" s="57">
        <v>0</v>
      </c>
      <c r="K31" s="37"/>
      <c r="L31" s="58">
        <v>0</v>
      </c>
      <c r="M31" s="49"/>
      <c r="N31" s="58">
        <v>0</v>
      </c>
      <c r="O31" s="58">
        <v>0</v>
      </c>
    </row>
    <row r="32" spans="1:15" s="67" customFormat="1" ht="15" customHeight="1" x14ac:dyDescent="0.25">
      <c r="A32" s="50"/>
      <c r="B32" s="60"/>
      <c r="C32" s="42" t="s">
        <v>21</v>
      </c>
      <c r="D32" s="42" t="s">
        <v>11</v>
      </c>
      <c r="E32" s="61" t="s">
        <v>74</v>
      </c>
      <c r="F32" s="62" t="s">
        <v>75</v>
      </c>
      <c r="G32" s="81"/>
      <c r="H32" s="85">
        <v>0</v>
      </c>
      <c r="I32" s="18"/>
      <c r="J32" s="72"/>
      <c r="K32" s="37"/>
      <c r="L32" s="86">
        <v>0</v>
      </c>
      <c r="M32" s="74"/>
      <c r="N32" s="86">
        <v>0</v>
      </c>
      <c r="O32" s="86">
        <v>0</v>
      </c>
    </row>
    <row r="33" spans="1:15" s="67" customFormat="1" ht="15" customHeight="1" x14ac:dyDescent="0.25">
      <c r="A33" s="50"/>
      <c r="B33" s="60"/>
      <c r="C33" s="42" t="s">
        <v>21</v>
      </c>
      <c r="D33" s="42" t="s">
        <v>11</v>
      </c>
      <c r="E33" s="61" t="s">
        <v>76</v>
      </c>
      <c r="F33" s="62" t="s">
        <v>77</v>
      </c>
      <c r="G33" s="81"/>
      <c r="H33" s="85">
        <v>0</v>
      </c>
      <c r="I33" s="18"/>
      <c r="J33" s="72"/>
      <c r="K33" s="37"/>
      <c r="L33" s="86">
        <v>0</v>
      </c>
      <c r="M33" s="74"/>
      <c r="N33" s="86">
        <v>0</v>
      </c>
      <c r="O33" s="86">
        <v>0</v>
      </c>
    </row>
    <row r="34" spans="1:15" s="67" customFormat="1" ht="15" customHeight="1" x14ac:dyDescent="0.25">
      <c r="A34" s="50"/>
      <c r="B34" s="60"/>
      <c r="C34" s="42" t="s">
        <v>21</v>
      </c>
      <c r="D34" s="42" t="s">
        <v>11</v>
      </c>
      <c r="E34" s="61" t="s">
        <v>78</v>
      </c>
      <c r="F34" s="62" t="s">
        <v>79</v>
      </c>
      <c r="G34" s="81"/>
      <c r="H34" s="85">
        <v>0</v>
      </c>
      <c r="I34" s="18"/>
      <c r="J34" s="72"/>
      <c r="K34" s="37"/>
      <c r="L34" s="86">
        <v>0</v>
      </c>
      <c r="M34" s="74"/>
      <c r="N34" s="86">
        <v>0</v>
      </c>
      <c r="O34" s="86">
        <v>0</v>
      </c>
    </row>
    <row r="35" spans="1:15" s="67" customFormat="1" ht="15" customHeight="1" x14ac:dyDescent="0.25">
      <c r="A35" s="50"/>
      <c r="B35" s="60"/>
      <c r="C35" s="42" t="s">
        <v>21</v>
      </c>
      <c r="D35" s="42" t="s">
        <v>11</v>
      </c>
      <c r="E35" s="61" t="s">
        <v>80</v>
      </c>
      <c r="F35" s="62" t="s">
        <v>81</v>
      </c>
      <c r="G35" s="81"/>
      <c r="H35" s="85">
        <v>0</v>
      </c>
      <c r="I35" s="18"/>
      <c r="J35" s="72"/>
      <c r="K35" s="37"/>
      <c r="L35" s="86">
        <v>0</v>
      </c>
      <c r="M35" s="74"/>
      <c r="N35" s="86">
        <v>0</v>
      </c>
      <c r="O35" s="86">
        <v>0</v>
      </c>
    </row>
    <row r="36" spans="1:15" s="67" customFormat="1" ht="15" customHeight="1" x14ac:dyDescent="0.25">
      <c r="A36" s="50"/>
      <c r="B36" s="60"/>
      <c r="C36" s="42" t="s">
        <v>21</v>
      </c>
      <c r="D36" s="42" t="s">
        <v>11</v>
      </c>
      <c r="E36" s="52" t="s">
        <v>82</v>
      </c>
      <c r="F36" s="53" t="s">
        <v>83</v>
      </c>
      <c r="G36" s="97"/>
      <c r="H36" s="98">
        <v>0</v>
      </c>
      <c r="I36" s="18"/>
      <c r="J36" s="72"/>
      <c r="K36" s="37"/>
      <c r="L36" s="99">
        <v>0</v>
      </c>
      <c r="M36" s="100"/>
      <c r="N36" s="99">
        <v>0</v>
      </c>
      <c r="O36" s="99">
        <v>0</v>
      </c>
    </row>
    <row r="37" spans="1:15" s="67" customFormat="1" ht="15" customHeight="1" x14ac:dyDescent="0.25">
      <c r="A37" s="50" t="s">
        <v>14</v>
      </c>
      <c r="B37" s="60"/>
      <c r="C37" s="42" t="s">
        <v>21</v>
      </c>
      <c r="D37" s="42" t="s">
        <v>21</v>
      </c>
      <c r="E37" s="101" t="s">
        <v>84</v>
      </c>
      <c r="F37" s="102" t="s">
        <v>85</v>
      </c>
      <c r="G37" s="103">
        <f>+G38+G39</f>
        <v>0</v>
      </c>
      <c r="H37" s="104">
        <v>-1260000</v>
      </c>
      <c r="I37" s="18"/>
      <c r="J37" s="47">
        <v>0</v>
      </c>
      <c r="K37" s="37"/>
      <c r="L37" s="48">
        <v>-1260000</v>
      </c>
      <c r="M37" s="49"/>
      <c r="N37" s="48">
        <v>-335798.33333333331</v>
      </c>
      <c r="O37" s="48">
        <v>-924201.66666666674</v>
      </c>
    </row>
    <row r="38" spans="1:15" s="67" customFormat="1" ht="15" customHeight="1" x14ac:dyDescent="0.25">
      <c r="A38" s="50"/>
      <c r="B38" s="60"/>
      <c r="C38" s="42" t="s">
        <v>21</v>
      </c>
      <c r="D38" s="42" t="s">
        <v>11</v>
      </c>
      <c r="E38" s="52" t="s">
        <v>86</v>
      </c>
      <c r="F38" s="53" t="s">
        <v>87</v>
      </c>
      <c r="G38" s="97"/>
      <c r="H38" s="105">
        <v>-1260000</v>
      </c>
      <c r="I38" s="18"/>
      <c r="J38" s="72"/>
      <c r="K38" s="37"/>
      <c r="L38" s="106">
        <v>-1260000</v>
      </c>
      <c r="M38" s="74"/>
      <c r="N38" s="106">
        <v>-335798.33333333331</v>
      </c>
      <c r="O38" s="106">
        <v>-924201.66666666674</v>
      </c>
    </row>
    <row r="39" spans="1:15" s="67" customFormat="1" ht="15" customHeight="1" x14ac:dyDescent="0.25">
      <c r="A39" s="50"/>
      <c r="B39" s="60"/>
      <c r="C39" s="42" t="s">
        <v>21</v>
      </c>
      <c r="D39" s="42" t="s">
        <v>11</v>
      </c>
      <c r="E39" s="52" t="s">
        <v>88</v>
      </c>
      <c r="F39" s="53" t="s">
        <v>89</v>
      </c>
      <c r="G39" s="97"/>
      <c r="H39" s="105">
        <v>0</v>
      </c>
      <c r="I39" s="18"/>
      <c r="J39" s="72"/>
      <c r="K39" s="37"/>
      <c r="L39" s="106">
        <v>0</v>
      </c>
      <c r="M39" s="74"/>
      <c r="N39" s="106">
        <v>0</v>
      </c>
      <c r="O39" s="106">
        <v>0</v>
      </c>
    </row>
    <row r="40" spans="1:15" s="19" customFormat="1" ht="15" customHeight="1" x14ac:dyDescent="0.25">
      <c r="A40" s="91" t="s">
        <v>14</v>
      </c>
      <c r="B40" s="92"/>
      <c r="C40" s="42" t="s">
        <v>21</v>
      </c>
      <c r="D40" s="42" t="s">
        <v>21</v>
      </c>
      <c r="E40" s="101" t="s">
        <v>90</v>
      </c>
      <c r="F40" s="102" t="s">
        <v>91</v>
      </c>
      <c r="G40" s="107">
        <f>SUM(G41:G45)</f>
        <v>0</v>
      </c>
      <c r="H40" s="108">
        <v>0</v>
      </c>
      <c r="I40" s="18"/>
      <c r="J40" s="47">
        <v>0</v>
      </c>
      <c r="K40" s="37"/>
      <c r="L40" s="109">
        <v>0</v>
      </c>
      <c r="M40" s="74"/>
      <c r="N40" s="109">
        <v>0</v>
      </c>
      <c r="O40" s="109">
        <v>0</v>
      </c>
    </row>
    <row r="41" spans="1:15" s="18" customFormat="1" ht="15" customHeight="1" x14ac:dyDescent="0.25">
      <c r="A41" s="91"/>
      <c r="B41" s="92"/>
      <c r="C41" s="42" t="s">
        <v>21</v>
      </c>
      <c r="D41" s="42" t="s">
        <v>11</v>
      </c>
      <c r="E41" s="52" t="s">
        <v>92</v>
      </c>
      <c r="F41" s="53" t="s">
        <v>93</v>
      </c>
      <c r="G41" s="97"/>
      <c r="H41" s="105">
        <v>0</v>
      </c>
      <c r="J41" s="110"/>
      <c r="K41" s="37"/>
      <c r="L41" s="106">
        <v>0</v>
      </c>
      <c r="M41" s="74"/>
      <c r="N41" s="106">
        <v>0</v>
      </c>
      <c r="O41" s="106">
        <v>0</v>
      </c>
    </row>
    <row r="42" spans="1:15" s="19" customFormat="1" ht="15" customHeight="1" x14ac:dyDescent="0.25">
      <c r="A42" s="91"/>
      <c r="B42" s="92"/>
      <c r="C42" s="42" t="s">
        <v>21</v>
      </c>
      <c r="D42" s="42" t="s">
        <v>11</v>
      </c>
      <c r="E42" s="52" t="s">
        <v>94</v>
      </c>
      <c r="F42" s="53" t="s">
        <v>95</v>
      </c>
      <c r="G42" s="97"/>
      <c r="H42" s="105">
        <v>0</v>
      </c>
      <c r="I42" s="18"/>
      <c r="J42" s="72"/>
      <c r="K42" s="37"/>
      <c r="L42" s="106">
        <v>0</v>
      </c>
      <c r="M42" s="74"/>
      <c r="N42" s="106">
        <v>0</v>
      </c>
      <c r="O42" s="106">
        <v>0</v>
      </c>
    </row>
    <row r="43" spans="1:15" s="19" customFormat="1" ht="15" customHeight="1" x14ac:dyDescent="0.25">
      <c r="A43" s="91"/>
      <c r="B43" s="92"/>
      <c r="C43" s="42" t="s">
        <v>21</v>
      </c>
      <c r="D43" s="42" t="s">
        <v>11</v>
      </c>
      <c r="E43" s="52" t="s">
        <v>96</v>
      </c>
      <c r="F43" s="53" t="s">
        <v>97</v>
      </c>
      <c r="G43" s="97"/>
      <c r="H43" s="105">
        <v>0</v>
      </c>
      <c r="I43" s="18"/>
      <c r="J43" s="72"/>
      <c r="K43" s="37"/>
      <c r="L43" s="106">
        <v>0</v>
      </c>
      <c r="M43" s="74"/>
      <c r="N43" s="106">
        <v>0</v>
      </c>
      <c r="O43" s="106">
        <v>0</v>
      </c>
    </row>
    <row r="44" spans="1:15" s="19" customFormat="1" ht="15" customHeight="1" x14ac:dyDescent="0.25">
      <c r="A44" s="91"/>
      <c r="B44" s="92"/>
      <c r="C44" s="42" t="s">
        <v>21</v>
      </c>
      <c r="D44" s="42" t="s">
        <v>11</v>
      </c>
      <c r="E44" s="52" t="s">
        <v>98</v>
      </c>
      <c r="F44" s="53" t="s">
        <v>99</v>
      </c>
      <c r="G44" s="97"/>
      <c r="H44" s="105">
        <v>0</v>
      </c>
      <c r="I44" s="18"/>
      <c r="J44" s="72"/>
      <c r="K44" s="37"/>
      <c r="L44" s="106">
        <v>0</v>
      </c>
      <c r="M44" s="74"/>
      <c r="N44" s="106">
        <v>0</v>
      </c>
      <c r="O44" s="106">
        <v>0</v>
      </c>
    </row>
    <row r="45" spans="1:15" s="19" customFormat="1" ht="15" customHeight="1" x14ac:dyDescent="0.25">
      <c r="A45" s="91"/>
      <c r="B45" s="92"/>
      <c r="C45" s="42" t="s">
        <v>21</v>
      </c>
      <c r="D45" s="42" t="s">
        <v>11</v>
      </c>
      <c r="E45" s="52" t="s">
        <v>100</v>
      </c>
      <c r="F45" s="53" t="s">
        <v>101</v>
      </c>
      <c r="G45" s="97"/>
      <c r="H45" s="105">
        <v>0</v>
      </c>
      <c r="I45" s="18"/>
      <c r="J45" s="72"/>
      <c r="K45" s="37"/>
      <c r="L45" s="106">
        <v>0</v>
      </c>
      <c r="M45" s="74"/>
      <c r="N45" s="106">
        <v>0</v>
      </c>
      <c r="O45" s="106">
        <v>0</v>
      </c>
    </row>
    <row r="46" spans="1:15" s="67" customFormat="1" ht="15" customHeight="1" x14ac:dyDescent="0.25">
      <c r="A46" s="50" t="s">
        <v>14</v>
      </c>
      <c r="B46" s="60"/>
      <c r="C46" s="42" t="s">
        <v>21</v>
      </c>
      <c r="D46" s="42" t="s">
        <v>21</v>
      </c>
      <c r="E46" s="101" t="s">
        <v>102</v>
      </c>
      <c r="F46" s="102" t="s">
        <v>103</v>
      </c>
      <c r="G46" s="103">
        <f>+G47+G86+G92+G93</f>
        <v>0</v>
      </c>
      <c r="H46" s="104">
        <v>32798244.050000001</v>
      </c>
      <c r="I46" s="18"/>
      <c r="J46" s="47">
        <v>0</v>
      </c>
      <c r="K46" s="37"/>
      <c r="L46" s="48">
        <v>32798244.050000001</v>
      </c>
      <c r="M46" s="49"/>
      <c r="N46" s="48">
        <v>0</v>
      </c>
      <c r="O46" s="48">
        <v>32798244.050000001</v>
      </c>
    </row>
    <row r="47" spans="1:15" s="67" customFormat="1" ht="15" customHeight="1" x14ac:dyDescent="0.25">
      <c r="A47" s="50" t="s">
        <v>14</v>
      </c>
      <c r="B47" s="60"/>
      <c r="C47" s="42" t="s">
        <v>21</v>
      </c>
      <c r="D47" s="42" t="s">
        <v>21</v>
      </c>
      <c r="E47" s="52" t="s">
        <v>104</v>
      </c>
      <c r="F47" s="53" t="s">
        <v>105</v>
      </c>
      <c r="G47" s="111">
        <f>G48+G64+G65</f>
        <v>0</v>
      </c>
      <c r="H47" s="105">
        <v>28803873.559999999</v>
      </c>
      <c r="I47" s="18"/>
      <c r="J47" s="57">
        <v>0</v>
      </c>
      <c r="K47" s="37"/>
      <c r="L47" s="106">
        <v>28803873.559999999</v>
      </c>
      <c r="M47" s="74"/>
      <c r="N47" s="106">
        <v>0</v>
      </c>
      <c r="O47" s="106">
        <v>28803873.559999999</v>
      </c>
    </row>
    <row r="48" spans="1:15" s="67" customFormat="1" ht="15" customHeight="1" x14ac:dyDescent="0.25">
      <c r="A48" s="50" t="s">
        <v>14</v>
      </c>
      <c r="B48" s="60" t="s">
        <v>10</v>
      </c>
      <c r="C48" s="42" t="s">
        <v>10</v>
      </c>
      <c r="D48" s="42" t="s">
        <v>21</v>
      </c>
      <c r="E48" s="61" t="s">
        <v>106</v>
      </c>
      <c r="F48" s="62" t="s">
        <v>107</v>
      </c>
      <c r="G48" s="90">
        <f>SUM(G49:G63)</f>
        <v>0</v>
      </c>
      <c r="H48" s="85">
        <v>26638873.559999999</v>
      </c>
      <c r="I48" s="18"/>
      <c r="J48" s="57">
        <v>0</v>
      </c>
      <c r="K48" s="37"/>
      <c r="L48" s="86">
        <v>26638873.559999999</v>
      </c>
      <c r="M48" s="74"/>
      <c r="N48" s="86">
        <v>0</v>
      </c>
      <c r="O48" s="86">
        <v>26638873.559999999</v>
      </c>
    </row>
    <row r="49" spans="1:15" s="67" customFormat="1" ht="15" customHeight="1" x14ac:dyDescent="0.25">
      <c r="A49" s="50"/>
      <c r="B49" s="60" t="s">
        <v>10</v>
      </c>
      <c r="C49" s="42" t="s">
        <v>10</v>
      </c>
      <c r="D49" s="42" t="s">
        <v>11</v>
      </c>
      <c r="E49" s="68" t="s">
        <v>108</v>
      </c>
      <c r="F49" s="69" t="s">
        <v>109</v>
      </c>
      <c r="G49" s="70"/>
      <c r="H49" s="71">
        <v>15840805</v>
      </c>
      <c r="I49" s="18"/>
      <c r="J49" s="72"/>
      <c r="K49" s="37"/>
      <c r="L49" s="73">
        <v>15840805</v>
      </c>
      <c r="M49" s="74"/>
      <c r="N49" s="73">
        <v>0</v>
      </c>
      <c r="O49" s="73">
        <v>15840805</v>
      </c>
    </row>
    <row r="50" spans="1:15" s="19" customFormat="1" ht="15" customHeight="1" x14ac:dyDescent="0.25">
      <c r="A50" s="91"/>
      <c r="B50" s="92" t="s">
        <v>10</v>
      </c>
      <c r="C50" s="42" t="s">
        <v>10</v>
      </c>
      <c r="D50" s="42" t="s">
        <v>11</v>
      </c>
      <c r="E50" s="68" t="s">
        <v>110</v>
      </c>
      <c r="F50" s="69" t="s">
        <v>111</v>
      </c>
      <c r="G50" s="70"/>
      <c r="H50" s="71">
        <v>6676073</v>
      </c>
      <c r="I50" s="18"/>
      <c r="J50" s="72"/>
      <c r="K50" s="37"/>
      <c r="L50" s="73">
        <v>6676073</v>
      </c>
      <c r="M50" s="74"/>
      <c r="N50" s="73">
        <v>0</v>
      </c>
      <c r="O50" s="73">
        <v>6676073</v>
      </c>
    </row>
    <row r="51" spans="1:15" s="19" customFormat="1" ht="15" customHeight="1" x14ac:dyDescent="0.25">
      <c r="A51" s="91"/>
      <c r="B51" s="92" t="s">
        <v>10</v>
      </c>
      <c r="C51" s="42" t="s">
        <v>10</v>
      </c>
      <c r="D51" s="42" t="s">
        <v>11</v>
      </c>
      <c r="E51" s="68" t="s">
        <v>112</v>
      </c>
      <c r="F51" s="69" t="s">
        <v>113</v>
      </c>
      <c r="G51" s="70"/>
      <c r="H51" s="71">
        <v>0</v>
      </c>
      <c r="I51" s="18"/>
      <c r="J51" s="72"/>
      <c r="K51" s="37"/>
      <c r="L51" s="73">
        <v>0</v>
      </c>
      <c r="M51" s="74"/>
      <c r="N51" s="73">
        <v>0</v>
      </c>
      <c r="O51" s="73">
        <v>0</v>
      </c>
    </row>
    <row r="52" spans="1:15" s="19" customFormat="1" ht="15" customHeight="1" x14ac:dyDescent="0.25">
      <c r="A52" s="91"/>
      <c r="B52" s="91" t="s">
        <v>10</v>
      </c>
      <c r="C52" s="42" t="s">
        <v>10</v>
      </c>
      <c r="D52" s="42" t="s">
        <v>11</v>
      </c>
      <c r="E52" s="68" t="s">
        <v>114</v>
      </c>
      <c r="F52" s="69" t="s">
        <v>115</v>
      </c>
      <c r="G52" s="70"/>
      <c r="H52" s="71">
        <v>0</v>
      </c>
      <c r="I52" s="18"/>
      <c r="J52" s="72"/>
      <c r="K52" s="37"/>
      <c r="L52" s="73">
        <v>0</v>
      </c>
      <c r="M52" s="74"/>
      <c r="N52" s="73">
        <v>0</v>
      </c>
      <c r="O52" s="73">
        <v>0</v>
      </c>
    </row>
    <row r="53" spans="1:15" s="19" customFormat="1" ht="15" customHeight="1" x14ac:dyDescent="0.25">
      <c r="A53" s="91"/>
      <c r="B53" s="91" t="s">
        <v>10</v>
      </c>
      <c r="C53" s="42" t="s">
        <v>10</v>
      </c>
      <c r="D53" s="42" t="s">
        <v>11</v>
      </c>
      <c r="E53" s="68" t="s">
        <v>116</v>
      </c>
      <c r="F53" s="69" t="s">
        <v>117</v>
      </c>
      <c r="G53" s="112"/>
      <c r="H53" s="71">
        <v>2653883</v>
      </c>
      <c r="I53" s="18"/>
      <c r="J53" s="72"/>
      <c r="K53" s="37"/>
      <c r="L53" s="73">
        <v>2653883</v>
      </c>
      <c r="M53" s="74"/>
      <c r="N53" s="73">
        <v>0</v>
      </c>
      <c r="O53" s="73">
        <v>2653883</v>
      </c>
    </row>
    <row r="54" spans="1:15" s="19" customFormat="1" ht="15" customHeight="1" x14ac:dyDescent="0.25">
      <c r="A54" s="91"/>
      <c r="B54" s="91" t="s">
        <v>10</v>
      </c>
      <c r="C54" s="42" t="s">
        <v>10</v>
      </c>
      <c r="D54" s="42" t="s">
        <v>11</v>
      </c>
      <c r="E54" s="68" t="s">
        <v>118</v>
      </c>
      <c r="F54" s="69" t="s">
        <v>119</v>
      </c>
      <c r="G54" s="112"/>
      <c r="H54" s="71">
        <v>70110</v>
      </c>
      <c r="I54" s="18"/>
      <c r="J54" s="72"/>
      <c r="K54" s="37"/>
      <c r="L54" s="73">
        <v>70110</v>
      </c>
      <c r="M54" s="74"/>
      <c r="N54" s="73">
        <v>0</v>
      </c>
      <c r="O54" s="73">
        <v>70110</v>
      </c>
    </row>
    <row r="55" spans="1:15" s="19" customFormat="1" ht="15" customHeight="1" x14ac:dyDescent="0.25">
      <c r="A55" s="91"/>
      <c r="B55" s="91" t="s">
        <v>10</v>
      </c>
      <c r="C55" s="42" t="s">
        <v>10</v>
      </c>
      <c r="D55" s="42" t="s">
        <v>11</v>
      </c>
      <c r="E55" s="68" t="s">
        <v>120</v>
      </c>
      <c r="F55" s="69" t="s">
        <v>121</v>
      </c>
      <c r="G55" s="112"/>
      <c r="H55" s="71">
        <v>331337</v>
      </c>
      <c r="I55" s="18"/>
      <c r="J55" s="72"/>
      <c r="K55" s="37"/>
      <c r="L55" s="73">
        <v>331337</v>
      </c>
      <c r="M55" s="74"/>
      <c r="N55" s="73">
        <v>0</v>
      </c>
      <c r="O55" s="73">
        <v>331337</v>
      </c>
    </row>
    <row r="56" spans="1:15" s="19" customFormat="1" ht="15" customHeight="1" x14ac:dyDescent="0.25">
      <c r="A56" s="91"/>
      <c r="B56" s="91" t="s">
        <v>10</v>
      </c>
      <c r="C56" s="42" t="s">
        <v>10</v>
      </c>
      <c r="D56" s="42" t="s">
        <v>11</v>
      </c>
      <c r="E56" s="68" t="s">
        <v>122</v>
      </c>
      <c r="F56" s="69" t="s">
        <v>123</v>
      </c>
      <c r="G56" s="112"/>
      <c r="H56" s="71">
        <v>404696</v>
      </c>
      <c r="I56" s="18"/>
      <c r="J56" s="72"/>
      <c r="K56" s="37"/>
      <c r="L56" s="73">
        <v>404696</v>
      </c>
      <c r="M56" s="74"/>
      <c r="N56" s="73">
        <v>0</v>
      </c>
      <c r="O56" s="73">
        <v>404696</v>
      </c>
    </row>
    <row r="57" spans="1:15" s="19" customFormat="1" ht="15" customHeight="1" x14ac:dyDescent="0.25">
      <c r="A57" s="91"/>
      <c r="B57" s="91" t="s">
        <v>10</v>
      </c>
      <c r="C57" s="42" t="s">
        <v>10</v>
      </c>
      <c r="D57" s="42" t="s">
        <v>11</v>
      </c>
      <c r="E57" s="68" t="s">
        <v>124</v>
      </c>
      <c r="F57" s="69" t="s">
        <v>125</v>
      </c>
      <c r="G57" s="70"/>
      <c r="H57" s="71">
        <v>0</v>
      </c>
      <c r="I57" s="18"/>
      <c r="J57" s="72"/>
      <c r="K57" s="37"/>
      <c r="L57" s="73">
        <v>0</v>
      </c>
      <c r="M57" s="74"/>
      <c r="N57" s="73">
        <v>0</v>
      </c>
      <c r="O57" s="73">
        <v>0</v>
      </c>
    </row>
    <row r="58" spans="1:15" s="19" customFormat="1" ht="15" customHeight="1" x14ac:dyDescent="0.25">
      <c r="A58" s="91"/>
      <c r="B58" s="92" t="s">
        <v>10</v>
      </c>
      <c r="C58" s="42" t="s">
        <v>10</v>
      </c>
      <c r="D58" s="42" t="s">
        <v>11</v>
      </c>
      <c r="E58" s="68" t="s">
        <v>126</v>
      </c>
      <c r="F58" s="69" t="s">
        <v>127</v>
      </c>
      <c r="G58" s="70"/>
      <c r="H58" s="71">
        <v>0</v>
      </c>
      <c r="I58" s="18"/>
      <c r="J58" s="72"/>
      <c r="K58" s="37"/>
      <c r="L58" s="73">
        <v>0</v>
      </c>
      <c r="M58" s="74"/>
      <c r="N58" s="73">
        <v>0</v>
      </c>
      <c r="O58" s="73">
        <v>0</v>
      </c>
    </row>
    <row r="59" spans="1:15" s="19" customFormat="1" ht="15" customHeight="1" x14ac:dyDescent="0.25">
      <c r="A59" s="91"/>
      <c r="B59" s="92" t="s">
        <v>10</v>
      </c>
      <c r="C59" s="42" t="s">
        <v>10</v>
      </c>
      <c r="D59" s="42" t="s">
        <v>11</v>
      </c>
      <c r="E59" s="68" t="s">
        <v>128</v>
      </c>
      <c r="F59" s="69" t="s">
        <v>129</v>
      </c>
      <c r="G59" s="70"/>
      <c r="H59" s="71">
        <v>0</v>
      </c>
      <c r="I59" s="18"/>
      <c r="J59" s="72"/>
      <c r="K59" s="37"/>
      <c r="L59" s="73">
        <v>0</v>
      </c>
      <c r="M59" s="74"/>
      <c r="N59" s="73">
        <v>0</v>
      </c>
      <c r="O59" s="73">
        <v>0</v>
      </c>
    </row>
    <row r="60" spans="1:15" s="19" customFormat="1" ht="15" customHeight="1" x14ac:dyDescent="0.25">
      <c r="A60" s="50"/>
      <c r="B60" s="60" t="s">
        <v>10</v>
      </c>
      <c r="C60" s="42" t="s">
        <v>10</v>
      </c>
      <c r="D60" s="42" t="s">
        <v>11</v>
      </c>
      <c r="E60" s="68" t="s">
        <v>130</v>
      </c>
      <c r="F60" s="69" t="s">
        <v>131</v>
      </c>
      <c r="G60" s="70"/>
      <c r="H60" s="71">
        <v>0</v>
      </c>
      <c r="I60" s="18"/>
      <c r="J60" s="72"/>
      <c r="K60" s="37"/>
      <c r="L60" s="73">
        <v>0</v>
      </c>
      <c r="M60" s="74"/>
      <c r="N60" s="73">
        <v>0</v>
      </c>
      <c r="O60" s="73">
        <v>0</v>
      </c>
    </row>
    <row r="61" spans="1:15" s="67" customFormat="1" ht="15" customHeight="1" x14ac:dyDescent="0.25">
      <c r="A61" s="50"/>
      <c r="B61" s="60" t="s">
        <v>10</v>
      </c>
      <c r="C61" s="42" t="s">
        <v>10</v>
      </c>
      <c r="D61" s="42" t="s">
        <v>11</v>
      </c>
      <c r="E61" s="68" t="s">
        <v>132</v>
      </c>
      <c r="F61" s="69" t="s">
        <v>133</v>
      </c>
      <c r="G61" s="70"/>
      <c r="H61" s="71">
        <v>651464</v>
      </c>
      <c r="I61" s="18"/>
      <c r="J61" s="72"/>
      <c r="K61" s="37"/>
      <c r="L61" s="73">
        <v>651464</v>
      </c>
      <c r="M61" s="74"/>
      <c r="N61" s="73">
        <v>0</v>
      </c>
      <c r="O61" s="73">
        <v>651464</v>
      </c>
    </row>
    <row r="62" spans="1:15" s="19" customFormat="1" ht="15" customHeight="1" x14ac:dyDescent="0.25">
      <c r="A62" s="50"/>
      <c r="B62" s="60" t="s">
        <v>10</v>
      </c>
      <c r="C62" s="42" t="s">
        <v>10</v>
      </c>
      <c r="D62" s="42" t="s">
        <v>11</v>
      </c>
      <c r="E62" s="68" t="s">
        <v>134</v>
      </c>
      <c r="F62" s="69" t="s">
        <v>135</v>
      </c>
      <c r="G62" s="70"/>
      <c r="H62" s="71">
        <v>0</v>
      </c>
      <c r="I62" s="18"/>
      <c r="J62" s="72"/>
      <c r="K62" s="37"/>
      <c r="L62" s="73">
        <v>0</v>
      </c>
      <c r="M62" s="74"/>
      <c r="N62" s="73">
        <v>0</v>
      </c>
      <c r="O62" s="73">
        <v>0</v>
      </c>
    </row>
    <row r="63" spans="1:15" s="19" customFormat="1" ht="15" customHeight="1" x14ac:dyDescent="0.25">
      <c r="A63" s="50"/>
      <c r="B63" s="60" t="s">
        <v>10</v>
      </c>
      <c r="C63" s="42" t="s">
        <v>10</v>
      </c>
      <c r="D63" s="42" t="s">
        <v>11</v>
      </c>
      <c r="E63" s="68" t="s">
        <v>136</v>
      </c>
      <c r="F63" s="69" t="s">
        <v>137</v>
      </c>
      <c r="G63" s="70"/>
      <c r="H63" s="71">
        <v>10505.56</v>
      </c>
      <c r="I63" s="18"/>
      <c r="J63" s="72"/>
      <c r="K63" s="37"/>
      <c r="L63" s="73">
        <v>10505.56</v>
      </c>
      <c r="M63" s="74"/>
      <c r="N63" s="73">
        <v>0</v>
      </c>
      <c r="O63" s="73">
        <v>10505.56</v>
      </c>
    </row>
    <row r="64" spans="1:15" s="67" customFormat="1" ht="15" customHeight="1" x14ac:dyDescent="0.25">
      <c r="A64" s="50"/>
      <c r="B64" s="60"/>
      <c r="C64" s="42" t="s">
        <v>21</v>
      </c>
      <c r="D64" s="42" t="s">
        <v>11</v>
      </c>
      <c r="E64" s="61" t="s">
        <v>138</v>
      </c>
      <c r="F64" s="62" t="s">
        <v>139</v>
      </c>
      <c r="G64" s="113"/>
      <c r="H64" s="114"/>
      <c r="I64" s="18"/>
      <c r="J64" s="72"/>
      <c r="K64" s="37"/>
      <c r="L64" s="115">
        <v>0</v>
      </c>
      <c r="M64" s="116"/>
      <c r="N64" s="115">
        <v>0</v>
      </c>
      <c r="O64" s="115">
        <v>0</v>
      </c>
    </row>
    <row r="65" spans="1:15" s="67" customFormat="1" ht="15" customHeight="1" x14ac:dyDescent="0.25">
      <c r="A65" s="50" t="s">
        <v>14</v>
      </c>
      <c r="B65" s="60"/>
      <c r="C65" s="42" t="s">
        <v>21</v>
      </c>
      <c r="D65" s="42" t="s">
        <v>21</v>
      </c>
      <c r="E65" s="61" t="s">
        <v>140</v>
      </c>
      <c r="F65" s="62" t="s">
        <v>141</v>
      </c>
      <c r="G65" s="117">
        <f>SUM(G66:G80)+G83+G84+G85</f>
        <v>0</v>
      </c>
      <c r="H65" s="118">
        <v>2165000</v>
      </c>
      <c r="I65" s="18"/>
      <c r="J65" s="57">
        <v>0</v>
      </c>
      <c r="K65" s="37"/>
      <c r="L65" s="119">
        <v>2165000</v>
      </c>
      <c r="M65" s="120"/>
      <c r="N65" s="119">
        <v>0</v>
      </c>
      <c r="O65" s="119">
        <v>2165000</v>
      </c>
    </row>
    <row r="66" spans="1:15" s="67" customFormat="1" ht="15" customHeight="1" x14ac:dyDescent="0.25">
      <c r="A66" s="50"/>
      <c r="B66" s="60" t="s">
        <v>142</v>
      </c>
      <c r="C66" s="42" t="s">
        <v>142</v>
      </c>
      <c r="D66" s="42" t="s">
        <v>11</v>
      </c>
      <c r="E66" s="68" t="s">
        <v>143</v>
      </c>
      <c r="F66" s="69" t="s">
        <v>144</v>
      </c>
      <c r="G66" s="70"/>
      <c r="H66" s="71">
        <v>1126000</v>
      </c>
      <c r="I66" s="18"/>
      <c r="J66" s="72"/>
      <c r="K66" s="37"/>
      <c r="L66" s="73">
        <v>1126000</v>
      </c>
      <c r="M66" s="74"/>
      <c r="N66" s="73">
        <v>0</v>
      </c>
      <c r="O66" s="73">
        <v>1126000</v>
      </c>
    </row>
    <row r="67" spans="1:15" s="67" customFormat="1" ht="15" customHeight="1" x14ac:dyDescent="0.25">
      <c r="A67" s="50"/>
      <c r="B67" s="60" t="s">
        <v>142</v>
      </c>
      <c r="C67" s="42" t="s">
        <v>142</v>
      </c>
      <c r="D67" s="42" t="s">
        <v>11</v>
      </c>
      <c r="E67" s="68" t="s">
        <v>145</v>
      </c>
      <c r="F67" s="69" t="s">
        <v>146</v>
      </c>
      <c r="G67" s="70"/>
      <c r="H67" s="71">
        <v>279000</v>
      </c>
      <c r="I67" s="18"/>
      <c r="J67" s="72"/>
      <c r="K67" s="37"/>
      <c r="L67" s="73">
        <v>279000</v>
      </c>
      <c r="M67" s="74"/>
      <c r="N67" s="73">
        <v>0</v>
      </c>
      <c r="O67" s="73">
        <v>279000</v>
      </c>
    </row>
    <row r="68" spans="1:15" s="19" customFormat="1" ht="15" customHeight="1" x14ac:dyDescent="0.25">
      <c r="A68" s="50"/>
      <c r="B68" s="60" t="s">
        <v>142</v>
      </c>
      <c r="C68" s="42" t="s">
        <v>142</v>
      </c>
      <c r="D68" s="42" t="s">
        <v>11</v>
      </c>
      <c r="E68" s="68" t="s">
        <v>147</v>
      </c>
      <c r="F68" s="69" t="s">
        <v>148</v>
      </c>
      <c r="G68" s="70"/>
      <c r="H68" s="71">
        <v>0</v>
      </c>
      <c r="I68" s="18"/>
      <c r="J68" s="72"/>
      <c r="K68" s="37"/>
      <c r="L68" s="73">
        <v>0</v>
      </c>
      <c r="M68" s="74"/>
      <c r="N68" s="73">
        <v>0</v>
      </c>
      <c r="O68" s="73">
        <v>0</v>
      </c>
    </row>
    <row r="69" spans="1:15" s="19" customFormat="1" ht="15" customHeight="1" x14ac:dyDescent="0.25">
      <c r="A69" s="91"/>
      <c r="B69" s="91" t="s">
        <v>149</v>
      </c>
      <c r="C69" s="42" t="s">
        <v>149</v>
      </c>
      <c r="D69" s="42" t="s">
        <v>11</v>
      </c>
      <c r="E69" s="68" t="s">
        <v>150</v>
      </c>
      <c r="F69" s="69" t="s">
        <v>151</v>
      </c>
      <c r="G69" s="70"/>
      <c r="H69" s="71">
        <v>0</v>
      </c>
      <c r="I69" s="18"/>
      <c r="J69" s="72"/>
      <c r="K69" s="37"/>
      <c r="L69" s="73">
        <v>0</v>
      </c>
      <c r="M69" s="74"/>
      <c r="N69" s="73">
        <v>0</v>
      </c>
      <c r="O69" s="73">
        <v>0</v>
      </c>
    </row>
    <row r="70" spans="1:15" s="67" customFormat="1" ht="15" customHeight="1" x14ac:dyDescent="0.25">
      <c r="A70" s="91"/>
      <c r="B70" s="91" t="s">
        <v>142</v>
      </c>
      <c r="C70" s="42" t="s">
        <v>142</v>
      </c>
      <c r="D70" s="42" t="s">
        <v>11</v>
      </c>
      <c r="E70" s="68" t="s">
        <v>152</v>
      </c>
      <c r="F70" s="69" t="s">
        <v>153</v>
      </c>
      <c r="G70" s="70"/>
      <c r="H70" s="71">
        <v>175000</v>
      </c>
      <c r="I70" s="18"/>
      <c r="J70" s="72"/>
      <c r="K70" s="37"/>
      <c r="L70" s="73">
        <v>175000</v>
      </c>
      <c r="M70" s="74"/>
      <c r="N70" s="73">
        <v>0</v>
      </c>
      <c r="O70" s="73">
        <v>175000</v>
      </c>
    </row>
    <row r="71" spans="1:15" s="19" customFormat="1" ht="15" customHeight="1" x14ac:dyDescent="0.25">
      <c r="A71" s="91"/>
      <c r="B71" s="91" t="s">
        <v>142</v>
      </c>
      <c r="C71" s="42" t="s">
        <v>142</v>
      </c>
      <c r="D71" s="42" t="s">
        <v>11</v>
      </c>
      <c r="E71" s="68" t="s">
        <v>154</v>
      </c>
      <c r="F71" s="69" t="s">
        <v>155</v>
      </c>
      <c r="G71" s="70"/>
      <c r="H71" s="71">
        <v>70000</v>
      </c>
      <c r="I71" s="18"/>
      <c r="J71" s="72"/>
      <c r="K71" s="37"/>
      <c r="L71" s="73">
        <v>70000</v>
      </c>
      <c r="M71" s="74"/>
      <c r="N71" s="73">
        <v>0</v>
      </c>
      <c r="O71" s="73">
        <v>70000</v>
      </c>
    </row>
    <row r="72" spans="1:15" s="19" customFormat="1" ht="15" customHeight="1" x14ac:dyDescent="0.25">
      <c r="A72" s="91"/>
      <c r="B72" s="91" t="s">
        <v>142</v>
      </c>
      <c r="C72" s="42" t="s">
        <v>142</v>
      </c>
      <c r="D72" s="42" t="s">
        <v>11</v>
      </c>
      <c r="E72" s="68" t="s">
        <v>156</v>
      </c>
      <c r="F72" s="69" t="s">
        <v>157</v>
      </c>
      <c r="G72" s="70"/>
      <c r="H72" s="71">
        <v>102000</v>
      </c>
      <c r="I72" s="18"/>
      <c r="J72" s="72"/>
      <c r="K72" s="37"/>
      <c r="L72" s="73">
        <v>102000</v>
      </c>
      <c r="M72" s="74"/>
      <c r="N72" s="73">
        <v>0</v>
      </c>
      <c r="O72" s="73">
        <v>102000</v>
      </c>
    </row>
    <row r="73" spans="1:15" s="19" customFormat="1" ht="15" customHeight="1" x14ac:dyDescent="0.25">
      <c r="A73" s="91"/>
      <c r="B73" s="91" t="s">
        <v>142</v>
      </c>
      <c r="C73" s="42" t="s">
        <v>142</v>
      </c>
      <c r="D73" s="42" t="s">
        <v>11</v>
      </c>
      <c r="E73" s="68" t="s">
        <v>158</v>
      </c>
      <c r="F73" s="69" t="s">
        <v>159</v>
      </c>
      <c r="G73" s="70"/>
      <c r="H73" s="71">
        <v>361000</v>
      </c>
      <c r="I73" s="18"/>
      <c r="J73" s="72"/>
      <c r="K73" s="37"/>
      <c r="L73" s="73">
        <v>361000</v>
      </c>
      <c r="M73" s="74"/>
      <c r="N73" s="73">
        <v>0</v>
      </c>
      <c r="O73" s="73">
        <v>361000</v>
      </c>
    </row>
    <row r="74" spans="1:15" s="19" customFormat="1" ht="15" customHeight="1" x14ac:dyDescent="0.25">
      <c r="A74" s="91"/>
      <c r="B74" s="91" t="s">
        <v>142</v>
      </c>
      <c r="C74" s="42" t="s">
        <v>142</v>
      </c>
      <c r="D74" s="42" t="s">
        <v>11</v>
      </c>
      <c r="E74" s="68" t="s">
        <v>160</v>
      </c>
      <c r="F74" s="69" t="s">
        <v>161</v>
      </c>
      <c r="G74" s="70"/>
      <c r="H74" s="71">
        <v>52000</v>
      </c>
      <c r="I74" s="18"/>
      <c r="J74" s="72"/>
      <c r="K74" s="37"/>
      <c r="L74" s="73">
        <v>52000</v>
      </c>
      <c r="M74" s="74"/>
      <c r="N74" s="73">
        <v>0</v>
      </c>
      <c r="O74" s="73">
        <v>52000</v>
      </c>
    </row>
    <row r="75" spans="1:15" s="19" customFormat="1" ht="15" customHeight="1" x14ac:dyDescent="0.25">
      <c r="A75" s="91"/>
      <c r="B75" s="92" t="s">
        <v>149</v>
      </c>
      <c r="C75" s="42" t="s">
        <v>149</v>
      </c>
      <c r="D75" s="42" t="s">
        <v>11</v>
      </c>
      <c r="E75" s="68" t="s">
        <v>162</v>
      </c>
      <c r="F75" s="69" t="s">
        <v>163</v>
      </c>
      <c r="G75" s="70"/>
      <c r="H75" s="71">
        <v>0</v>
      </c>
      <c r="I75" s="18"/>
      <c r="J75" s="72"/>
      <c r="K75" s="37"/>
      <c r="L75" s="73">
        <v>0</v>
      </c>
      <c r="M75" s="74"/>
      <c r="N75" s="73">
        <v>0</v>
      </c>
      <c r="O75" s="73">
        <v>0</v>
      </c>
    </row>
    <row r="76" spans="1:15" s="19" customFormat="1" ht="15" customHeight="1" x14ac:dyDescent="0.25">
      <c r="A76" s="91"/>
      <c r="B76" s="92" t="s">
        <v>149</v>
      </c>
      <c r="C76" s="42" t="s">
        <v>149</v>
      </c>
      <c r="D76" s="42" t="s">
        <v>11</v>
      </c>
      <c r="E76" s="68" t="s">
        <v>164</v>
      </c>
      <c r="F76" s="69" t="s">
        <v>165</v>
      </c>
      <c r="G76" s="70"/>
      <c r="H76" s="71">
        <v>0</v>
      </c>
      <c r="I76" s="18"/>
      <c r="J76" s="72"/>
      <c r="K76" s="37"/>
      <c r="L76" s="73">
        <v>0</v>
      </c>
      <c r="M76" s="74"/>
      <c r="N76" s="73">
        <v>0</v>
      </c>
      <c r="O76" s="73">
        <v>0</v>
      </c>
    </row>
    <row r="77" spans="1:15" s="19" customFormat="1" ht="15" customHeight="1" x14ac:dyDescent="0.25">
      <c r="A77" s="91"/>
      <c r="B77" s="91" t="s">
        <v>142</v>
      </c>
      <c r="C77" s="42" t="s">
        <v>142</v>
      </c>
      <c r="D77" s="42" t="s">
        <v>11</v>
      </c>
      <c r="E77" s="68" t="s">
        <v>166</v>
      </c>
      <c r="F77" s="69" t="s">
        <v>167</v>
      </c>
      <c r="G77" s="70"/>
      <c r="H77" s="71">
        <v>0</v>
      </c>
      <c r="I77" s="18"/>
      <c r="J77" s="72"/>
      <c r="K77" s="37"/>
      <c r="L77" s="73">
        <v>0</v>
      </c>
      <c r="M77" s="74"/>
      <c r="N77" s="73">
        <v>0</v>
      </c>
      <c r="O77" s="73">
        <v>0</v>
      </c>
    </row>
    <row r="78" spans="1:15" s="19" customFormat="1" ht="15" customHeight="1" x14ac:dyDescent="0.25">
      <c r="A78" s="91"/>
      <c r="B78" s="92" t="s">
        <v>142</v>
      </c>
      <c r="C78" s="42" t="s">
        <v>142</v>
      </c>
      <c r="D78" s="42" t="s">
        <v>11</v>
      </c>
      <c r="E78" s="68" t="s">
        <v>168</v>
      </c>
      <c r="F78" s="69" t="s">
        <v>169</v>
      </c>
      <c r="G78" s="70"/>
      <c r="H78" s="71">
        <v>0</v>
      </c>
      <c r="I78" s="18"/>
      <c r="J78" s="72"/>
      <c r="K78" s="37"/>
      <c r="L78" s="73">
        <v>0</v>
      </c>
      <c r="M78" s="74"/>
      <c r="N78" s="73">
        <v>0</v>
      </c>
      <c r="O78" s="73">
        <v>0</v>
      </c>
    </row>
    <row r="79" spans="1:15" s="19" customFormat="1" ht="15" customHeight="1" x14ac:dyDescent="0.25">
      <c r="A79" s="91"/>
      <c r="B79" s="92" t="s">
        <v>142</v>
      </c>
      <c r="C79" s="42" t="s">
        <v>142</v>
      </c>
      <c r="D79" s="42" t="s">
        <v>11</v>
      </c>
      <c r="E79" s="68" t="s">
        <v>170</v>
      </c>
      <c r="F79" s="69" t="s">
        <v>171</v>
      </c>
      <c r="G79" s="70"/>
      <c r="H79" s="71">
        <v>0</v>
      </c>
      <c r="I79" s="18"/>
      <c r="J79" s="72"/>
      <c r="K79" s="37"/>
      <c r="L79" s="73">
        <v>0</v>
      </c>
      <c r="M79" s="74"/>
      <c r="N79" s="73">
        <v>0</v>
      </c>
      <c r="O79" s="73">
        <v>0</v>
      </c>
    </row>
    <row r="80" spans="1:15" s="123" customFormat="1" ht="15" customHeight="1" x14ac:dyDescent="0.25">
      <c r="A80" s="91" t="s">
        <v>14</v>
      </c>
      <c r="B80" s="91" t="s">
        <v>149</v>
      </c>
      <c r="C80" s="42" t="s">
        <v>149</v>
      </c>
      <c r="D80" s="42" t="s">
        <v>21</v>
      </c>
      <c r="E80" s="68" t="s">
        <v>172</v>
      </c>
      <c r="F80" s="69" t="s">
        <v>173</v>
      </c>
      <c r="G80" s="121">
        <f>+G81+G82</f>
        <v>0</v>
      </c>
      <c r="H80" s="71">
        <v>0</v>
      </c>
      <c r="I80" s="122"/>
      <c r="J80" s="57">
        <v>0</v>
      </c>
      <c r="K80" s="37"/>
      <c r="L80" s="73">
        <v>0</v>
      </c>
      <c r="M80" s="74"/>
      <c r="N80" s="73">
        <v>0</v>
      </c>
      <c r="O80" s="73">
        <v>0</v>
      </c>
    </row>
    <row r="81" spans="1:15" s="123" customFormat="1" ht="15" customHeight="1" x14ac:dyDescent="0.25">
      <c r="A81" s="91"/>
      <c r="B81" s="91" t="s">
        <v>149</v>
      </c>
      <c r="C81" s="42" t="s">
        <v>149</v>
      </c>
      <c r="D81" s="42" t="s">
        <v>11</v>
      </c>
      <c r="E81" s="61" t="s">
        <v>174</v>
      </c>
      <c r="F81" s="124" t="s">
        <v>175</v>
      </c>
      <c r="G81" s="125"/>
      <c r="H81" s="71">
        <v>0</v>
      </c>
      <c r="I81" s="122"/>
      <c r="J81" s="126"/>
      <c r="K81" s="37"/>
      <c r="L81" s="73">
        <v>0</v>
      </c>
      <c r="M81" s="74"/>
      <c r="N81" s="73">
        <v>0</v>
      </c>
      <c r="O81" s="73">
        <v>0</v>
      </c>
    </row>
    <row r="82" spans="1:15" s="19" customFormat="1" ht="15" customHeight="1" x14ac:dyDescent="0.25">
      <c r="A82" s="91"/>
      <c r="B82" s="91" t="s">
        <v>149</v>
      </c>
      <c r="C82" s="42" t="s">
        <v>149</v>
      </c>
      <c r="D82" s="42" t="s">
        <v>11</v>
      </c>
      <c r="E82" s="61" t="s">
        <v>176</v>
      </c>
      <c r="F82" s="69" t="s">
        <v>177</v>
      </c>
      <c r="G82" s="70"/>
      <c r="H82" s="71">
        <v>0</v>
      </c>
      <c r="I82" s="18"/>
      <c r="J82" s="72"/>
      <c r="K82" s="37"/>
      <c r="L82" s="73">
        <v>0</v>
      </c>
      <c r="M82" s="74"/>
      <c r="N82" s="73">
        <v>0</v>
      </c>
      <c r="O82" s="73">
        <v>0</v>
      </c>
    </row>
    <row r="83" spans="1:15" s="18" customFormat="1" ht="15" customHeight="1" x14ac:dyDescent="0.25">
      <c r="A83" s="91"/>
      <c r="B83" s="91"/>
      <c r="C83" s="42" t="s">
        <v>21</v>
      </c>
      <c r="D83" s="42" t="s">
        <v>11</v>
      </c>
      <c r="E83" s="68" t="s">
        <v>178</v>
      </c>
      <c r="F83" s="69" t="s">
        <v>179</v>
      </c>
      <c r="G83" s="70"/>
      <c r="H83" s="71">
        <v>0</v>
      </c>
      <c r="J83" s="110"/>
      <c r="K83" s="37"/>
      <c r="L83" s="73">
        <v>0</v>
      </c>
      <c r="M83" s="74"/>
      <c r="N83" s="73">
        <v>0</v>
      </c>
      <c r="O83" s="73">
        <v>0</v>
      </c>
    </row>
    <row r="84" spans="1:15" s="18" customFormat="1" ht="15" customHeight="1" x14ac:dyDescent="0.25">
      <c r="A84" s="50"/>
      <c r="B84" s="60" t="s">
        <v>10</v>
      </c>
      <c r="C84" s="42" t="s">
        <v>10</v>
      </c>
      <c r="D84" s="42" t="s">
        <v>11</v>
      </c>
      <c r="E84" s="68" t="s">
        <v>180</v>
      </c>
      <c r="F84" s="69" t="s">
        <v>181</v>
      </c>
      <c r="G84" s="70"/>
      <c r="H84" s="71">
        <v>0</v>
      </c>
      <c r="J84" s="110"/>
      <c r="K84" s="37"/>
      <c r="L84" s="73">
        <v>0</v>
      </c>
      <c r="M84" s="74"/>
      <c r="N84" s="73">
        <v>0</v>
      </c>
      <c r="O84" s="73">
        <v>0</v>
      </c>
    </row>
    <row r="85" spans="1:15" s="18" customFormat="1" ht="15" customHeight="1" x14ac:dyDescent="0.25">
      <c r="A85" s="50"/>
      <c r="B85" s="60" t="s">
        <v>149</v>
      </c>
      <c r="C85" s="42" t="s">
        <v>149</v>
      </c>
      <c r="D85" s="42" t="s">
        <v>11</v>
      </c>
      <c r="E85" s="68" t="s">
        <v>182</v>
      </c>
      <c r="F85" s="69" t="s">
        <v>183</v>
      </c>
      <c r="G85" s="70"/>
      <c r="H85" s="71">
        <v>0</v>
      </c>
      <c r="J85" s="110"/>
      <c r="K85" s="37"/>
      <c r="L85" s="73">
        <v>0</v>
      </c>
      <c r="M85" s="74"/>
      <c r="N85" s="73">
        <v>0</v>
      </c>
      <c r="O85" s="73">
        <v>0</v>
      </c>
    </row>
    <row r="86" spans="1:15" s="67" customFormat="1" ht="15" customHeight="1" x14ac:dyDescent="0.25">
      <c r="A86" s="127" t="s">
        <v>14</v>
      </c>
      <c r="B86" s="128" t="s">
        <v>142</v>
      </c>
      <c r="C86" s="42" t="s">
        <v>142</v>
      </c>
      <c r="D86" s="42" t="s">
        <v>21</v>
      </c>
      <c r="E86" s="52" t="s">
        <v>184</v>
      </c>
      <c r="F86" s="53" t="s">
        <v>185</v>
      </c>
      <c r="G86" s="111">
        <f>SUM(G87:G91)</f>
        <v>0</v>
      </c>
      <c r="H86" s="105">
        <v>0</v>
      </c>
      <c r="I86" s="18"/>
      <c r="J86" s="57">
        <v>0</v>
      </c>
      <c r="K86" s="37"/>
      <c r="L86" s="106">
        <v>0</v>
      </c>
      <c r="M86" s="74"/>
      <c r="N86" s="106">
        <v>0</v>
      </c>
      <c r="O86" s="106">
        <v>0</v>
      </c>
    </row>
    <row r="87" spans="1:15" s="19" customFormat="1" ht="15" customHeight="1" x14ac:dyDescent="0.25">
      <c r="A87" s="91"/>
      <c r="B87" s="92" t="s">
        <v>142</v>
      </c>
      <c r="C87" s="42" t="s">
        <v>142</v>
      </c>
      <c r="D87" s="42" t="s">
        <v>11</v>
      </c>
      <c r="E87" s="68" t="s">
        <v>186</v>
      </c>
      <c r="F87" s="129" t="s">
        <v>187</v>
      </c>
      <c r="G87" s="130"/>
      <c r="H87" s="85">
        <v>0</v>
      </c>
      <c r="I87" s="18"/>
      <c r="J87" s="72"/>
      <c r="K87" s="37"/>
      <c r="L87" s="86">
        <v>0</v>
      </c>
      <c r="M87" s="74"/>
      <c r="N87" s="86">
        <v>0</v>
      </c>
      <c r="O87" s="86">
        <v>0</v>
      </c>
    </row>
    <row r="88" spans="1:15" s="19" customFormat="1" ht="15" customHeight="1" x14ac:dyDescent="0.25">
      <c r="A88" s="91"/>
      <c r="B88" s="92" t="s">
        <v>142</v>
      </c>
      <c r="C88" s="42" t="s">
        <v>142</v>
      </c>
      <c r="D88" s="42" t="s">
        <v>11</v>
      </c>
      <c r="E88" s="61" t="s">
        <v>188</v>
      </c>
      <c r="F88" s="62" t="s">
        <v>189</v>
      </c>
      <c r="G88" s="81"/>
      <c r="H88" s="85">
        <v>0</v>
      </c>
      <c r="I88" s="18"/>
      <c r="J88" s="72"/>
      <c r="K88" s="37"/>
      <c r="L88" s="86">
        <v>0</v>
      </c>
      <c r="M88" s="74"/>
      <c r="N88" s="86">
        <v>0</v>
      </c>
      <c r="O88" s="86">
        <v>0</v>
      </c>
    </row>
    <row r="89" spans="1:15" s="19" customFormat="1" ht="15" customHeight="1" x14ac:dyDescent="0.25">
      <c r="A89" s="91"/>
      <c r="B89" s="92" t="s">
        <v>142</v>
      </c>
      <c r="C89" s="42" t="s">
        <v>142</v>
      </c>
      <c r="D89" s="42" t="s">
        <v>11</v>
      </c>
      <c r="E89" s="61" t="s">
        <v>190</v>
      </c>
      <c r="F89" s="62" t="s">
        <v>191</v>
      </c>
      <c r="G89" s="81"/>
      <c r="H89" s="85">
        <v>0</v>
      </c>
      <c r="I89" s="18"/>
      <c r="J89" s="72"/>
      <c r="K89" s="37"/>
      <c r="L89" s="86">
        <v>0</v>
      </c>
      <c r="M89" s="74"/>
      <c r="N89" s="86">
        <v>0</v>
      </c>
      <c r="O89" s="86">
        <v>0</v>
      </c>
    </row>
    <row r="90" spans="1:15" s="19" customFormat="1" ht="15" customHeight="1" x14ac:dyDescent="0.25">
      <c r="A90" s="50"/>
      <c r="B90" s="50" t="s">
        <v>142</v>
      </c>
      <c r="C90" s="42" t="s">
        <v>142</v>
      </c>
      <c r="D90" s="42" t="s">
        <v>11</v>
      </c>
      <c r="E90" s="61" t="s">
        <v>192</v>
      </c>
      <c r="F90" s="62" t="s">
        <v>193</v>
      </c>
      <c r="G90" s="81"/>
      <c r="H90" s="85">
        <v>0</v>
      </c>
      <c r="I90" s="18"/>
      <c r="J90" s="72"/>
      <c r="K90" s="37"/>
      <c r="L90" s="86">
        <v>0</v>
      </c>
      <c r="M90" s="74"/>
      <c r="N90" s="86">
        <v>0</v>
      </c>
      <c r="O90" s="86">
        <v>0</v>
      </c>
    </row>
    <row r="91" spans="1:15" s="19" customFormat="1" ht="15" customHeight="1" x14ac:dyDescent="0.25">
      <c r="A91" s="50"/>
      <c r="B91" s="50" t="s">
        <v>142</v>
      </c>
      <c r="C91" s="42" t="s">
        <v>142</v>
      </c>
      <c r="D91" s="42" t="s">
        <v>11</v>
      </c>
      <c r="E91" s="61" t="s">
        <v>194</v>
      </c>
      <c r="F91" s="62" t="s">
        <v>195</v>
      </c>
      <c r="G91" s="81"/>
      <c r="H91" s="85">
        <v>0</v>
      </c>
      <c r="I91" s="18"/>
      <c r="J91" s="72"/>
      <c r="K91" s="37"/>
      <c r="L91" s="86">
        <v>0</v>
      </c>
      <c r="M91" s="74"/>
      <c r="N91" s="86">
        <v>0</v>
      </c>
      <c r="O91" s="86">
        <v>0</v>
      </c>
    </row>
    <row r="92" spans="1:15" s="67" customFormat="1" ht="15" customHeight="1" x14ac:dyDescent="0.25">
      <c r="A92" s="50"/>
      <c r="B92" s="60"/>
      <c r="C92" s="42" t="s">
        <v>21</v>
      </c>
      <c r="D92" s="42" t="s">
        <v>11</v>
      </c>
      <c r="E92" s="52" t="s">
        <v>196</v>
      </c>
      <c r="F92" s="53" t="s">
        <v>197</v>
      </c>
      <c r="G92" s="97"/>
      <c r="H92" s="105">
        <v>675218.26000000013</v>
      </c>
      <c r="I92" s="18"/>
      <c r="J92" s="72"/>
      <c r="K92" s="37"/>
      <c r="L92" s="106">
        <v>675218.26000000013</v>
      </c>
      <c r="M92" s="74"/>
      <c r="N92" s="106">
        <v>0</v>
      </c>
      <c r="O92" s="106">
        <v>675218.26000000013</v>
      </c>
    </row>
    <row r="93" spans="1:15" s="67" customFormat="1" ht="15" customHeight="1" x14ac:dyDescent="0.25">
      <c r="A93" s="50" t="s">
        <v>14</v>
      </c>
      <c r="B93" s="60"/>
      <c r="C93" s="42" t="s">
        <v>21</v>
      </c>
      <c r="D93" s="42" t="s">
        <v>21</v>
      </c>
      <c r="E93" s="52" t="s">
        <v>198</v>
      </c>
      <c r="F93" s="53" t="s">
        <v>199</v>
      </c>
      <c r="G93" s="131">
        <f>SUM(G94:G100)</f>
        <v>0</v>
      </c>
      <c r="H93" s="98">
        <v>3319152.23</v>
      </c>
      <c r="I93" s="18"/>
      <c r="J93" s="57">
        <v>0</v>
      </c>
      <c r="K93" s="37"/>
      <c r="L93" s="99">
        <v>3319152.23</v>
      </c>
      <c r="M93" s="100"/>
      <c r="N93" s="99">
        <v>0</v>
      </c>
      <c r="O93" s="99">
        <v>3319152.23</v>
      </c>
    </row>
    <row r="94" spans="1:15" s="67" customFormat="1" ht="15" customHeight="1" x14ac:dyDescent="0.25">
      <c r="A94" s="50"/>
      <c r="B94" s="60"/>
      <c r="C94" s="42" t="s">
        <v>21</v>
      </c>
      <c r="D94" s="42" t="s">
        <v>11</v>
      </c>
      <c r="E94" s="61" t="s">
        <v>200</v>
      </c>
      <c r="F94" s="62" t="s">
        <v>201</v>
      </c>
      <c r="G94" s="81"/>
      <c r="H94" s="85">
        <v>0</v>
      </c>
      <c r="I94" s="18"/>
      <c r="J94" s="72"/>
      <c r="K94" s="37"/>
      <c r="L94" s="86">
        <v>0</v>
      </c>
      <c r="M94" s="74"/>
      <c r="N94" s="86">
        <v>0</v>
      </c>
      <c r="O94" s="86">
        <v>0</v>
      </c>
    </row>
    <row r="95" spans="1:15" s="67" customFormat="1" ht="15" customHeight="1" x14ac:dyDescent="0.25">
      <c r="A95" s="50"/>
      <c r="B95" s="60"/>
      <c r="C95" s="42" t="s">
        <v>21</v>
      </c>
      <c r="D95" s="42" t="s">
        <v>11</v>
      </c>
      <c r="E95" s="61" t="s">
        <v>202</v>
      </c>
      <c r="F95" s="62" t="s">
        <v>203</v>
      </c>
      <c r="G95" s="81"/>
      <c r="H95" s="85">
        <v>2987378.81</v>
      </c>
      <c r="I95" s="18"/>
      <c r="J95" s="72"/>
      <c r="K95" s="37"/>
      <c r="L95" s="86">
        <v>2987378.81</v>
      </c>
      <c r="M95" s="74"/>
      <c r="N95" s="86">
        <v>0</v>
      </c>
      <c r="O95" s="86">
        <v>2987378.81</v>
      </c>
    </row>
    <row r="96" spans="1:15" s="67" customFormat="1" ht="15" customHeight="1" x14ac:dyDescent="0.25">
      <c r="A96" s="50"/>
      <c r="B96" s="60"/>
      <c r="C96" s="42" t="s">
        <v>21</v>
      </c>
      <c r="D96" s="42" t="s">
        <v>11</v>
      </c>
      <c r="E96" s="61" t="s">
        <v>204</v>
      </c>
      <c r="F96" s="62" t="s">
        <v>205</v>
      </c>
      <c r="G96" s="81"/>
      <c r="H96" s="85">
        <v>866.67</v>
      </c>
      <c r="I96" s="18"/>
      <c r="J96" s="72"/>
      <c r="K96" s="37"/>
      <c r="L96" s="86">
        <v>866.67</v>
      </c>
      <c r="M96" s="74"/>
      <c r="N96" s="86">
        <v>0</v>
      </c>
      <c r="O96" s="86">
        <v>866.67</v>
      </c>
    </row>
    <row r="97" spans="1:15" s="67" customFormat="1" ht="15" customHeight="1" x14ac:dyDescent="0.25">
      <c r="A97" s="50"/>
      <c r="B97" s="60"/>
      <c r="C97" s="42" t="s">
        <v>21</v>
      </c>
      <c r="D97" s="42" t="s">
        <v>11</v>
      </c>
      <c r="E97" s="61" t="s">
        <v>206</v>
      </c>
      <c r="F97" s="62" t="s">
        <v>207</v>
      </c>
      <c r="G97" s="81"/>
      <c r="H97" s="85">
        <v>304760.08</v>
      </c>
      <c r="I97" s="18"/>
      <c r="J97" s="72"/>
      <c r="K97" s="37"/>
      <c r="L97" s="86">
        <v>304760.08</v>
      </c>
      <c r="M97" s="74"/>
      <c r="N97" s="86">
        <v>0</v>
      </c>
      <c r="O97" s="86">
        <v>304760.08</v>
      </c>
    </row>
    <row r="98" spans="1:15" s="67" customFormat="1" ht="15" customHeight="1" x14ac:dyDescent="0.25">
      <c r="A98" s="50"/>
      <c r="B98" s="60" t="s">
        <v>10</v>
      </c>
      <c r="C98" s="42" t="s">
        <v>10</v>
      </c>
      <c r="D98" s="42" t="s">
        <v>11</v>
      </c>
      <c r="E98" s="61" t="s">
        <v>208</v>
      </c>
      <c r="F98" s="62" t="s">
        <v>209</v>
      </c>
      <c r="G98" s="81"/>
      <c r="H98" s="85">
        <v>26146.67</v>
      </c>
      <c r="I98" s="18"/>
      <c r="J98" s="72"/>
      <c r="K98" s="37"/>
      <c r="L98" s="86">
        <v>26146.67</v>
      </c>
      <c r="M98" s="74"/>
      <c r="N98" s="86">
        <v>0</v>
      </c>
      <c r="O98" s="86">
        <v>26146.67</v>
      </c>
    </row>
    <row r="99" spans="1:15" s="67" customFormat="1" ht="15" customHeight="1" x14ac:dyDescent="0.25">
      <c r="A99" s="50"/>
      <c r="B99" s="60"/>
      <c r="C99" s="42" t="s">
        <v>21</v>
      </c>
      <c r="D99" s="42" t="s">
        <v>11</v>
      </c>
      <c r="E99" s="61" t="s">
        <v>210</v>
      </c>
      <c r="F99" s="62" t="s">
        <v>211</v>
      </c>
      <c r="G99" s="81"/>
      <c r="H99" s="85">
        <v>0</v>
      </c>
      <c r="I99" s="18"/>
      <c r="J99" s="72"/>
      <c r="K99" s="37"/>
      <c r="L99" s="86">
        <v>0</v>
      </c>
      <c r="M99" s="74"/>
      <c r="N99" s="86">
        <v>0</v>
      </c>
      <c r="O99" s="86">
        <v>0</v>
      </c>
    </row>
    <row r="100" spans="1:15" s="67" customFormat="1" ht="15" customHeight="1" x14ac:dyDescent="0.25">
      <c r="A100" s="50"/>
      <c r="B100" s="60" t="s">
        <v>10</v>
      </c>
      <c r="C100" s="42" t="s">
        <v>10</v>
      </c>
      <c r="D100" s="42" t="s">
        <v>11</v>
      </c>
      <c r="E100" s="61" t="s">
        <v>212</v>
      </c>
      <c r="F100" s="62" t="s">
        <v>213</v>
      </c>
      <c r="G100" s="81"/>
      <c r="H100" s="85">
        <v>0</v>
      </c>
      <c r="I100" s="18"/>
      <c r="J100" s="72"/>
      <c r="K100" s="37"/>
      <c r="L100" s="86">
        <v>0</v>
      </c>
      <c r="M100" s="74"/>
      <c r="N100" s="86">
        <v>0</v>
      </c>
      <c r="O100" s="86">
        <v>0</v>
      </c>
    </row>
    <row r="101" spans="1:15" s="67" customFormat="1" ht="15" customHeight="1" x14ac:dyDescent="0.25">
      <c r="A101" s="50" t="s">
        <v>14</v>
      </c>
      <c r="B101" s="60"/>
      <c r="C101" s="42" t="s">
        <v>21</v>
      </c>
      <c r="D101" s="42" t="s">
        <v>21</v>
      </c>
      <c r="E101" s="101" t="s">
        <v>214</v>
      </c>
      <c r="F101" s="102" t="s">
        <v>215</v>
      </c>
      <c r="G101" s="103">
        <f>+G102+G103+G106+G111+G115</f>
        <v>0</v>
      </c>
      <c r="H101" s="104">
        <v>7605939.5300000003</v>
      </c>
      <c r="I101" s="18"/>
      <c r="J101" s="47">
        <v>0</v>
      </c>
      <c r="K101" s="37"/>
      <c r="L101" s="48">
        <v>7605939.5300000003</v>
      </c>
      <c r="M101" s="49"/>
      <c r="N101" s="48">
        <v>0</v>
      </c>
      <c r="O101" s="48">
        <v>7605939.5300000003</v>
      </c>
    </row>
    <row r="102" spans="1:15" s="67" customFormat="1" ht="15" customHeight="1" x14ac:dyDescent="0.25">
      <c r="A102" s="50"/>
      <c r="B102" s="60"/>
      <c r="C102" s="42" t="s">
        <v>21</v>
      </c>
      <c r="D102" s="42" t="s">
        <v>11</v>
      </c>
      <c r="E102" s="52" t="s">
        <v>216</v>
      </c>
      <c r="F102" s="53" t="s">
        <v>217</v>
      </c>
      <c r="G102" s="97"/>
      <c r="H102" s="105">
        <v>7333.33</v>
      </c>
      <c r="I102" s="18"/>
      <c r="J102" s="72"/>
      <c r="K102" s="37"/>
      <c r="L102" s="106">
        <v>7333.33</v>
      </c>
      <c r="M102" s="74"/>
      <c r="N102" s="106">
        <v>0</v>
      </c>
      <c r="O102" s="106">
        <v>7333.33</v>
      </c>
    </row>
    <row r="103" spans="1:15" s="67" customFormat="1" ht="15" customHeight="1" x14ac:dyDescent="0.25">
      <c r="A103" s="132" t="s">
        <v>14</v>
      </c>
      <c r="B103" s="133"/>
      <c r="C103" s="42" t="s">
        <v>21</v>
      </c>
      <c r="D103" s="42" t="s">
        <v>21</v>
      </c>
      <c r="E103" s="52" t="s">
        <v>218</v>
      </c>
      <c r="F103" s="53" t="s">
        <v>219</v>
      </c>
      <c r="G103" s="131">
        <f>SUM(G104:G105)</f>
        <v>0</v>
      </c>
      <c r="H103" s="98">
        <v>0</v>
      </c>
      <c r="I103" s="18"/>
      <c r="J103" s="57">
        <v>0</v>
      </c>
      <c r="K103" s="37"/>
      <c r="L103" s="99">
        <v>0</v>
      </c>
      <c r="M103" s="100"/>
      <c r="N103" s="99">
        <v>0</v>
      </c>
      <c r="O103" s="99">
        <v>0</v>
      </c>
    </row>
    <row r="104" spans="1:15" s="67" customFormat="1" ht="15" customHeight="1" x14ac:dyDescent="0.25">
      <c r="A104" s="132"/>
      <c r="B104" s="133"/>
      <c r="C104" s="42" t="s">
        <v>21</v>
      </c>
      <c r="D104" s="42" t="s">
        <v>11</v>
      </c>
      <c r="E104" s="61" t="s">
        <v>220</v>
      </c>
      <c r="F104" s="62" t="s">
        <v>221</v>
      </c>
      <c r="G104" s="81"/>
      <c r="H104" s="85">
        <v>0</v>
      </c>
      <c r="I104" s="18"/>
      <c r="J104" s="72"/>
      <c r="K104" s="37"/>
      <c r="L104" s="86">
        <v>0</v>
      </c>
      <c r="M104" s="74"/>
      <c r="N104" s="86">
        <v>0</v>
      </c>
      <c r="O104" s="86">
        <v>0</v>
      </c>
    </row>
    <row r="105" spans="1:15" s="67" customFormat="1" ht="15" customHeight="1" x14ac:dyDescent="0.25">
      <c r="A105" s="132"/>
      <c r="B105" s="133"/>
      <c r="C105" s="42" t="s">
        <v>21</v>
      </c>
      <c r="D105" s="42" t="s">
        <v>11</v>
      </c>
      <c r="E105" s="61" t="s">
        <v>222</v>
      </c>
      <c r="F105" s="62" t="s">
        <v>223</v>
      </c>
      <c r="G105" s="81"/>
      <c r="H105" s="85">
        <v>0</v>
      </c>
      <c r="I105" s="18"/>
      <c r="J105" s="72"/>
      <c r="K105" s="37"/>
      <c r="L105" s="86">
        <v>0</v>
      </c>
      <c r="M105" s="74"/>
      <c r="N105" s="86">
        <v>0</v>
      </c>
      <c r="O105" s="86">
        <v>0</v>
      </c>
    </row>
    <row r="106" spans="1:15" s="67" customFormat="1" ht="15" customHeight="1" x14ac:dyDescent="0.25">
      <c r="A106" s="127" t="s">
        <v>14</v>
      </c>
      <c r="B106" s="128" t="s">
        <v>10</v>
      </c>
      <c r="C106" s="42" t="s">
        <v>10</v>
      </c>
      <c r="D106" s="42" t="s">
        <v>21</v>
      </c>
      <c r="E106" s="52" t="s">
        <v>224</v>
      </c>
      <c r="F106" s="53" t="s">
        <v>225</v>
      </c>
      <c r="G106" s="54">
        <f>SUM(G107:G110)</f>
        <v>0</v>
      </c>
      <c r="H106" s="55">
        <v>476.67</v>
      </c>
      <c r="I106" s="18"/>
      <c r="J106" s="57">
        <v>0</v>
      </c>
      <c r="K106" s="37"/>
      <c r="L106" s="58">
        <v>476.67</v>
      </c>
      <c r="M106" s="49"/>
      <c r="N106" s="58">
        <v>0</v>
      </c>
      <c r="O106" s="58">
        <v>476.67</v>
      </c>
    </row>
    <row r="107" spans="1:15" s="67" customFormat="1" ht="15" customHeight="1" x14ac:dyDescent="0.25">
      <c r="A107" s="50"/>
      <c r="B107" s="60" t="s">
        <v>10</v>
      </c>
      <c r="C107" s="42" t="s">
        <v>10</v>
      </c>
      <c r="D107" s="42" t="s">
        <v>11</v>
      </c>
      <c r="E107" s="61" t="s">
        <v>226</v>
      </c>
      <c r="F107" s="62" t="s">
        <v>227</v>
      </c>
      <c r="G107" s="81"/>
      <c r="H107" s="85">
        <v>0</v>
      </c>
      <c r="I107" s="18"/>
      <c r="J107" s="72"/>
      <c r="K107" s="37"/>
      <c r="L107" s="86">
        <v>0</v>
      </c>
      <c r="M107" s="74"/>
      <c r="N107" s="86">
        <v>0</v>
      </c>
      <c r="O107" s="86">
        <v>0</v>
      </c>
    </row>
    <row r="108" spans="1:15" s="67" customFormat="1" ht="15" customHeight="1" x14ac:dyDescent="0.25">
      <c r="A108" s="50"/>
      <c r="B108" s="60" t="s">
        <v>10</v>
      </c>
      <c r="C108" s="42" t="s">
        <v>10</v>
      </c>
      <c r="D108" s="42" t="s">
        <v>11</v>
      </c>
      <c r="E108" s="61" t="s">
        <v>228</v>
      </c>
      <c r="F108" s="62" t="s">
        <v>229</v>
      </c>
      <c r="G108" s="81"/>
      <c r="H108" s="85">
        <v>0</v>
      </c>
      <c r="I108" s="18"/>
      <c r="J108" s="72"/>
      <c r="K108" s="37"/>
      <c r="L108" s="86">
        <v>0</v>
      </c>
      <c r="M108" s="74"/>
      <c r="N108" s="86">
        <v>0</v>
      </c>
      <c r="O108" s="86">
        <v>0</v>
      </c>
    </row>
    <row r="109" spans="1:15" s="67" customFormat="1" ht="15" customHeight="1" x14ac:dyDescent="0.25">
      <c r="A109" s="50"/>
      <c r="B109" s="60" t="s">
        <v>10</v>
      </c>
      <c r="C109" s="42" t="s">
        <v>10</v>
      </c>
      <c r="D109" s="42" t="s">
        <v>11</v>
      </c>
      <c r="E109" s="61" t="s">
        <v>230</v>
      </c>
      <c r="F109" s="62" t="s">
        <v>231</v>
      </c>
      <c r="G109" s="81"/>
      <c r="H109" s="85">
        <v>476.67</v>
      </c>
      <c r="I109" s="18"/>
      <c r="J109" s="72"/>
      <c r="K109" s="37"/>
      <c r="L109" s="86">
        <v>476.67</v>
      </c>
      <c r="M109" s="74"/>
      <c r="N109" s="86">
        <v>0</v>
      </c>
      <c r="O109" s="86">
        <v>476.67</v>
      </c>
    </row>
    <row r="110" spans="1:15" s="134" customFormat="1" ht="15" customHeight="1" x14ac:dyDescent="0.25">
      <c r="A110" s="50"/>
      <c r="B110" s="60" t="s">
        <v>10</v>
      </c>
      <c r="C110" s="42" t="s">
        <v>10</v>
      </c>
      <c r="D110" s="42" t="s">
        <v>11</v>
      </c>
      <c r="E110" s="61" t="s">
        <v>232</v>
      </c>
      <c r="F110" s="62" t="s">
        <v>233</v>
      </c>
      <c r="G110" s="81"/>
      <c r="H110" s="85">
        <v>0</v>
      </c>
      <c r="I110" s="18"/>
      <c r="J110" s="110"/>
      <c r="K110" s="37"/>
      <c r="L110" s="86">
        <v>0</v>
      </c>
      <c r="M110" s="74"/>
      <c r="N110" s="86">
        <v>0</v>
      </c>
      <c r="O110" s="86">
        <v>0</v>
      </c>
    </row>
    <row r="111" spans="1:15" s="67" customFormat="1" ht="15" customHeight="1" x14ac:dyDescent="0.25">
      <c r="A111" s="50" t="s">
        <v>14</v>
      </c>
      <c r="B111" s="60"/>
      <c r="C111" s="42" t="s">
        <v>21</v>
      </c>
      <c r="D111" s="42" t="s">
        <v>21</v>
      </c>
      <c r="E111" s="52" t="s">
        <v>234</v>
      </c>
      <c r="F111" s="53" t="s">
        <v>235</v>
      </c>
      <c r="G111" s="54">
        <f>SUM(G112:G114)</f>
        <v>0</v>
      </c>
      <c r="H111" s="55">
        <v>415900.83999999997</v>
      </c>
      <c r="I111" s="18"/>
      <c r="J111" s="57">
        <v>0</v>
      </c>
      <c r="K111" s="37"/>
      <c r="L111" s="58">
        <v>415900.83999999997</v>
      </c>
      <c r="M111" s="49"/>
      <c r="N111" s="58">
        <v>0</v>
      </c>
      <c r="O111" s="58">
        <v>415900.83999999997</v>
      </c>
    </row>
    <row r="112" spans="1:15" s="67" customFormat="1" ht="15" customHeight="1" x14ac:dyDescent="0.25">
      <c r="A112" s="50"/>
      <c r="B112" s="60"/>
      <c r="C112" s="42" t="s">
        <v>21</v>
      </c>
      <c r="D112" s="42" t="s">
        <v>11</v>
      </c>
      <c r="E112" s="61" t="s">
        <v>236</v>
      </c>
      <c r="F112" s="62" t="s">
        <v>237</v>
      </c>
      <c r="G112" s="81"/>
      <c r="H112" s="85">
        <v>255954.31</v>
      </c>
      <c r="I112" s="18"/>
      <c r="J112" s="72"/>
      <c r="K112" s="37"/>
      <c r="L112" s="86">
        <v>255954.31</v>
      </c>
      <c r="M112" s="74"/>
      <c r="N112" s="86">
        <v>0</v>
      </c>
      <c r="O112" s="86">
        <v>255954.31</v>
      </c>
    </row>
    <row r="113" spans="1:15" s="67" customFormat="1" ht="15" customHeight="1" x14ac:dyDescent="0.25">
      <c r="A113" s="50"/>
      <c r="B113" s="60"/>
      <c r="C113" s="42" t="s">
        <v>21</v>
      </c>
      <c r="D113" s="42" t="s">
        <v>11</v>
      </c>
      <c r="E113" s="61" t="s">
        <v>238</v>
      </c>
      <c r="F113" s="62" t="s">
        <v>239</v>
      </c>
      <c r="G113" s="81"/>
      <c r="H113" s="85">
        <v>0</v>
      </c>
      <c r="I113" s="18"/>
      <c r="J113" s="72"/>
      <c r="K113" s="37"/>
      <c r="L113" s="86">
        <v>0</v>
      </c>
      <c r="M113" s="74"/>
      <c r="N113" s="86">
        <v>0</v>
      </c>
      <c r="O113" s="86">
        <v>0</v>
      </c>
    </row>
    <row r="114" spans="1:15" s="67" customFormat="1" ht="15" customHeight="1" x14ac:dyDescent="0.25">
      <c r="A114" s="50"/>
      <c r="B114" s="60"/>
      <c r="C114" s="42" t="s">
        <v>21</v>
      </c>
      <c r="D114" s="42" t="s">
        <v>11</v>
      </c>
      <c r="E114" s="61" t="s">
        <v>240</v>
      </c>
      <c r="F114" s="62" t="s">
        <v>241</v>
      </c>
      <c r="G114" s="81"/>
      <c r="H114" s="85">
        <v>159946.53</v>
      </c>
      <c r="I114" s="18"/>
      <c r="J114" s="72"/>
      <c r="K114" s="37"/>
      <c r="L114" s="86">
        <v>159946.53</v>
      </c>
      <c r="M114" s="74"/>
      <c r="N114" s="86">
        <v>0</v>
      </c>
      <c r="O114" s="86">
        <v>159946.53</v>
      </c>
    </row>
    <row r="115" spans="1:15" s="67" customFormat="1" ht="15" customHeight="1" x14ac:dyDescent="0.25">
      <c r="A115" s="50" t="s">
        <v>14</v>
      </c>
      <c r="B115" s="60"/>
      <c r="C115" s="42" t="s">
        <v>21</v>
      </c>
      <c r="D115" s="42" t="s">
        <v>21</v>
      </c>
      <c r="E115" s="52" t="s">
        <v>242</v>
      </c>
      <c r="F115" s="53" t="s">
        <v>243</v>
      </c>
      <c r="G115" s="54">
        <f>+G116+G120+G121</f>
        <v>0</v>
      </c>
      <c r="H115" s="55">
        <v>7182228.6900000004</v>
      </c>
      <c r="I115" s="18"/>
      <c r="J115" s="57">
        <v>0</v>
      </c>
      <c r="K115" s="37"/>
      <c r="L115" s="58">
        <v>7182228.6900000004</v>
      </c>
      <c r="M115" s="49"/>
      <c r="N115" s="58">
        <v>0</v>
      </c>
      <c r="O115" s="58">
        <v>7182228.6900000004</v>
      </c>
    </row>
    <row r="116" spans="1:15" s="67" customFormat="1" ht="15" customHeight="1" x14ac:dyDescent="0.25">
      <c r="A116" s="50" t="s">
        <v>14</v>
      </c>
      <c r="B116" s="60"/>
      <c r="C116" s="42" t="s">
        <v>21</v>
      </c>
      <c r="D116" s="42" t="s">
        <v>21</v>
      </c>
      <c r="E116" s="61" t="s">
        <v>244</v>
      </c>
      <c r="F116" s="62" t="s">
        <v>245</v>
      </c>
      <c r="G116" s="85">
        <f>SUM(G117:G119)</f>
        <v>0</v>
      </c>
      <c r="H116" s="85">
        <v>6786000</v>
      </c>
      <c r="I116" s="18"/>
      <c r="J116" s="57">
        <v>0</v>
      </c>
      <c r="K116" s="37"/>
      <c r="L116" s="86">
        <v>6786000</v>
      </c>
      <c r="M116" s="74"/>
      <c r="N116" s="86">
        <v>0</v>
      </c>
      <c r="O116" s="86">
        <v>6786000</v>
      </c>
    </row>
    <row r="117" spans="1:15" s="67" customFormat="1" ht="15" customHeight="1" x14ac:dyDescent="0.25">
      <c r="A117" s="50"/>
      <c r="B117" s="60"/>
      <c r="C117" s="42" t="s">
        <v>21</v>
      </c>
      <c r="D117" s="42" t="s">
        <v>11</v>
      </c>
      <c r="E117" s="68" t="s">
        <v>246</v>
      </c>
      <c r="F117" s="69" t="s">
        <v>247</v>
      </c>
      <c r="G117" s="70"/>
      <c r="H117" s="71">
        <v>0</v>
      </c>
      <c r="I117" s="18"/>
      <c r="J117" s="72"/>
      <c r="K117" s="37"/>
      <c r="L117" s="73">
        <v>0</v>
      </c>
      <c r="M117" s="74"/>
      <c r="N117" s="73">
        <v>0</v>
      </c>
      <c r="O117" s="73">
        <v>0</v>
      </c>
    </row>
    <row r="118" spans="1:15" s="67" customFormat="1" ht="15" customHeight="1" x14ac:dyDescent="0.25">
      <c r="A118" s="50"/>
      <c r="B118" s="60"/>
      <c r="C118" s="42" t="s">
        <v>21</v>
      </c>
      <c r="D118" s="42" t="s">
        <v>11</v>
      </c>
      <c r="E118" s="68" t="s">
        <v>248</v>
      </c>
      <c r="F118" s="69" t="s">
        <v>249</v>
      </c>
      <c r="G118" s="70"/>
      <c r="H118" s="71">
        <v>4847000</v>
      </c>
      <c r="I118" s="18"/>
      <c r="J118" s="72"/>
      <c r="K118" s="37"/>
      <c r="L118" s="73">
        <v>4847000</v>
      </c>
      <c r="M118" s="74"/>
      <c r="N118" s="73">
        <v>0</v>
      </c>
      <c r="O118" s="73">
        <v>4847000</v>
      </c>
    </row>
    <row r="119" spans="1:15" s="67" customFormat="1" ht="15" customHeight="1" x14ac:dyDescent="0.25">
      <c r="A119" s="50"/>
      <c r="B119" s="60"/>
      <c r="C119" s="42" t="s">
        <v>21</v>
      </c>
      <c r="D119" s="42" t="s">
        <v>11</v>
      </c>
      <c r="E119" s="68" t="s">
        <v>250</v>
      </c>
      <c r="F119" s="69" t="s">
        <v>251</v>
      </c>
      <c r="G119" s="70"/>
      <c r="H119" s="71">
        <v>1939000</v>
      </c>
      <c r="I119" s="18"/>
      <c r="J119" s="72"/>
      <c r="K119" s="37"/>
      <c r="L119" s="73">
        <v>1939000</v>
      </c>
      <c r="M119" s="74"/>
      <c r="N119" s="73">
        <v>0</v>
      </c>
      <c r="O119" s="73">
        <v>1939000</v>
      </c>
    </row>
    <row r="120" spans="1:15" s="19" customFormat="1" ht="15" customHeight="1" x14ac:dyDescent="0.25">
      <c r="A120" s="91"/>
      <c r="B120" s="92"/>
      <c r="C120" s="42" t="s">
        <v>21</v>
      </c>
      <c r="D120" s="42" t="s">
        <v>11</v>
      </c>
      <c r="E120" s="61" t="s">
        <v>252</v>
      </c>
      <c r="F120" s="62" t="s">
        <v>253</v>
      </c>
      <c r="G120" s="81"/>
      <c r="H120" s="64">
        <v>0</v>
      </c>
      <c r="I120" s="18"/>
      <c r="J120" s="72"/>
      <c r="K120" s="37"/>
      <c r="L120" s="65">
        <v>0</v>
      </c>
      <c r="M120" s="66"/>
      <c r="N120" s="65">
        <v>0</v>
      </c>
      <c r="O120" s="65">
        <v>0</v>
      </c>
    </row>
    <row r="121" spans="1:15" s="19" customFormat="1" ht="15" customHeight="1" x14ac:dyDescent="0.25">
      <c r="A121" s="91"/>
      <c r="B121" s="92"/>
      <c r="C121" s="42" t="s">
        <v>21</v>
      </c>
      <c r="D121" s="42" t="s">
        <v>11</v>
      </c>
      <c r="E121" s="61" t="s">
        <v>254</v>
      </c>
      <c r="F121" s="62" t="s">
        <v>255</v>
      </c>
      <c r="G121" s="81"/>
      <c r="H121" s="64">
        <v>396228.69</v>
      </c>
      <c r="I121" s="18"/>
      <c r="J121" s="72"/>
      <c r="K121" s="37"/>
      <c r="L121" s="65">
        <v>396228.69</v>
      </c>
      <c r="M121" s="66"/>
      <c r="N121" s="65">
        <v>0</v>
      </c>
      <c r="O121" s="65">
        <v>396228.69</v>
      </c>
    </row>
    <row r="122" spans="1:15" s="19" customFormat="1" ht="15" customHeight="1" x14ac:dyDescent="0.25">
      <c r="A122" s="91" t="s">
        <v>14</v>
      </c>
      <c r="B122" s="92"/>
      <c r="C122" s="42" t="s">
        <v>21</v>
      </c>
      <c r="D122" s="42" t="s">
        <v>21</v>
      </c>
      <c r="E122" s="101" t="s">
        <v>256</v>
      </c>
      <c r="F122" s="102" t="s">
        <v>257</v>
      </c>
      <c r="G122" s="103">
        <f>SUM(G123:G125)</f>
        <v>0</v>
      </c>
      <c r="H122" s="104">
        <v>3824007.53</v>
      </c>
      <c r="I122" s="18"/>
      <c r="J122" s="47">
        <v>0</v>
      </c>
      <c r="K122" s="37"/>
      <c r="L122" s="48">
        <v>3824007.53</v>
      </c>
      <c r="M122" s="49"/>
      <c r="N122" s="48">
        <v>0</v>
      </c>
      <c r="O122" s="48">
        <v>3824007.53</v>
      </c>
    </row>
    <row r="123" spans="1:15" s="19" customFormat="1" ht="15" customHeight="1" x14ac:dyDescent="0.25">
      <c r="A123" s="91"/>
      <c r="B123" s="92"/>
      <c r="C123" s="42" t="s">
        <v>21</v>
      </c>
      <c r="D123" s="42" t="s">
        <v>11</v>
      </c>
      <c r="E123" s="52" t="s">
        <v>258</v>
      </c>
      <c r="F123" s="135" t="s">
        <v>259</v>
      </c>
      <c r="G123" s="136"/>
      <c r="H123" s="137">
        <v>3808939.57</v>
      </c>
      <c r="I123" s="18"/>
      <c r="J123" s="72"/>
      <c r="K123" s="37"/>
      <c r="L123" s="138">
        <v>3808939.57</v>
      </c>
      <c r="M123" s="74"/>
      <c r="N123" s="138">
        <v>0</v>
      </c>
      <c r="O123" s="138">
        <v>3808939.57</v>
      </c>
    </row>
    <row r="124" spans="1:15" s="67" customFormat="1" ht="15" customHeight="1" x14ac:dyDescent="0.25">
      <c r="A124" s="50"/>
      <c r="B124" s="60"/>
      <c r="C124" s="42" t="s">
        <v>21</v>
      </c>
      <c r="D124" s="42" t="s">
        <v>11</v>
      </c>
      <c r="E124" s="52" t="s">
        <v>260</v>
      </c>
      <c r="F124" s="135" t="s">
        <v>261</v>
      </c>
      <c r="G124" s="136"/>
      <c r="H124" s="137">
        <v>15067.96</v>
      </c>
      <c r="I124" s="18"/>
      <c r="J124" s="72"/>
      <c r="K124" s="37"/>
      <c r="L124" s="138">
        <v>15067.96</v>
      </c>
      <c r="M124" s="74"/>
      <c r="N124" s="138">
        <v>0</v>
      </c>
      <c r="O124" s="138">
        <v>15067.96</v>
      </c>
    </row>
    <row r="125" spans="1:15" s="67" customFormat="1" ht="15" customHeight="1" x14ac:dyDescent="0.25">
      <c r="A125" s="50"/>
      <c r="B125" s="60"/>
      <c r="C125" s="42" t="s">
        <v>21</v>
      </c>
      <c r="D125" s="42" t="s">
        <v>11</v>
      </c>
      <c r="E125" s="52" t="s">
        <v>262</v>
      </c>
      <c r="F125" s="135" t="s">
        <v>263</v>
      </c>
      <c r="G125" s="136"/>
      <c r="H125" s="137">
        <v>0</v>
      </c>
      <c r="I125" s="18"/>
      <c r="J125" s="72"/>
      <c r="K125" s="37"/>
      <c r="L125" s="138">
        <v>0</v>
      </c>
      <c r="M125" s="74"/>
      <c r="N125" s="138">
        <v>0</v>
      </c>
      <c r="O125" s="138">
        <v>0</v>
      </c>
    </row>
    <row r="126" spans="1:15" s="67" customFormat="1" ht="15" customHeight="1" x14ac:dyDescent="0.25">
      <c r="A126" s="50" t="s">
        <v>14</v>
      </c>
      <c r="B126" s="60"/>
      <c r="C126" s="42" t="s">
        <v>21</v>
      </c>
      <c r="D126" s="42" t="s">
        <v>21</v>
      </c>
      <c r="E126" s="101" t="s">
        <v>264</v>
      </c>
      <c r="F126" s="102" t="s">
        <v>265</v>
      </c>
      <c r="G126" s="107">
        <f>SUM(G127:G132)</f>
        <v>0</v>
      </c>
      <c r="H126" s="104">
        <v>11110716.799999999</v>
      </c>
      <c r="I126" s="18"/>
      <c r="J126" s="47">
        <v>0</v>
      </c>
      <c r="K126" s="37"/>
      <c r="L126" s="48">
        <v>11110716.799999999</v>
      </c>
      <c r="M126" s="49"/>
      <c r="N126" s="48">
        <v>27657.399999999998</v>
      </c>
      <c r="O126" s="48">
        <v>11083059.399999999</v>
      </c>
    </row>
    <row r="127" spans="1:15" s="67" customFormat="1" ht="15" customHeight="1" x14ac:dyDescent="0.25">
      <c r="A127" s="50"/>
      <c r="B127" s="60"/>
      <c r="C127" s="42" t="s">
        <v>21</v>
      </c>
      <c r="D127" s="42" t="s">
        <v>11</v>
      </c>
      <c r="E127" s="52" t="s">
        <v>266</v>
      </c>
      <c r="F127" s="135" t="s">
        <v>267</v>
      </c>
      <c r="G127" s="136"/>
      <c r="H127" s="137">
        <v>1322430.55</v>
      </c>
      <c r="I127" s="18"/>
      <c r="J127" s="72"/>
      <c r="K127" s="37"/>
      <c r="L127" s="138">
        <v>1322430.55</v>
      </c>
      <c r="M127" s="74"/>
      <c r="N127" s="138">
        <v>0</v>
      </c>
      <c r="O127" s="138">
        <v>1322430.55</v>
      </c>
    </row>
    <row r="128" spans="1:15" s="67" customFormat="1" ht="15" customHeight="1" x14ac:dyDescent="0.25">
      <c r="A128" s="50"/>
      <c r="B128" s="60"/>
      <c r="C128" s="42" t="s">
        <v>21</v>
      </c>
      <c r="D128" s="42" t="s">
        <v>11</v>
      </c>
      <c r="E128" s="52" t="s">
        <v>268</v>
      </c>
      <c r="F128" s="135" t="s">
        <v>269</v>
      </c>
      <c r="G128" s="136"/>
      <c r="H128" s="137">
        <v>5718974.9199999999</v>
      </c>
      <c r="I128" s="18"/>
      <c r="J128" s="72"/>
      <c r="K128" s="37"/>
      <c r="L128" s="138">
        <v>5718974.9199999999</v>
      </c>
      <c r="M128" s="74"/>
      <c r="N128" s="138">
        <v>0</v>
      </c>
      <c r="O128" s="138">
        <v>5718974.9199999999</v>
      </c>
    </row>
    <row r="129" spans="1:15" s="67" customFormat="1" ht="15" customHeight="1" x14ac:dyDescent="0.25">
      <c r="A129" s="50"/>
      <c r="B129" s="60"/>
      <c r="C129" s="42" t="s">
        <v>21</v>
      </c>
      <c r="D129" s="42" t="s">
        <v>11</v>
      </c>
      <c r="E129" s="52" t="s">
        <v>270</v>
      </c>
      <c r="F129" s="135" t="s">
        <v>271</v>
      </c>
      <c r="G129" s="136"/>
      <c r="H129" s="137">
        <v>0</v>
      </c>
      <c r="I129" s="18"/>
      <c r="J129" s="72"/>
      <c r="K129" s="37"/>
      <c r="L129" s="138">
        <v>0</v>
      </c>
      <c r="M129" s="74"/>
      <c r="N129" s="138">
        <v>0</v>
      </c>
      <c r="O129" s="138">
        <v>0</v>
      </c>
    </row>
    <row r="130" spans="1:15" s="67" customFormat="1" ht="15" customHeight="1" x14ac:dyDescent="0.25">
      <c r="A130" s="50"/>
      <c r="B130" s="60"/>
      <c r="C130" s="42" t="s">
        <v>21</v>
      </c>
      <c r="D130" s="42" t="s">
        <v>11</v>
      </c>
      <c r="E130" s="52" t="s">
        <v>272</v>
      </c>
      <c r="F130" s="135" t="s">
        <v>273</v>
      </c>
      <c r="G130" s="136"/>
      <c r="H130" s="137">
        <v>4059012.16</v>
      </c>
      <c r="I130" s="18"/>
      <c r="J130" s="72"/>
      <c r="K130" s="37"/>
      <c r="L130" s="138">
        <v>4059012.16</v>
      </c>
      <c r="M130" s="74"/>
      <c r="N130" s="138">
        <v>27657.399999999998</v>
      </c>
      <c r="O130" s="138">
        <v>4031354.7600000002</v>
      </c>
    </row>
    <row r="131" spans="1:15" s="67" customFormat="1" ht="15" customHeight="1" x14ac:dyDescent="0.25">
      <c r="A131" s="50"/>
      <c r="B131" s="60"/>
      <c r="C131" s="42" t="s">
        <v>21</v>
      </c>
      <c r="D131" s="42" t="s">
        <v>11</v>
      </c>
      <c r="E131" s="52" t="s">
        <v>274</v>
      </c>
      <c r="F131" s="135" t="s">
        <v>275</v>
      </c>
      <c r="G131" s="136"/>
      <c r="H131" s="137">
        <v>0</v>
      </c>
      <c r="I131" s="18"/>
      <c r="J131" s="72"/>
      <c r="K131" s="37"/>
      <c r="L131" s="138">
        <v>0</v>
      </c>
      <c r="M131" s="74"/>
      <c r="N131" s="138">
        <v>0</v>
      </c>
      <c r="O131" s="138">
        <v>0</v>
      </c>
    </row>
    <row r="132" spans="1:15" s="67" customFormat="1" ht="15" customHeight="1" x14ac:dyDescent="0.25">
      <c r="A132" s="50"/>
      <c r="B132" s="60"/>
      <c r="C132" s="42" t="s">
        <v>21</v>
      </c>
      <c r="D132" s="42" t="s">
        <v>11</v>
      </c>
      <c r="E132" s="52" t="s">
        <v>276</v>
      </c>
      <c r="F132" s="135" t="s">
        <v>277</v>
      </c>
      <c r="G132" s="136"/>
      <c r="H132" s="137">
        <v>10299.17</v>
      </c>
      <c r="I132" s="18"/>
      <c r="J132" s="72"/>
      <c r="K132" s="37"/>
      <c r="L132" s="138">
        <v>10299.17</v>
      </c>
      <c r="M132" s="74"/>
      <c r="N132" s="138">
        <v>0</v>
      </c>
      <c r="O132" s="138">
        <v>10299.17</v>
      </c>
    </row>
    <row r="133" spans="1:15" s="67" customFormat="1" ht="15" customHeight="1" x14ac:dyDescent="0.25">
      <c r="A133" s="50"/>
      <c r="B133" s="60"/>
      <c r="C133" s="42" t="s">
        <v>21</v>
      </c>
      <c r="D133" s="42" t="s">
        <v>11</v>
      </c>
      <c r="E133" s="101" t="s">
        <v>278</v>
      </c>
      <c r="F133" s="102" t="s">
        <v>279</v>
      </c>
      <c r="G133" s="139"/>
      <c r="H133" s="108">
        <v>0</v>
      </c>
      <c r="I133" s="18"/>
      <c r="J133" s="47"/>
      <c r="K133" s="37"/>
      <c r="L133" s="109">
        <v>0</v>
      </c>
      <c r="M133" s="74"/>
      <c r="N133" s="109">
        <v>0</v>
      </c>
      <c r="O133" s="109">
        <v>0</v>
      </c>
    </row>
    <row r="134" spans="1:15" s="67" customFormat="1" ht="15" customHeight="1" x14ac:dyDescent="0.25">
      <c r="A134" s="50" t="s">
        <v>14</v>
      </c>
      <c r="B134" s="60"/>
      <c r="C134" s="42" t="s">
        <v>21</v>
      </c>
      <c r="D134" s="42" t="s">
        <v>21</v>
      </c>
      <c r="E134" s="101" t="s">
        <v>280</v>
      </c>
      <c r="F134" s="102" t="s">
        <v>281</v>
      </c>
      <c r="G134" s="103">
        <f>SUM(G135:G137)</f>
        <v>0</v>
      </c>
      <c r="H134" s="104">
        <v>514461.63</v>
      </c>
      <c r="I134" s="18"/>
      <c r="J134" s="47">
        <v>0</v>
      </c>
      <c r="K134" s="37"/>
      <c r="L134" s="48">
        <v>514461.63</v>
      </c>
      <c r="M134" s="49"/>
      <c r="N134" s="48">
        <v>0</v>
      </c>
      <c r="O134" s="48">
        <v>514461.63</v>
      </c>
    </row>
    <row r="135" spans="1:15" s="67" customFormat="1" ht="15" customHeight="1" x14ac:dyDescent="0.25">
      <c r="A135" s="50"/>
      <c r="B135" s="60"/>
      <c r="C135" s="42" t="s">
        <v>21</v>
      </c>
      <c r="D135" s="42" t="s">
        <v>11</v>
      </c>
      <c r="E135" s="52" t="s">
        <v>282</v>
      </c>
      <c r="F135" s="135" t="s">
        <v>283</v>
      </c>
      <c r="G135" s="136"/>
      <c r="H135" s="137">
        <v>275142.83</v>
      </c>
      <c r="I135" s="18"/>
      <c r="J135" s="72"/>
      <c r="K135" s="37"/>
      <c r="L135" s="138">
        <v>275142.83</v>
      </c>
      <c r="M135" s="74"/>
      <c r="N135" s="138">
        <v>0</v>
      </c>
      <c r="O135" s="138">
        <v>275142.83</v>
      </c>
    </row>
    <row r="136" spans="1:15" s="67" customFormat="1" ht="15" customHeight="1" x14ac:dyDescent="0.25">
      <c r="A136" s="50"/>
      <c r="B136" s="60"/>
      <c r="C136" s="42" t="s">
        <v>21</v>
      </c>
      <c r="D136" s="42" t="s">
        <v>11</v>
      </c>
      <c r="E136" s="52" t="s">
        <v>284</v>
      </c>
      <c r="F136" s="135" t="s">
        <v>285</v>
      </c>
      <c r="G136" s="136"/>
      <c r="H136" s="137">
        <v>144045</v>
      </c>
      <c r="I136" s="18"/>
      <c r="J136" s="72"/>
      <c r="K136" s="37"/>
      <c r="L136" s="138">
        <v>144045</v>
      </c>
      <c r="M136" s="74"/>
      <c r="N136" s="138">
        <v>0</v>
      </c>
      <c r="O136" s="138">
        <v>144045</v>
      </c>
    </row>
    <row r="137" spans="1:15" s="67" customFormat="1" ht="15" customHeight="1" x14ac:dyDescent="0.25">
      <c r="A137" s="50"/>
      <c r="B137" s="60"/>
      <c r="C137" s="42" t="s">
        <v>21</v>
      </c>
      <c r="D137" s="42" t="s">
        <v>11</v>
      </c>
      <c r="E137" s="52" t="s">
        <v>286</v>
      </c>
      <c r="F137" s="135" t="s">
        <v>287</v>
      </c>
      <c r="G137" s="136"/>
      <c r="H137" s="137">
        <v>95273.8</v>
      </c>
      <c r="I137" s="18"/>
      <c r="J137" s="72"/>
      <c r="K137" s="37"/>
      <c r="L137" s="138">
        <v>95273.8</v>
      </c>
      <c r="M137" s="74"/>
      <c r="N137" s="138">
        <v>0</v>
      </c>
      <c r="O137" s="138">
        <v>95273.8</v>
      </c>
    </row>
    <row r="138" spans="1:15" s="67" customFormat="1" ht="20.100000000000001" customHeight="1" thickBot="1" x14ac:dyDescent="0.3">
      <c r="A138" s="50" t="s">
        <v>14</v>
      </c>
      <c r="B138" s="60"/>
      <c r="C138" s="42" t="s">
        <v>21</v>
      </c>
      <c r="D138" s="42" t="s">
        <v>21</v>
      </c>
      <c r="E138" s="140" t="s">
        <v>288</v>
      </c>
      <c r="F138" s="141" t="s">
        <v>289</v>
      </c>
      <c r="G138" s="142">
        <v>0</v>
      </c>
      <c r="H138" s="143">
        <v>767524148.89999998</v>
      </c>
      <c r="I138" s="18"/>
      <c r="J138" s="47">
        <v>4904345.4330000002</v>
      </c>
      <c r="K138" s="37"/>
      <c r="L138" s="144">
        <v>762619803.46700001</v>
      </c>
      <c r="M138" s="145"/>
      <c r="N138" s="144">
        <v>-308140.93333333335</v>
      </c>
      <c r="O138" s="144">
        <v>767832289.83333325</v>
      </c>
    </row>
    <row r="139" spans="1:15" s="67" customFormat="1" ht="20.100000000000001" customHeight="1" thickBot="1" x14ac:dyDescent="0.3">
      <c r="A139" s="146"/>
      <c r="B139" s="146"/>
      <c r="C139" s="42" t="s">
        <v>21</v>
      </c>
      <c r="D139" s="42" t="s">
        <v>21</v>
      </c>
      <c r="E139" s="147"/>
      <c r="F139" s="148"/>
      <c r="G139" s="149"/>
      <c r="H139" s="150"/>
      <c r="I139" s="134"/>
      <c r="J139" s="151"/>
      <c r="K139" s="152"/>
      <c r="L139" s="153">
        <v>0</v>
      </c>
      <c r="M139" s="150"/>
      <c r="N139" s="153">
        <v>0</v>
      </c>
      <c r="O139" s="153">
        <v>0</v>
      </c>
    </row>
    <row r="140" spans="1:15" s="67" customFormat="1" ht="20.100000000000001" customHeight="1" x14ac:dyDescent="0.25">
      <c r="A140" s="50"/>
      <c r="B140" s="60"/>
      <c r="C140" s="42" t="s">
        <v>21</v>
      </c>
      <c r="D140" s="42" t="s">
        <v>21</v>
      </c>
      <c r="E140" s="154"/>
      <c r="F140" s="155" t="s">
        <v>290</v>
      </c>
      <c r="G140" s="156"/>
      <c r="H140" s="157"/>
      <c r="I140" s="18"/>
      <c r="J140" s="72"/>
      <c r="K140" s="37"/>
      <c r="L140" s="73">
        <v>0</v>
      </c>
      <c r="M140" s="74"/>
      <c r="N140" s="73">
        <v>0</v>
      </c>
      <c r="O140" s="73">
        <v>0</v>
      </c>
    </row>
    <row r="141" spans="1:15" s="67" customFormat="1" ht="15" customHeight="1" x14ac:dyDescent="0.25">
      <c r="A141" s="50" t="s">
        <v>14</v>
      </c>
      <c r="B141" s="60"/>
      <c r="C141" s="42" t="s">
        <v>21</v>
      </c>
      <c r="D141" s="42" t="s">
        <v>21</v>
      </c>
      <c r="E141" s="158" t="s">
        <v>291</v>
      </c>
      <c r="F141" s="159" t="s">
        <v>292</v>
      </c>
      <c r="G141" s="104">
        <f>+G142+G173</f>
        <v>0</v>
      </c>
      <c r="H141" s="104">
        <v>116799157.40000001</v>
      </c>
      <c r="I141" s="18"/>
      <c r="J141" s="57">
        <v>0</v>
      </c>
      <c r="K141" s="37"/>
      <c r="L141" s="48">
        <v>116799157.40000001</v>
      </c>
      <c r="M141" s="49"/>
      <c r="N141" s="48">
        <v>3136147.5999999996</v>
      </c>
      <c r="O141" s="48">
        <v>113663009.80000001</v>
      </c>
    </row>
    <row r="142" spans="1:15" s="67" customFormat="1" ht="15" customHeight="1" x14ac:dyDescent="0.25">
      <c r="A142" s="50" t="s">
        <v>14</v>
      </c>
      <c r="B142" s="60"/>
      <c r="C142" s="42" t="s">
        <v>21</v>
      </c>
      <c r="D142" s="42" t="s">
        <v>21</v>
      </c>
      <c r="E142" s="160" t="s">
        <v>293</v>
      </c>
      <c r="F142" s="161" t="s">
        <v>294</v>
      </c>
      <c r="G142" s="98">
        <f>+G143+G151+G155+SUM(G159:G164)</f>
        <v>0</v>
      </c>
      <c r="H142" s="98">
        <v>114605787.07000001</v>
      </c>
      <c r="I142" s="18"/>
      <c r="J142" s="47">
        <v>0</v>
      </c>
      <c r="K142" s="37"/>
      <c r="L142" s="99">
        <v>114605787.07000001</v>
      </c>
      <c r="M142" s="100"/>
      <c r="N142" s="99">
        <v>3004191.9866666663</v>
      </c>
      <c r="O142" s="99">
        <v>111601595.08333334</v>
      </c>
    </row>
    <row r="143" spans="1:15" s="67" customFormat="1" ht="15" customHeight="1" x14ac:dyDescent="0.25">
      <c r="A143" s="50" t="s">
        <v>14</v>
      </c>
      <c r="B143" s="60"/>
      <c r="C143" s="42" t="s">
        <v>21</v>
      </c>
      <c r="D143" s="42" t="s">
        <v>21</v>
      </c>
      <c r="E143" s="162" t="s">
        <v>295</v>
      </c>
      <c r="F143" s="163" t="s">
        <v>296</v>
      </c>
      <c r="G143" s="64">
        <f>SUM(G144:G150)</f>
        <v>0</v>
      </c>
      <c r="H143" s="64">
        <v>71067678.120000005</v>
      </c>
      <c r="I143" s="18"/>
      <c r="J143" s="57">
        <v>0</v>
      </c>
      <c r="K143" s="37"/>
      <c r="L143" s="65">
        <v>71067678.120000005</v>
      </c>
      <c r="M143" s="66"/>
      <c r="N143" s="65">
        <v>858905.64</v>
      </c>
      <c r="O143" s="65">
        <v>70208772.480000004</v>
      </c>
    </row>
    <row r="144" spans="1:15" s="19" customFormat="1" ht="15" customHeight="1" x14ac:dyDescent="0.25">
      <c r="A144" s="91"/>
      <c r="B144" s="92"/>
      <c r="C144" s="42" t="s">
        <v>21</v>
      </c>
      <c r="D144" s="42" t="s">
        <v>11</v>
      </c>
      <c r="E144" s="164" t="s">
        <v>297</v>
      </c>
      <c r="F144" s="165" t="s">
        <v>298</v>
      </c>
      <c r="G144" s="70"/>
      <c r="H144" s="137">
        <v>69418034.969999999</v>
      </c>
      <c r="I144" s="18"/>
      <c r="J144" s="72"/>
      <c r="K144" s="37"/>
      <c r="L144" s="138">
        <v>69418034.969999999</v>
      </c>
      <c r="M144" s="74"/>
      <c r="N144" s="138">
        <v>687521.84</v>
      </c>
      <c r="O144" s="138">
        <v>68730513.129999995</v>
      </c>
    </row>
    <row r="145" spans="1:15" s="19" customFormat="1" ht="15" customHeight="1" x14ac:dyDescent="0.25">
      <c r="A145" s="91"/>
      <c r="B145" s="92"/>
      <c r="C145" s="42" t="s">
        <v>21</v>
      </c>
      <c r="D145" s="42" t="s">
        <v>11</v>
      </c>
      <c r="E145" s="164" t="s">
        <v>299</v>
      </c>
      <c r="F145" s="165" t="s">
        <v>300</v>
      </c>
      <c r="G145" s="70"/>
      <c r="H145" s="137">
        <v>84511.65</v>
      </c>
      <c r="I145" s="18"/>
      <c r="J145" s="72"/>
      <c r="K145" s="37"/>
      <c r="L145" s="138">
        <v>84511.65</v>
      </c>
      <c r="M145" s="74"/>
      <c r="N145" s="138">
        <v>1094.7733333333333</v>
      </c>
      <c r="O145" s="138">
        <v>83416.876666666663</v>
      </c>
    </row>
    <row r="146" spans="1:15" s="19" customFormat="1" ht="15" customHeight="1" x14ac:dyDescent="0.25">
      <c r="A146" s="91"/>
      <c r="B146" s="92"/>
      <c r="C146" s="42" t="s">
        <v>21</v>
      </c>
      <c r="D146" s="42" t="s">
        <v>11</v>
      </c>
      <c r="E146" s="164" t="s">
        <v>301</v>
      </c>
      <c r="F146" s="165" t="s">
        <v>302</v>
      </c>
      <c r="G146" s="70"/>
      <c r="H146" s="137">
        <v>1565131.5</v>
      </c>
      <c r="I146" s="18"/>
      <c r="J146" s="72"/>
      <c r="K146" s="37"/>
      <c r="L146" s="138">
        <v>1565131.5</v>
      </c>
      <c r="M146" s="74"/>
      <c r="N146" s="138">
        <v>170289.02666666667</v>
      </c>
      <c r="O146" s="138">
        <v>1394842.4733333334</v>
      </c>
    </row>
    <row r="147" spans="1:15" s="19" customFormat="1" ht="15" customHeight="1" x14ac:dyDescent="0.25">
      <c r="A147" s="50" t="s">
        <v>14</v>
      </c>
      <c r="B147" s="60"/>
      <c r="C147" s="42" t="s">
        <v>21</v>
      </c>
      <c r="D147" s="42" t="s">
        <v>21</v>
      </c>
      <c r="E147" s="164" t="s">
        <v>303</v>
      </c>
      <c r="F147" s="165" t="s">
        <v>304</v>
      </c>
      <c r="G147" s="70"/>
      <c r="H147" s="71">
        <v>0</v>
      </c>
      <c r="I147" s="18"/>
      <c r="J147" s="57">
        <v>0</v>
      </c>
      <c r="K147" s="37"/>
      <c r="L147" s="73">
        <v>0</v>
      </c>
      <c r="M147" s="74"/>
      <c r="N147" s="73">
        <v>0</v>
      </c>
      <c r="O147" s="73">
        <v>0</v>
      </c>
    </row>
    <row r="148" spans="1:15" s="18" customFormat="1" ht="15" customHeight="1" x14ac:dyDescent="0.25">
      <c r="A148" s="91"/>
      <c r="B148" s="92" t="s">
        <v>10</v>
      </c>
      <c r="C148" s="42" t="s">
        <v>10</v>
      </c>
      <c r="D148" s="42" t="s">
        <v>11</v>
      </c>
      <c r="E148" s="164" t="s">
        <v>305</v>
      </c>
      <c r="F148" s="165" t="s">
        <v>306</v>
      </c>
      <c r="G148" s="70"/>
      <c r="H148" s="137">
        <v>0</v>
      </c>
      <c r="J148" s="110"/>
      <c r="K148" s="37"/>
      <c r="L148" s="138">
        <v>0</v>
      </c>
      <c r="M148" s="74"/>
      <c r="N148" s="138">
        <v>0</v>
      </c>
      <c r="O148" s="138">
        <v>0</v>
      </c>
    </row>
    <row r="149" spans="1:15" s="18" customFormat="1" ht="15" customHeight="1" x14ac:dyDescent="0.25">
      <c r="A149" s="91"/>
      <c r="B149" s="92" t="s">
        <v>142</v>
      </c>
      <c r="C149" s="42" t="s">
        <v>142</v>
      </c>
      <c r="D149" s="42" t="s">
        <v>11</v>
      </c>
      <c r="E149" s="164" t="s">
        <v>307</v>
      </c>
      <c r="F149" s="165" t="s">
        <v>308</v>
      </c>
      <c r="G149" s="70"/>
      <c r="H149" s="137">
        <v>0</v>
      </c>
      <c r="J149" s="110"/>
      <c r="K149" s="37"/>
      <c r="L149" s="138">
        <v>0</v>
      </c>
      <c r="M149" s="74"/>
      <c r="N149" s="138">
        <v>0</v>
      </c>
      <c r="O149" s="138">
        <v>0</v>
      </c>
    </row>
    <row r="150" spans="1:15" s="18" customFormat="1" ht="15" customHeight="1" x14ac:dyDescent="0.25">
      <c r="A150" s="91"/>
      <c r="B150" s="92"/>
      <c r="C150" s="42" t="s">
        <v>21</v>
      </c>
      <c r="D150" s="42" t="s">
        <v>11</v>
      </c>
      <c r="E150" s="164" t="s">
        <v>309</v>
      </c>
      <c r="F150" s="165" t="s">
        <v>310</v>
      </c>
      <c r="G150" s="70"/>
      <c r="H150" s="137">
        <v>0</v>
      </c>
      <c r="J150" s="110"/>
      <c r="K150" s="37"/>
      <c r="L150" s="138">
        <v>0</v>
      </c>
      <c r="M150" s="74"/>
      <c r="N150" s="138">
        <v>0</v>
      </c>
      <c r="O150" s="138">
        <v>0</v>
      </c>
    </row>
    <row r="151" spans="1:15" s="67" customFormat="1" ht="15" customHeight="1" x14ac:dyDescent="0.25">
      <c r="A151" s="50" t="s">
        <v>14</v>
      </c>
      <c r="B151" s="60"/>
      <c r="C151" s="42" t="s">
        <v>21</v>
      </c>
      <c r="D151" s="42" t="s">
        <v>21</v>
      </c>
      <c r="E151" s="162" t="s">
        <v>311</v>
      </c>
      <c r="F151" s="163" t="s">
        <v>312</v>
      </c>
      <c r="G151" s="64">
        <f>SUM(G152:G154)</f>
        <v>0</v>
      </c>
      <c r="H151" s="64">
        <v>192782</v>
      </c>
      <c r="I151" s="18"/>
      <c r="J151" s="57">
        <v>0</v>
      </c>
      <c r="K151" s="37"/>
      <c r="L151" s="65">
        <v>192782</v>
      </c>
      <c r="M151" s="66"/>
      <c r="N151" s="65">
        <v>0</v>
      </c>
      <c r="O151" s="65">
        <v>192782</v>
      </c>
    </row>
    <row r="152" spans="1:15" s="67" customFormat="1" ht="15" customHeight="1" x14ac:dyDescent="0.25">
      <c r="A152" s="50"/>
      <c r="B152" s="60" t="s">
        <v>10</v>
      </c>
      <c r="C152" s="42" t="s">
        <v>10</v>
      </c>
      <c r="D152" s="42" t="s">
        <v>11</v>
      </c>
      <c r="E152" s="164" t="s">
        <v>313</v>
      </c>
      <c r="F152" s="165" t="s">
        <v>314</v>
      </c>
      <c r="G152" s="70"/>
      <c r="H152" s="137">
        <v>192782</v>
      </c>
      <c r="I152" s="18"/>
      <c r="J152" s="72"/>
      <c r="K152" s="37"/>
      <c r="L152" s="138">
        <v>192782</v>
      </c>
      <c r="M152" s="74"/>
      <c r="N152" s="138">
        <v>0</v>
      </c>
      <c r="O152" s="138">
        <v>192782</v>
      </c>
    </row>
    <row r="153" spans="1:15" s="67" customFormat="1" ht="15" customHeight="1" x14ac:dyDescent="0.25">
      <c r="A153" s="50"/>
      <c r="B153" s="60" t="s">
        <v>142</v>
      </c>
      <c r="C153" s="42" t="s">
        <v>142</v>
      </c>
      <c r="D153" s="42" t="s">
        <v>11</v>
      </c>
      <c r="E153" s="164" t="s">
        <v>315</v>
      </c>
      <c r="F153" s="165" t="s">
        <v>316</v>
      </c>
      <c r="G153" s="70"/>
      <c r="H153" s="137">
        <v>0</v>
      </c>
      <c r="I153" s="18"/>
      <c r="J153" s="72"/>
      <c r="K153" s="37"/>
      <c r="L153" s="138">
        <v>0</v>
      </c>
      <c r="M153" s="74"/>
      <c r="N153" s="138">
        <v>0</v>
      </c>
      <c r="O153" s="138">
        <v>0</v>
      </c>
    </row>
    <row r="154" spans="1:15" s="67" customFormat="1" ht="15" customHeight="1" x14ac:dyDescent="0.25">
      <c r="A154" s="50"/>
      <c r="B154" s="60"/>
      <c r="C154" s="42" t="s">
        <v>21</v>
      </c>
      <c r="D154" s="42" t="s">
        <v>11</v>
      </c>
      <c r="E154" s="164" t="s">
        <v>317</v>
      </c>
      <c r="F154" s="165" t="s">
        <v>318</v>
      </c>
      <c r="G154" s="70"/>
      <c r="H154" s="137">
        <v>0</v>
      </c>
      <c r="I154" s="18"/>
      <c r="J154" s="72"/>
      <c r="K154" s="37"/>
      <c r="L154" s="138">
        <v>0</v>
      </c>
      <c r="M154" s="74"/>
      <c r="N154" s="138">
        <v>0</v>
      </c>
      <c r="O154" s="138">
        <v>0</v>
      </c>
    </row>
    <row r="155" spans="1:15" s="67" customFormat="1" ht="15" customHeight="1" x14ac:dyDescent="0.25">
      <c r="A155" s="50" t="s">
        <v>14</v>
      </c>
      <c r="B155" s="60"/>
      <c r="C155" s="42" t="s">
        <v>21</v>
      </c>
      <c r="D155" s="42" t="s">
        <v>21</v>
      </c>
      <c r="E155" s="162" t="s">
        <v>319</v>
      </c>
      <c r="F155" s="163" t="s">
        <v>320</v>
      </c>
      <c r="G155" s="63">
        <f>SUM(G156:G158)</f>
        <v>0</v>
      </c>
      <c r="H155" s="64">
        <v>38123856.280000001</v>
      </c>
      <c r="I155" s="134"/>
      <c r="J155" s="151">
        <v>0</v>
      </c>
      <c r="K155" s="37"/>
      <c r="L155" s="65">
        <v>38123856.280000001</v>
      </c>
      <c r="M155" s="66"/>
      <c r="N155" s="65">
        <v>2119006.2133333334</v>
      </c>
      <c r="O155" s="65">
        <v>36004850.06666667</v>
      </c>
    </row>
    <row r="156" spans="1:15" s="67" customFormat="1" ht="15" customHeight="1" x14ac:dyDescent="0.25">
      <c r="A156" s="50"/>
      <c r="B156" s="60"/>
      <c r="C156" s="42" t="s">
        <v>21</v>
      </c>
      <c r="D156" s="42" t="s">
        <v>11</v>
      </c>
      <c r="E156" s="164" t="s">
        <v>321</v>
      </c>
      <c r="F156" s="165" t="s">
        <v>322</v>
      </c>
      <c r="G156" s="70"/>
      <c r="H156" s="71">
        <v>24774210.350000001</v>
      </c>
      <c r="I156" s="18"/>
      <c r="J156" s="72"/>
      <c r="K156" s="37"/>
      <c r="L156" s="73">
        <v>24774210.350000001</v>
      </c>
      <c r="M156" s="74"/>
      <c r="N156" s="73">
        <v>1037049.1466666665</v>
      </c>
      <c r="O156" s="73">
        <v>23737161.203333333</v>
      </c>
    </row>
    <row r="157" spans="1:15" s="67" customFormat="1" ht="15" customHeight="1" x14ac:dyDescent="0.25">
      <c r="A157" s="50"/>
      <c r="B157" s="60"/>
      <c r="C157" s="42" t="s">
        <v>21</v>
      </c>
      <c r="D157" s="42" t="s">
        <v>11</v>
      </c>
      <c r="E157" s="164" t="s">
        <v>323</v>
      </c>
      <c r="F157" s="165" t="s">
        <v>324</v>
      </c>
      <c r="G157" s="70"/>
      <c r="H157" s="71">
        <v>2768018.45</v>
      </c>
      <c r="I157" s="18"/>
      <c r="J157" s="72"/>
      <c r="K157" s="37"/>
      <c r="L157" s="73">
        <v>2768018.45</v>
      </c>
      <c r="M157" s="74"/>
      <c r="N157" s="73">
        <v>0</v>
      </c>
      <c r="O157" s="73">
        <v>2768018.45</v>
      </c>
    </row>
    <row r="158" spans="1:15" s="67" customFormat="1" ht="15" customHeight="1" x14ac:dyDescent="0.25">
      <c r="A158" s="50"/>
      <c r="B158" s="60"/>
      <c r="C158" s="42" t="s">
        <v>21</v>
      </c>
      <c r="D158" s="42" t="s">
        <v>11</v>
      </c>
      <c r="E158" s="164" t="s">
        <v>325</v>
      </c>
      <c r="F158" s="165" t="s">
        <v>326</v>
      </c>
      <c r="G158" s="70"/>
      <c r="H158" s="71">
        <v>10581627.48</v>
      </c>
      <c r="I158" s="18"/>
      <c r="J158" s="72"/>
      <c r="K158" s="37"/>
      <c r="L158" s="73">
        <v>10581627.48</v>
      </c>
      <c r="M158" s="74"/>
      <c r="N158" s="73">
        <v>1081957.0666666667</v>
      </c>
      <c r="O158" s="73">
        <v>9499670.413333334</v>
      </c>
    </row>
    <row r="159" spans="1:15" s="67" customFormat="1" ht="15" customHeight="1" x14ac:dyDescent="0.25">
      <c r="A159" s="50"/>
      <c r="B159" s="60"/>
      <c r="C159" s="42" t="s">
        <v>21</v>
      </c>
      <c r="D159" s="42" t="s">
        <v>11</v>
      </c>
      <c r="E159" s="162" t="s">
        <v>327</v>
      </c>
      <c r="F159" s="163" t="s">
        <v>328</v>
      </c>
      <c r="G159" s="81"/>
      <c r="H159" s="85">
        <v>912374.96</v>
      </c>
      <c r="I159" s="134"/>
      <c r="J159" s="89"/>
      <c r="K159" s="37"/>
      <c r="L159" s="86">
        <v>912374.96</v>
      </c>
      <c r="M159" s="74"/>
      <c r="N159" s="86">
        <v>9378.4</v>
      </c>
      <c r="O159" s="86">
        <v>902996.55999999994</v>
      </c>
    </row>
    <row r="160" spans="1:15" s="67" customFormat="1" ht="15" customHeight="1" x14ac:dyDescent="0.25">
      <c r="A160" s="50"/>
      <c r="B160" s="60"/>
      <c r="C160" s="42" t="s">
        <v>21</v>
      </c>
      <c r="D160" s="42" t="s">
        <v>11</v>
      </c>
      <c r="E160" s="162" t="s">
        <v>329</v>
      </c>
      <c r="F160" s="163" t="s">
        <v>330</v>
      </c>
      <c r="G160" s="81"/>
      <c r="H160" s="85">
        <v>3613559.05</v>
      </c>
      <c r="I160" s="134"/>
      <c r="J160" s="89"/>
      <c r="K160" s="37"/>
      <c r="L160" s="86">
        <v>3613559.05</v>
      </c>
      <c r="M160" s="74"/>
      <c r="N160" s="86">
        <v>0</v>
      </c>
      <c r="O160" s="86">
        <v>3613559.05</v>
      </c>
    </row>
    <row r="161" spans="1:15" s="67" customFormat="1" ht="15" customHeight="1" x14ac:dyDescent="0.25">
      <c r="A161" s="50"/>
      <c r="B161" s="60"/>
      <c r="C161" s="42" t="s">
        <v>21</v>
      </c>
      <c r="D161" s="42" t="s">
        <v>11</v>
      </c>
      <c r="E161" s="162" t="s">
        <v>331</v>
      </c>
      <c r="F161" s="163" t="s">
        <v>332</v>
      </c>
      <c r="G161" s="81"/>
      <c r="H161" s="85">
        <v>0</v>
      </c>
      <c r="I161" s="134"/>
      <c r="J161" s="89"/>
      <c r="K161" s="37"/>
      <c r="L161" s="86">
        <v>0</v>
      </c>
      <c r="M161" s="74"/>
      <c r="N161" s="86">
        <v>0</v>
      </c>
      <c r="O161" s="86">
        <v>0</v>
      </c>
    </row>
    <row r="162" spans="1:15" s="67" customFormat="1" ht="15" customHeight="1" x14ac:dyDescent="0.25">
      <c r="A162" s="50"/>
      <c r="B162" s="60"/>
      <c r="C162" s="42" t="s">
        <v>21</v>
      </c>
      <c r="D162" s="42" t="s">
        <v>11</v>
      </c>
      <c r="E162" s="162" t="s">
        <v>333</v>
      </c>
      <c r="F162" s="163" t="s">
        <v>334</v>
      </c>
      <c r="G162" s="81"/>
      <c r="H162" s="85">
        <v>28373.420000000002</v>
      </c>
      <c r="I162" s="134"/>
      <c r="J162" s="89"/>
      <c r="K162" s="37"/>
      <c r="L162" s="86">
        <v>28373.420000000002</v>
      </c>
      <c r="M162" s="74"/>
      <c r="N162" s="86">
        <v>0</v>
      </c>
      <c r="O162" s="86">
        <v>28373.420000000002</v>
      </c>
    </row>
    <row r="163" spans="1:15" s="67" customFormat="1" ht="15" customHeight="1" x14ac:dyDescent="0.25">
      <c r="A163" s="50"/>
      <c r="B163" s="60"/>
      <c r="C163" s="42" t="s">
        <v>21</v>
      </c>
      <c r="D163" s="42" t="s">
        <v>11</v>
      </c>
      <c r="E163" s="162" t="s">
        <v>335</v>
      </c>
      <c r="F163" s="166" t="s">
        <v>336</v>
      </c>
      <c r="G163" s="81"/>
      <c r="H163" s="85">
        <v>666821.64</v>
      </c>
      <c r="I163" s="134"/>
      <c r="J163" s="89"/>
      <c r="K163" s="37"/>
      <c r="L163" s="86">
        <v>666821.64</v>
      </c>
      <c r="M163" s="74"/>
      <c r="N163" s="86">
        <v>16901.733333333334</v>
      </c>
      <c r="O163" s="86">
        <v>649919.90666666673</v>
      </c>
    </row>
    <row r="164" spans="1:15" s="67" customFormat="1" ht="15" customHeight="1" x14ac:dyDescent="0.25">
      <c r="A164" s="50" t="s">
        <v>14</v>
      </c>
      <c r="B164" s="60" t="s">
        <v>10</v>
      </c>
      <c r="C164" s="42" t="s">
        <v>10</v>
      </c>
      <c r="D164" s="42" t="s">
        <v>21</v>
      </c>
      <c r="E164" s="162" t="s">
        <v>337</v>
      </c>
      <c r="F164" s="163" t="s">
        <v>338</v>
      </c>
      <c r="G164" s="63">
        <f>SUM(G165:G172)</f>
        <v>0</v>
      </c>
      <c r="H164" s="64">
        <v>341.6</v>
      </c>
      <c r="I164" s="134"/>
      <c r="J164" s="89">
        <v>0</v>
      </c>
      <c r="K164" s="167"/>
      <c r="L164" s="65">
        <v>341.6</v>
      </c>
      <c r="M164" s="66"/>
      <c r="N164" s="65">
        <v>0</v>
      </c>
      <c r="O164" s="65">
        <v>341.6</v>
      </c>
    </row>
    <row r="165" spans="1:15" s="134" customFormat="1" ht="15" customHeight="1" x14ac:dyDescent="0.25">
      <c r="A165" s="50"/>
      <c r="B165" s="60" t="s">
        <v>10</v>
      </c>
      <c r="C165" s="42" t="s">
        <v>10</v>
      </c>
      <c r="D165" s="42" t="s">
        <v>11</v>
      </c>
      <c r="E165" s="162" t="s">
        <v>339</v>
      </c>
      <c r="F165" s="168" t="s">
        <v>340</v>
      </c>
      <c r="G165" s="125"/>
      <c r="H165" s="71">
        <v>0</v>
      </c>
      <c r="J165" s="169"/>
      <c r="K165" s="170"/>
      <c r="L165" s="73">
        <v>0</v>
      </c>
      <c r="M165" s="74"/>
      <c r="N165" s="73">
        <v>0</v>
      </c>
      <c r="O165" s="73">
        <v>0</v>
      </c>
    </row>
    <row r="166" spans="1:15" s="134" customFormat="1" ht="15" customHeight="1" x14ac:dyDescent="0.25">
      <c r="A166" s="50"/>
      <c r="B166" s="60" t="s">
        <v>10</v>
      </c>
      <c r="C166" s="42" t="s">
        <v>10</v>
      </c>
      <c r="D166" s="42" t="s">
        <v>11</v>
      </c>
      <c r="E166" s="162" t="s">
        <v>341</v>
      </c>
      <c r="F166" s="168" t="s">
        <v>342</v>
      </c>
      <c r="G166" s="125"/>
      <c r="H166" s="71">
        <v>0</v>
      </c>
      <c r="J166" s="169"/>
      <c r="K166" s="170"/>
      <c r="L166" s="73">
        <v>0</v>
      </c>
      <c r="M166" s="74"/>
      <c r="N166" s="73">
        <v>0</v>
      </c>
      <c r="O166" s="73">
        <v>0</v>
      </c>
    </row>
    <row r="167" spans="1:15" s="134" customFormat="1" ht="15" customHeight="1" x14ac:dyDescent="0.25">
      <c r="A167" s="50"/>
      <c r="B167" s="60" t="s">
        <v>10</v>
      </c>
      <c r="C167" s="42" t="s">
        <v>10</v>
      </c>
      <c r="D167" s="42" t="s">
        <v>11</v>
      </c>
      <c r="E167" s="162" t="s">
        <v>343</v>
      </c>
      <c r="F167" s="168" t="s">
        <v>344</v>
      </c>
      <c r="G167" s="125"/>
      <c r="H167" s="71">
        <v>0</v>
      </c>
      <c r="J167" s="169"/>
      <c r="K167" s="170"/>
      <c r="L167" s="73">
        <v>0</v>
      </c>
      <c r="M167" s="74"/>
      <c r="N167" s="73">
        <v>0</v>
      </c>
      <c r="O167" s="73">
        <v>0</v>
      </c>
    </row>
    <row r="168" spans="1:15" s="134" customFormat="1" ht="15" customHeight="1" x14ac:dyDescent="0.25">
      <c r="A168" s="50"/>
      <c r="B168" s="60" t="s">
        <v>10</v>
      </c>
      <c r="C168" s="42" t="s">
        <v>10</v>
      </c>
      <c r="D168" s="42" t="s">
        <v>11</v>
      </c>
      <c r="E168" s="162" t="s">
        <v>345</v>
      </c>
      <c r="F168" s="168" t="s">
        <v>346</v>
      </c>
      <c r="G168" s="125"/>
      <c r="H168" s="71">
        <v>0</v>
      </c>
      <c r="J168" s="169"/>
      <c r="K168" s="170"/>
      <c r="L168" s="73">
        <v>0</v>
      </c>
      <c r="M168" s="74"/>
      <c r="N168" s="73">
        <v>0</v>
      </c>
      <c r="O168" s="73">
        <v>0</v>
      </c>
    </row>
    <row r="169" spans="1:15" s="134" customFormat="1" ht="15" customHeight="1" x14ac:dyDescent="0.25">
      <c r="A169" s="50"/>
      <c r="B169" s="60" t="s">
        <v>10</v>
      </c>
      <c r="C169" s="42" t="s">
        <v>10</v>
      </c>
      <c r="D169" s="42" t="s">
        <v>11</v>
      </c>
      <c r="E169" s="162" t="s">
        <v>347</v>
      </c>
      <c r="F169" s="168" t="s">
        <v>348</v>
      </c>
      <c r="G169" s="125"/>
      <c r="H169" s="71">
        <v>0</v>
      </c>
      <c r="J169" s="169"/>
      <c r="K169" s="170"/>
      <c r="L169" s="73">
        <v>0</v>
      </c>
      <c r="M169" s="74"/>
      <c r="N169" s="73">
        <v>0</v>
      </c>
      <c r="O169" s="73">
        <v>0</v>
      </c>
    </row>
    <row r="170" spans="1:15" s="134" customFormat="1" ht="15" customHeight="1" x14ac:dyDescent="0.25">
      <c r="A170" s="50"/>
      <c r="B170" s="60" t="s">
        <v>10</v>
      </c>
      <c r="C170" s="42" t="s">
        <v>10</v>
      </c>
      <c r="D170" s="42" t="s">
        <v>11</v>
      </c>
      <c r="E170" s="162" t="s">
        <v>349</v>
      </c>
      <c r="F170" s="168" t="s">
        <v>350</v>
      </c>
      <c r="G170" s="125"/>
      <c r="H170" s="71">
        <v>0</v>
      </c>
      <c r="J170" s="169"/>
      <c r="K170" s="170"/>
      <c r="L170" s="73">
        <v>0</v>
      </c>
      <c r="M170" s="74"/>
      <c r="N170" s="73">
        <v>0</v>
      </c>
      <c r="O170" s="73">
        <v>0</v>
      </c>
    </row>
    <row r="171" spans="1:15" s="134" customFormat="1" ht="15" customHeight="1" x14ac:dyDescent="0.25">
      <c r="A171" s="50"/>
      <c r="B171" s="60" t="s">
        <v>10</v>
      </c>
      <c r="C171" s="42" t="s">
        <v>10</v>
      </c>
      <c r="D171" s="42" t="s">
        <v>11</v>
      </c>
      <c r="E171" s="162" t="s">
        <v>351</v>
      </c>
      <c r="F171" s="168" t="s">
        <v>352</v>
      </c>
      <c r="G171" s="125"/>
      <c r="H171" s="71">
        <v>0</v>
      </c>
      <c r="J171" s="169"/>
      <c r="K171" s="170"/>
      <c r="L171" s="73">
        <v>0</v>
      </c>
      <c r="M171" s="74"/>
      <c r="N171" s="73">
        <v>0</v>
      </c>
      <c r="O171" s="73">
        <v>0</v>
      </c>
    </row>
    <row r="172" spans="1:15" s="134" customFormat="1" ht="15" customHeight="1" x14ac:dyDescent="0.25">
      <c r="A172" s="50"/>
      <c r="B172" s="60" t="s">
        <v>10</v>
      </c>
      <c r="C172" s="42" t="s">
        <v>10</v>
      </c>
      <c r="D172" s="42" t="s">
        <v>11</v>
      </c>
      <c r="E172" s="162" t="s">
        <v>353</v>
      </c>
      <c r="F172" s="172" t="s">
        <v>354</v>
      </c>
      <c r="G172" s="125"/>
      <c r="H172" s="71">
        <v>341.6</v>
      </c>
      <c r="J172" s="169"/>
      <c r="K172" s="170"/>
      <c r="L172" s="73">
        <v>341.6</v>
      </c>
      <c r="M172" s="74"/>
      <c r="N172" s="73">
        <v>0</v>
      </c>
      <c r="O172" s="73">
        <v>341.6</v>
      </c>
    </row>
    <row r="173" spans="1:15" s="67" customFormat="1" ht="15" customHeight="1" x14ac:dyDescent="0.25">
      <c r="A173" s="50" t="s">
        <v>14</v>
      </c>
      <c r="B173" s="60"/>
      <c r="C173" s="42" t="s">
        <v>21</v>
      </c>
      <c r="D173" s="42" t="s">
        <v>21</v>
      </c>
      <c r="E173" s="160" t="s">
        <v>355</v>
      </c>
      <c r="F173" s="173" t="s">
        <v>356</v>
      </c>
      <c r="G173" s="131">
        <f>SUM(G174:G180)</f>
        <v>0</v>
      </c>
      <c r="H173" s="98">
        <v>2193370.33</v>
      </c>
      <c r="I173" s="18"/>
      <c r="J173" s="57">
        <v>0</v>
      </c>
      <c r="K173" s="37"/>
      <c r="L173" s="99">
        <v>2193370.33</v>
      </c>
      <c r="M173" s="100"/>
      <c r="N173" s="99">
        <v>131955.61333333331</v>
      </c>
      <c r="O173" s="99">
        <v>2061414.7166666668</v>
      </c>
    </row>
    <row r="174" spans="1:15" s="67" customFormat="1" ht="15" customHeight="1" x14ac:dyDescent="0.25">
      <c r="A174" s="50"/>
      <c r="B174" s="60"/>
      <c r="C174" s="42" t="s">
        <v>21</v>
      </c>
      <c r="D174" s="42" t="s">
        <v>11</v>
      </c>
      <c r="E174" s="162" t="s">
        <v>357</v>
      </c>
      <c r="F174" s="163" t="s">
        <v>358</v>
      </c>
      <c r="G174" s="81"/>
      <c r="H174" s="85">
        <v>143998.92000000001</v>
      </c>
      <c r="I174" s="18"/>
      <c r="J174" s="72"/>
      <c r="K174" s="37"/>
      <c r="L174" s="86">
        <v>143998.92000000001</v>
      </c>
      <c r="M174" s="74"/>
      <c r="N174" s="86">
        <v>23025.306666666667</v>
      </c>
      <c r="O174" s="86">
        <v>120973.61333333334</v>
      </c>
    </row>
    <row r="175" spans="1:15" s="67" customFormat="1" ht="15" customHeight="1" x14ac:dyDescent="0.25">
      <c r="A175" s="50"/>
      <c r="B175" s="60"/>
      <c r="C175" s="42" t="s">
        <v>21</v>
      </c>
      <c r="D175" s="42" t="s">
        <v>11</v>
      </c>
      <c r="E175" s="162" t="s">
        <v>359</v>
      </c>
      <c r="F175" s="163" t="s">
        <v>360</v>
      </c>
      <c r="G175" s="81"/>
      <c r="H175" s="85">
        <v>660448.67000000004</v>
      </c>
      <c r="I175" s="18"/>
      <c r="J175" s="72"/>
      <c r="K175" s="37"/>
      <c r="L175" s="86">
        <v>660448.67000000004</v>
      </c>
      <c r="M175" s="74"/>
      <c r="N175" s="86">
        <v>0</v>
      </c>
      <c r="O175" s="86">
        <v>660448.67000000004</v>
      </c>
    </row>
    <row r="176" spans="1:15" s="67" customFormat="1" ht="15" customHeight="1" x14ac:dyDescent="0.25">
      <c r="A176" s="50"/>
      <c r="B176" s="60"/>
      <c r="C176" s="42" t="s">
        <v>21</v>
      </c>
      <c r="D176" s="42" t="s">
        <v>11</v>
      </c>
      <c r="E176" s="162" t="s">
        <v>361</v>
      </c>
      <c r="F176" s="166" t="s">
        <v>362</v>
      </c>
      <c r="G176" s="81"/>
      <c r="H176" s="85">
        <v>403491.93</v>
      </c>
      <c r="I176" s="18"/>
      <c r="J176" s="72"/>
      <c r="K176" s="37"/>
      <c r="L176" s="86">
        <v>403491.93</v>
      </c>
      <c r="M176" s="74"/>
      <c r="N176" s="86">
        <v>0</v>
      </c>
      <c r="O176" s="86">
        <v>403491.93</v>
      </c>
    </row>
    <row r="177" spans="1:15" s="67" customFormat="1" ht="15" customHeight="1" x14ac:dyDescent="0.25">
      <c r="A177" s="50"/>
      <c r="B177" s="60"/>
      <c r="C177" s="42" t="s">
        <v>21</v>
      </c>
      <c r="D177" s="42" t="s">
        <v>11</v>
      </c>
      <c r="E177" s="162" t="s">
        <v>363</v>
      </c>
      <c r="F177" s="166" t="s">
        <v>364</v>
      </c>
      <c r="G177" s="81"/>
      <c r="H177" s="85">
        <v>591260.24</v>
      </c>
      <c r="I177" s="18"/>
      <c r="J177" s="72"/>
      <c r="K177" s="37"/>
      <c r="L177" s="86">
        <v>591260.24</v>
      </c>
      <c r="M177" s="74"/>
      <c r="N177" s="86">
        <v>0</v>
      </c>
      <c r="O177" s="86">
        <v>591260.24</v>
      </c>
    </row>
    <row r="178" spans="1:15" s="67" customFormat="1" ht="15" customHeight="1" x14ac:dyDescent="0.25">
      <c r="A178" s="50"/>
      <c r="B178" s="60"/>
      <c r="C178" s="42" t="s">
        <v>21</v>
      </c>
      <c r="D178" s="42" t="s">
        <v>11</v>
      </c>
      <c r="E178" s="162" t="s">
        <v>365</v>
      </c>
      <c r="F178" s="166" t="s">
        <v>366</v>
      </c>
      <c r="G178" s="81"/>
      <c r="H178" s="85">
        <v>42903.77</v>
      </c>
      <c r="I178" s="18"/>
      <c r="J178" s="72"/>
      <c r="K178" s="37"/>
      <c r="L178" s="86">
        <v>42903.77</v>
      </c>
      <c r="M178" s="74"/>
      <c r="N178" s="86">
        <v>0</v>
      </c>
      <c r="O178" s="86">
        <v>42903.77</v>
      </c>
    </row>
    <row r="179" spans="1:15" s="67" customFormat="1" ht="15" customHeight="1" x14ac:dyDescent="0.25">
      <c r="A179" s="50"/>
      <c r="B179" s="60"/>
      <c r="C179" s="42" t="s">
        <v>21</v>
      </c>
      <c r="D179" s="42" t="s">
        <v>11</v>
      </c>
      <c r="E179" s="162" t="s">
        <v>367</v>
      </c>
      <c r="F179" s="163" t="s">
        <v>368</v>
      </c>
      <c r="G179" s="81"/>
      <c r="H179" s="85">
        <v>351266.8</v>
      </c>
      <c r="I179" s="18"/>
      <c r="J179" s="72"/>
      <c r="K179" s="37"/>
      <c r="L179" s="86">
        <v>351266.8</v>
      </c>
      <c r="M179" s="74"/>
      <c r="N179" s="86">
        <v>108930.30666666666</v>
      </c>
      <c r="O179" s="86">
        <v>242336.49333333335</v>
      </c>
    </row>
    <row r="180" spans="1:15" s="67" customFormat="1" ht="15" customHeight="1" x14ac:dyDescent="0.25">
      <c r="A180" s="50"/>
      <c r="B180" s="60" t="s">
        <v>10</v>
      </c>
      <c r="C180" s="42" t="s">
        <v>10</v>
      </c>
      <c r="D180" s="42" t="s">
        <v>11</v>
      </c>
      <c r="E180" s="162" t="s">
        <v>369</v>
      </c>
      <c r="F180" s="163" t="s">
        <v>370</v>
      </c>
      <c r="G180" s="81"/>
      <c r="H180" s="85">
        <v>0</v>
      </c>
      <c r="I180" s="18"/>
      <c r="J180" s="72"/>
      <c r="K180" s="37"/>
      <c r="L180" s="86">
        <v>0</v>
      </c>
      <c r="M180" s="74"/>
      <c r="N180" s="86">
        <v>0</v>
      </c>
      <c r="O180" s="86">
        <v>0</v>
      </c>
    </row>
    <row r="181" spans="1:15" s="67" customFormat="1" ht="15" customHeight="1" x14ac:dyDescent="0.25">
      <c r="A181" s="50" t="s">
        <v>14</v>
      </c>
      <c r="B181" s="60"/>
      <c r="C181" s="42" t="s">
        <v>21</v>
      </c>
      <c r="D181" s="42" t="s">
        <v>21</v>
      </c>
      <c r="E181" s="158" t="s">
        <v>371</v>
      </c>
      <c r="F181" s="159" t="s">
        <v>372</v>
      </c>
      <c r="G181" s="104">
        <v>0</v>
      </c>
      <c r="H181" s="104">
        <v>416032489.51999992</v>
      </c>
      <c r="I181" s="18"/>
      <c r="J181" s="47">
        <v>4904345.43</v>
      </c>
      <c r="K181" s="37"/>
      <c r="L181" s="48">
        <v>411128144.08999991</v>
      </c>
      <c r="M181" s="49"/>
      <c r="N181" s="48">
        <v>5979026.6800000006</v>
      </c>
      <c r="O181" s="48">
        <v>410053462.83999991</v>
      </c>
    </row>
    <row r="182" spans="1:15" s="67" customFormat="1" ht="15" customHeight="1" x14ac:dyDescent="0.25">
      <c r="A182" s="50" t="s">
        <v>14</v>
      </c>
      <c r="B182" s="60"/>
      <c r="C182" s="42" t="s">
        <v>21</v>
      </c>
      <c r="D182" s="42" t="s">
        <v>21</v>
      </c>
      <c r="E182" s="160" t="s">
        <v>373</v>
      </c>
      <c r="F182" s="173" t="s">
        <v>374</v>
      </c>
      <c r="G182" s="97">
        <v>0</v>
      </c>
      <c r="H182" s="98">
        <v>367294823.25999993</v>
      </c>
      <c r="I182" s="18"/>
      <c r="J182" s="47">
        <v>4904345.43</v>
      </c>
      <c r="K182" s="37"/>
      <c r="L182" s="99">
        <v>362390477.82999992</v>
      </c>
      <c r="M182" s="100"/>
      <c r="N182" s="99">
        <v>4996277.8133333335</v>
      </c>
      <c r="O182" s="99">
        <v>362298545.4466666</v>
      </c>
    </row>
    <row r="183" spans="1:15" s="67" customFormat="1" ht="15" customHeight="1" x14ac:dyDescent="0.25">
      <c r="A183" s="50" t="s">
        <v>14</v>
      </c>
      <c r="B183" s="60"/>
      <c r="C183" s="42" t="s">
        <v>21</v>
      </c>
      <c r="D183" s="42" t="s">
        <v>21</v>
      </c>
      <c r="E183" s="160" t="s">
        <v>375</v>
      </c>
      <c r="F183" s="174" t="s">
        <v>376</v>
      </c>
      <c r="G183" s="175">
        <v>0</v>
      </c>
      <c r="H183" s="176">
        <v>48772900.210000001</v>
      </c>
      <c r="I183" s="18"/>
      <c r="J183" s="57">
        <v>0</v>
      </c>
      <c r="K183" s="37"/>
      <c r="L183" s="177">
        <v>48772900.210000001</v>
      </c>
      <c r="M183" s="100"/>
      <c r="N183" s="177">
        <v>2626125.1333333333</v>
      </c>
      <c r="O183" s="177">
        <v>46146775.076666668</v>
      </c>
    </row>
    <row r="184" spans="1:15" s="67" customFormat="1" ht="15" customHeight="1" x14ac:dyDescent="0.25">
      <c r="A184" s="50" t="s">
        <v>14</v>
      </c>
      <c r="B184" s="60"/>
      <c r="C184" s="42" t="s">
        <v>21</v>
      </c>
      <c r="D184" s="42" t="s">
        <v>21</v>
      </c>
      <c r="E184" s="162" t="s">
        <v>377</v>
      </c>
      <c r="F184" s="172" t="s">
        <v>378</v>
      </c>
      <c r="G184" s="125">
        <v>0</v>
      </c>
      <c r="H184" s="71">
        <v>48463982.060000002</v>
      </c>
      <c r="I184" s="18"/>
      <c r="J184" s="57">
        <v>0</v>
      </c>
      <c r="K184" s="37"/>
      <c r="L184" s="73">
        <v>48463982.060000002</v>
      </c>
      <c r="M184" s="74"/>
      <c r="N184" s="73">
        <v>2626125.1333333333</v>
      </c>
      <c r="O184" s="73">
        <v>45837856.92666667</v>
      </c>
    </row>
    <row r="185" spans="1:15" s="67" customFormat="1" ht="15" customHeight="1" x14ac:dyDescent="0.25">
      <c r="A185" s="50"/>
      <c r="B185" s="60"/>
      <c r="C185" s="42" t="s">
        <v>21</v>
      </c>
      <c r="D185" s="42" t="s">
        <v>11</v>
      </c>
      <c r="E185" s="162" t="s">
        <v>379</v>
      </c>
      <c r="F185" s="168" t="s">
        <v>380</v>
      </c>
      <c r="G185" s="125"/>
      <c r="H185" s="71">
        <v>31962454.109999999</v>
      </c>
      <c r="I185" s="18"/>
      <c r="J185" s="72"/>
      <c r="K185" s="37"/>
      <c r="L185" s="73">
        <v>31962454.109999999</v>
      </c>
      <c r="M185" s="74"/>
      <c r="N185" s="73">
        <v>699777.6</v>
      </c>
      <c r="O185" s="73">
        <v>31262676.509999998</v>
      </c>
    </row>
    <row r="186" spans="1:15" s="67" customFormat="1" ht="15" customHeight="1" x14ac:dyDescent="0.25">
      <c r="A186" s="50"/>
      <c r="B186" s="60"/>
      <c r="C186" s="42" t="s">
        <v>21</v>
      </c>
      <c r="D186" s="42" t="s">
        <v>11</v>
      </c>
      <c r="E186" s="162" t="s">
        <v>381</v>
      </c>
      <c r="F186" s="168" t="s">
        <v>382</v>
      </c>
      <c r="G186" s="125"/>
      <c r="H186" s="71">
        <v>8050447.6699999999</v>
      </c>
      <c r="I186" s="18"/>
      <c r="J186" s="72"/>
      <c r="K186" s="37"/>
      <c r="L186" s="73">
        <v>8050447.6699999999</v>
      </c>
      <c r="M186" s="74"/>
      <c r="N186" s="73">
        <v>592170.84</v>
      </c>
      <c r="O186" s="73">
        <v>7458276.8300000001</v>
      </c>
    </row>
    <row r="187" spans="1:15" s="67" customFormat="1" ht="15" customHeight="1" x14ac:dyDescent="0.25">
      <c r="A187" s="50"/>
      <c r="B187" s="60"/>
      <c r="C187" s="42" t="s">
        <v>21</v>
      </c>
      <c r="D187" s="42" t="s">
        <v>11</v>
      </c>
      <c r="E187" s="162" t="s">
        <v>383</v>
      </c>
      <c r="F187" s="168" t="s">
        <v>384</v>
      </c>
      <c r="G187" s="125"/>
      <c r="H187" s="71">
        <v>4941281.67</v>
      </c>
      <c r="I187" s="18"/>
      <c r="J187" s="72"/>
      <c r="K187" s="37"/>
      <c r="L187" s="73">
        <v>4941281.67</v>
      </c>
      <c r="M187" s="74"/>
      <c r="N187" s="73">
        <v>1151892.2133333334</v>
      </c>
      <c r="O187" s="73">
        <v>3789389.4566666665</v>
      </c>
    </row>
    <row r="188" spans="1:15" s="67" customFormat="1" ht="15" customHeight="1" x14ac:dyDescent="0.25">
      <c r="A188" s="50"/>
      <c r="B188" s="60"/>
      <c r="C188" s="42" t="s">
        <v>21</v>
      </c>
      <c r="D188" s="42" t="s">
        <v>11</v>
      </c>
      <c r="E188" s="162" t="s">
        <v>385</v>
      </c>
      <c r="F188" s="172" t="s">
        <v>386</v>
      </c>
      <c r="G188" s="125"/>
      <c r="H188" s="71">
        <v>3509798.61</v>
      </c>
      <c r="I188" s="18"/>
      <c r="J188" s="72"/>
      <c r="K188" s="37"/>
      <c r="L188" s="73">
        <v>3509798.61</v>
      </c>
      <c r="M188" s="74"/>
      <c r="N188" s="73">
        <v>182284.47999999998</v>
      </c>
      <c r="O188" s="73">
        <v>3327514.13</v>
      </c>
    </row>
    <row r="189" spans="1:15" s="67" customFormat="1" ht="15" customHeight="1" x14ac:dyDescent="0.25">
      <c r="A189" s="50"/>
      <c r="B189" s="60" t="s">
        <v>10</v>
      </c>
      <c r="C189" s="42" t="s">
        <v>10</v>
      </c>
      <c r="D189" s="42" t="s">
        <v>11</v>
      </c>
      <c r="E189" s="162" t="s">
        <v>387</v>
      </c>
      <c r="F189" s="168" t="s">
        <v>388</v>
      </c>
      <c r="G189" s="125"/>
      <c r="H189" s="71">
        <v>122925</v>
      </c>
      <c r="I189" s="18"/>
      <c r="J189" s="72"/>
      <c r="K189" s="37"/>
      <c r="L189" s="73">
        <v>122925</v>
      </c>
      <c r="M189" s="74"/>
      <c r="N189" s="73">
        <v>0</v>
      </c>
      <c r="O189" s="73">
        <v>122925</v>
      </c>
    </row>
    <row r="190" spans="1:15" s="67" customFormat="1" ht="15" customHeight="1" x14ac:dyDescent="0.25">
      <c r="A190" s="50"/>
      <c r="B190" s="60" t="s">
        <v>142</v>
      </c>
      <c r="C190" s="42" t="s">
        <v>142</v>
      </c>
      <c r="D190" s="42" t="s">
        <v>11</v>
      </c>
      <c r="E190" s="162" t="s">
        <v>389</v>
      </c>
      <c r="F190" s="172" t="s">
        <v>390</v>
      </c>
      <c r="G190" s="125"/>
      <c r="H190" s="71">
        <v>185993.15</v>
      </c>
      <c r="I190" s="18"/>
      <c r="J190" s="72"/>
      <c r="K190" s="37"/>
      <c r="L190" s="73">
        <v>185993.15</v>
      </c>
      <c r="M190" s="74"/>
      <c r="N190" s="73">
        <v>0</v>
      </c>
      <c r="O190" s="73">
        <v>185993.15</v>
      </c>
    </row>
    <row r="191" spans="1:15" s="67" customFormat="1" ht="15" customHeight="1" x14ac:dyDescent="0.25">
      <c r="A191" s="50" t="s">
        <v>14</v>
      </c>
      <c r="B191" s="60"/>
      <c r="C191" s="42" t="s">
        <v>21</v>
      </c>
      <c r="D191" s="42" t="s">
        <v>21</v>
      </c>
      <c r="E191" s="160" t="s">
        <v>391</v>
      </c>
      <c r="F191" s="178" t="s">
        <v>392</v>
      </c>
      <c r="G191" s="179">
        <f>SUM(G192:G194)</f>
        <v>0</v>
      </c>
      <c r="H191" s="176">
        <v>51859729.199999996</v>
      </c>
      <c r="I191" s="18"/>
      <c r="J191" s="57">
        <v>0</v>
      </c>
      <c r="K191" s="37"/>
      <c r="L191" s="177">
        <v>51859729.199999996</v>
      </c>
      <c r="M191" s="100"/>
      <c r="N191" s="177">
        <v>0</v>
      </c>
      <c r="O191" s="177">
        <v>51859729.199999996</v>
      </c>
    </row>
    <row r="192" spans="1:15" s="67" customFormat="1" ht="15" customHeight="1" x14ac:dyDescent="0.25">
      <c r="A192" s="50"/>
      <c r="B192" s="60"/>
      <c r="C192" s="42" t="s">
        <v>21</v>
      </c>
      <c r="D192" s="42" t="s">
        <v>11</v>
      </c>
      <c r="E192" s="162" t="s">
        <v>393</v>
      </c>
      <c r="F192" s="168" t="s">
        <v>394</v>
      </c>
      <c r="G192" s="125"/>
      <c r="H192" s="71">
        <v>51152356.089999996</v>
      </c>
      <c r="I192" s="18"/>
      <c r="J192" s="72"/>
      <c r="K192" s="37"/>
      <c r="L192" s="73">
        <v>51152356.089999996</v>
      </c>
      <c r="M192" s="74"/>
      <c r="N192" s="73">
        <v>0</v>
      </c>
      <c r="O192" s="73">
        <v>51152356.089999996</v>
      </c>
    </row>
    <row r="193" spans="1:15" s="67" customFormat="1" ht="15" customHeight="1" x14ac:dyDescent="0.25">
      <c r="A193" s="50"/>
      <c r="B193" s="60" t="s">
        <v>10</v>
      </c>
      <c r="C193" s="42" t="s">
        <v>10</v>
      </c>
      <c r="D193" s="42" t="s">
        <v>11</v>
      </c>
      <c r="E193" s="162" t="s">
        <v>395</v>
      </c>
      <c r="F193" s="172" t="s">
        <v>396</v>
      </c>
      <c r="G193" s="125"/>
      <c r="H193" s="71">
        <v>401299</v>
      </c>
      <c r="I193" s="18"/>
      <c r="J193" s="72"/>
      <c r="K193" s="37"/>
      <c r="L193" s="73">
        <v>401299</v>
      </c>
      <c r="M193" s="74"/>
      <c r="N193" s="73">
        <v>0</v>
      </c>
      <c r="O193" s="73">
        <v>401299</v>
      </c>
    </row>
    <row r="194" spans="1:15" s="19" customFormat="1" ht="15" customHeight="1" x14ac:dyDescent="0.25">
      <c r="A194" s="91"/>
      <c r="B194" s="92" t="s">
        <v>142</v>
      </c>
      <c r="C194" s="42" t="s">
        <v>142</v>
      </c>
      <c r="D194" s="42" t="s">
        <v>11</v>
      </c>
      <c r="E194" s="162" t="s">
        <v>397</v>
      </c>
      <c r="F194" s="168" t="s">
        <v>398</v>
      </c>
      <c r="G194" s="125"/>
      <c r="H194" s="71">
        <v>306074.11</v>
      </c>
      <c r="I194" s="18"/>
      <c r="J194" s="72"/>
      <c r="K194" s="37"/>
      <c r="L194" s="73">
        <v>306074.11</v>
      </c>
      <c r="M194" s="74"/>
      <c r="N194" s="73">
        <v>0</v>
      </c>
      <c r="O194" s="73">
        <v>306074.11</v>
      </c>
    </row>
    <row r="195" spans="1:15" s="19" customFormat="1" ht="15" customHeight="1" x14ac:dyDescent="0.25">
      <c r="A195" s="91" t="s">
        <v>14</v>
      </c>
      <c r="B195" s="92"/>
      <c r="C195" s="42" t="s">
        <v>21</v>
      </c>
      <c r="D195" s="42" t="s">
        <v>21</v>
      </c>
      <c r="E195" s="160" t="s">
        <v>399</v>
      </c>
      <c r="F195" s="178" t="s">
        <v>400</v>
      </c>
      <c r="G195" s="179">
        <f>SUM(G196:G203)+G212+G213</f>
        <v>0</v>
      </c>
      <c r="H195" s="176">
        <v>39386099.600000001</v>
      </c>
      <c r="I195" s="18"/>
      <c r="J195" s="57">
        <v>0</v>
      </c>
      <c r="K195" s="37"/>
      <c r="L195" s="177">
        <v>39386099.600000001</v>
      </c>
      <c r="M195" s="100"/>
      <c r="N195" s="177">
        <v>86587.266666666663</v>
      </c>
      <c r="O195" s="177">
        <v>39299512.333333336</v>
      </c>
    </row>
    <row r="196" spans="1:15" s="19" customFormat="1" ht="15" customHeight="1" x14ac:dyDescent="0.25">
      <c r="A196" s="91"/>
      <c r="B196" s="92" t="s">
        <v>10</v>
      </c>
      <c r="C196" s="42" t="s">
        <v>10</v>
      </c>
      <c r="D196" s="42" t="s">
        <v>11</v>
      </c>
      <c r="E196" s="162" t="s">
        <v>401</v>
      </c>
      <c r="F196" s="168" t="s">
        <v>402</v>
      </c>
      <c r="G196" s="125"/>
      <c r="H196" s="71">
        <v>11031984</v>
      </c>
      <c r="I196" s="18"/>
      <c r="J196" s="72"/>
      <c r="K196" s="37"/>
      <c r="L196" s="73">
        <v>11031984</v>
      </c>
      <c r="M196" s="74"/>
      <c r="N196" s="73">
        <v>0</v>
      </c>
      <c r="O196" s="73">
        <v>11031984</v>
      </c>
    </row>
    <row r="197" spans="1:15" s="18" customFormat="1" ht="15" customHeight="1" x14ac:dyDescent="0.25">
      <c r="A197" s="91"/>
      <c r="B197" s="92" t="s">
        <v>10</v>
      </c>
      <c r="C197" s="42" t="s">
        <v>10</v>
      </c>
      <c r="D197" s="42" t="s">
        <v>11</v>
      </c>
      <c r="E197" s="162" t="s">
        <v>403</v>
      </c>
      <c r="F197" s="172" t="s">
        <v>404</v>
      </c>
      <c r="G197" s="125"/>
      <c r="H197" s="71">
        <v>0</v>
      </c>
      <c r="J197" s="110"/>
      <c r="K197" s="37"/>
      <c r="L197" s="73">
        <v>0</v>
      </c>
      <c r="M197" s="74"/>
      <c r="N197" s="73">
        <v>0</v>
      </c>
      <c r="O197" s="73">
        <v>0</v>
      </c>
    </row>
    <row r="198" spans="1:15" s="19" customFormat="1" ht="15" customHeight="1" x14ac:dyDescent="0.25">
      <c r="A198" s="91"/>
      <c r="B198" s="92"/>
      <c r="C198" s="42" t="s">
        <v>21</v>
      </c>
      <c r="D198" s="42" t="s">
        <v>11</v>
      </c>
      <c r="E198" s="162" t="s">
        <v>405</v>
      </c>
      <c r="F198" s="172" t="s">
        <v>406</v>
      </c>
      <c r="G198" s="125"/>
      <c r="H198" s="71">
        <v>0</v>
      </c>
      <c r="I198" s="18"/>
      <c r="J198" s="72"/>
      <c r="K198" s="37"/>
      <c r="L198" s="73">
        <v>0</v>
      </c>
      <c r="M198" s="74"/>
      <c r="N198" s="73">
        <v>0</v>
      </c>
      <c r="O198" s="73">
        <v>0</v>
      </c>
    </row>
    <row r="199" spans="1:15" s="18" customFormat="1" ht="15" customHeight="1" x14ac:dyDescent="0.25">
      <c r="A199" s="91"/>
      <c r="B199" s="92"/>
      <c r="C199" s="42" t="s">
        <v>21</v>
      </c>
      <c r="D199" s="42" t="s">
        <v>11</v>
      </c>
      <c r="E199" s="162" t="s">
        <v>407</v>
      </c>
      <c r="F199" s="172" t="s">
        <v>408</v>
      </c>
      <c r="G199" s="125"/>
      <c r="H199" s="71">
        <v>0</v>
      </c>
      <c r="J199" s="110"/>
      <c r="K199" s="37"/>
      <c r="L199" s="73">
        <v>0</v>
      </c>
      <c r="M199" s="74"/>
      <c r="N199" s="73">
        <v>0</v>
      </c>
      <c r="O199" s="73">
        <v>0</v>
      </c>
    </row>
    <row r="200" spans="1:15" s="19" customFormat="1" ht="15" customHeight="1" x14ac:dyDescent="0.25">
      <c r="A200" s="91"/>
      <c r="B200" s="92" t="s">
        <v>142</v>
      </c>
      <c r="C200" s="42" t="s">
        <v>142</v>
      </c>
      <c r="D200" s="42" t="s">
        <v>11</v>
      </c>
      <c r="E200" s="162" t="s">
        <v>409</v>
      </c>
      <c r="F200" s="168" t="s">
        <v>410</v>
      </c>
      <c r="G200" s="125"/>
      <c r="H200" s="71">
        <v>3335375.59</v>
      </c>
      <c r="I200" s="18"/>
      <c r="J200" s="72"/>
      <c r="K200" s="37"/>
      <c r="L200" s="73">
        <v>3335375.59</v>
      </c>
      <c r="M200" s="74"/>
      <c r="N200" s="73">
        <v>0</v>
      </c>
      <c r="O200" s="73">
        <v>3335375.59</v>
      </c>
    </row>
    <row r="201" spans="1:15" s="18" customFormat="1" ht="15" customHeight="1" x14ac:dyDescent="0.25">
      <c r="A201" s="91"/>
      <c r="B201" s="92" t="s">
        <v>142</v>
      </c>
      <c r="C201" s="42" t="s">
        <v>142</v>
      </c>
      <c r="D201" s="42" t="s">
        <v>11</v>
      </c>
      <c r="E201" s="162" t="s">
        <v>411</v>
      </c>
      <c r="F201" s="172" t="s">
        <v>412</v>
      </c>
      <c r="G201" s="125"/>
      <c r="H201" s="71">
        <v>0</v>
      </c>
      <c r="J201" s="110"/>
      <c r="K201" s="37"/>
      <c r="L201" s="73">
        <v>0</v>
      </c>
      <c r="M201" s="74"/>
      <c r="N201" s="73">
        <v>0</v>
      </c>
      <c r="O201" s="73">
        <v>0</v>
      </c>
    </row>
    <row r="202" spans="1:15" s="19" customFormat="1" ht="15" customHeight="1" x14ac:dyDescent="0.25">
      <c r="A202" s="91"/>
      <c r="B202" s="92"/>
      <c r="C202" s="42" t="s">
        <v>21</v>
      </c>
      <c r="D202" s="42" t="s">
        <v>11</v>
      </c>
      <c r="E202" s="162" t="s">
        <v>413</v>
      </c>
      <c r="F202" s="172" t="s">
        <v>414</v>
      </c>
      <c r="G202" s="125"/>
      <c r="H202" s="71">
        <v>5649244.5300000003</v>
      </c>
      <c r="I202" s="18"/>
      <c r="J202" s="72"/>
      <c r="K202" s="37"/>
      <c r="L202" s="73">
        <v>5649244.5300000003</v>
      </c>
      <c r="M202" s="74"/>
      <c r="N202" s="73">
        <v>86587.266666666663</v>
      </c>
      <c r="O202" s="73">
        <v>5562657.2633333337</v>
      </c>
    </row>
    <row r="203" spans="1:15" s="19" customFormat="1" ht="15" customHeight="1" x14ac:dyDescent="0.25">
      <c r="A203" s="91" t="s">
        <v>14</v>
      </c>
      <c r="B203" s="92"/>
      <c r="C203" s="42" t="s">
        <v>21</v>
      </c>
      <c r="D203" s="42" t="s">
        <v>21</v>
      </c>
      <c r="E203" s="162" t="s">
        <v>415</v>
      </c>
      <c r="F203" s="168" t="s">
        <v>416</v>
      </c>
      <c r="G203" s="121">
        <f>SUM(G204:G211)</f>
        <v>0</v>
      </c>
      <c r="H203" s="71">
        <v>19369495.48</v>
      </c>
      <c r="I203" s="18"/>
      <c r="J203" s="57">
        <v>0</v>
      </c>
      <c r="K203" s="37"/>
      <c r="L203" s="73">
        <v>19369495.48</v>
      </c>
      <c r="M203" s="74"/>
      <c r="N203" s="73">
        <v>0</v>
      </c>
      <c r="O203" s="73">
        <v>19369495.48</v>
      </c>
    </row>
    <row r="204" spans="1:15" s="19" customFormat="1" ht="15" customHeight="1" x14ac:dyDescent="0.25">
      <c r="A204" s="91"/>
      <c r="B204" s="92"/>
      <c r="C204" s="42" t="s">
        <v>21</v>
      </c>
      <c r="D204" s="42" t="s">
        <v>11</v>
      </c>
      <c r="E204" s="164" t="s">
        <v>417</v>
      </c>
      <c r="F204" s="165" t="s">
        <v>418</v>
      </c>
      <c r="G204" s="70"/>
      <c r="H204" s="71">
        <v>2741726</v>
      </c>
      <c r="I204" s="18"/>
      <c r="J204" s="72"/>
      <c r="K204" s="37"/>
      <c r="L204" s="73">
        <v>2741726</v>
      </c>
      <c r="M204" s="74"/>
      <c r="N204" s="73">
        <v>0</v>
      </c>
      <c r="O204" s="73">
        <v>2741726</v>
      </c>
    </row>
    <row r="205" spans="1:15" s="19" customFormat="1" ht="15" customHeight="1" x14ac:dyDescent="0.25">
      <c r="A205" s="91"/>
      <c r="B205" s="92"/>
      <c r="C205" s="42" t="s">
        <v>21</v>
      </c>
      <c r="D205" s="42" t="s">
        <v>11</v>
      </c>
      <c r="E205" s="164" t="s">
        <v>419</v>
      </c>
      <c r="F205" s="165" t="s">
        <v>420</v>
      </c>
      <c r="G205" s="70"/>
      <c r="H205" s="71">
        <v>0</v>
      </c>
      <c r="I205" s="18"/>
      <c r="J205" s="72"/>
      <c r="K205" s="37"/>
      <c r="L205" s="73">
        <v>0</v>
      </c>
      <c r="M205" s="74"/>
      <c r="N205" s="73">
        <v>0</v>
      </c>
      <c r="O205" s="73">
        <v>0</v>
      </c>
    </row>
    <row r="206" spans="1:15" s="19" customFormat="1" ht="15" customHeight="1" x14ac:dyDescent="0.25">
      <c r="A206" s="91"/>
      <c r="B206" s="92"/>
      <c r="C206" s="42" t="s">
        <v>21</v>
      </c>
      <c r="D206" s="42" t="s">
        <v>11</v>
      </c>
      <c r="E206" s="164" t="s">
        <v>421</v>
      </c>
      <c r="F206" s="165" t="s">
        <v>422</v>
      </c>
      <c r="G206" s="70"/>
      <c r="H206" s="71">
        <v>985153</v>
      </c>
      <c r="I206" s="18"/>
      <c r="J206" s="72"/>
      <c r="K206" s="37"/>
      <c r="L206" s="73">
        <v>985153</v>
      </c>
      <c r="M206" s="74"/>
      <c r="N206" s="73">
        <v>0</v>
      </c>
      <c r="O206" s="73">
        <v>985153</v>
      </c>
    </row>
    <row r="207" spans="1:15" s="19" customFormat="1" ht="15" customHeight="1" x14ac:dyDescent="0.25">
      <c r="A207" s="91"/>
      <c r="B207" s="92"/>
      <c r="C207" s="42" t="s">
        <v>21</v>
      </c>
      <c r="D207" s="42" t="s">
        <v>11</v>
      </c>
      <c r="E207" s="164" t="s">
        <v>423</v>
      </c>
      <c r="F207" s="165" t="s">
        <v>424</v>
      </c>
      <c r="G207" s="70"/>
      <c r="H207" s="71">
        <v>0</v>
      </c>
      <c r="I207" s="18"/>
      <c r="J207" s="72"/>
      <c r="K207" s="37"/>
      <c r="L207" s="73">
        <v>0</v>
      </c>
      <c r="M207" s="74"/>
      <c r="N207" s="73">
        <v>0</v>
      </c>
      <c r="O207" s="73">
        <v>0</v>
      </c>
    </row>
    <row r="208" spans="1:15" s="19" customFormat="1" ht="15" customHeight="1" x14ac:dyDescent="0.25">
      <c r="A208" s="91"/>
      <c r="B208" s="92"/>
      <c r="C208" s="42" t="s">
        <v>21</v>
      </c>
      <c r="D208" s="42" t="s">
        <v>11</v>
      </c>
      <c r="E208" s="164" t="s">
        <v>425</v>
      </c>
      <c r="F208" s="165" t="s">
        <v>426</v>
      </c>
      <c r="G208" s="70"/>
      <c r="H208" s="71">
        <v>0</v>
      </c>
      <c r="I208" s="18"/>
      <c r="J208" s="72"/>
      <c r="K208" s="37"/>
      <c r="L208" s="73">
        <v>0</v>
      </c>
      <c r="M208" s="74"/>
      <c r="N208" s="73">
        <v>0</v>
      </c>
      <c r="O208" s="73">
        <v>0</v>
      </c>
    </row>
    <row r="209" spans="1:15" s="19" customFormat="1" ht="15" customHeight="1" x14ac:dyDescent="0.25">
      <c r="A209" s="91"/>
      <c r="B209" s="92"/>
      <c r="C209" s="42" t="s">
        <v>21</v>
      </c>
      <c r="D209" s="42" t="s">
        <v>11</v>
      </c>
      <c r="E209" s="164" t="s">
        <v>427</v>
      </c>
      <c r="F209" s="165" t="s">
        <v>428</v>
      </c>
      <c r="G209" s="70"/>
      <c r="H209" s="71">
        <v>0</v>
      </c>
      <c r="I209" s="18"/>
      <c r="J209" s="72"/>
      <c r="K209" s="37"/>
      <c r="L209" s="73">
        <v>0</v>
      </c>
      <c r="M209" s="74"/>
      <c r="N209" s="73">
        <v>0</v>
      </c>
      <c r="O209" s="73">
        <v>0</v>
      </c>
    </row>
    <row r="210" spans="1:15" s="19" customFormat="1" ht="15" customHeight="1" x14ac:dyDescent="0.25">
      <c r="A210" s="91"/>
      <c r="B210" s="92"/>
      <c r="C210" s="42" t="s">
        <v>21</v>
      </c>
      <c r="D210" s="42" t="s">
        <v>11</v>
      </c>
      <c r="E210" s="164" t="s">
        <v>429</v>
      </c>
      <c r="F210" s="165" t="s">
        <v>430</v>
      </c>
      <c r="G210" s="70"/>
      <c r="H210" s="71">
        <v>15642616.48</v>
      </c>
      <c r="I210" s="18"/>
      <c r="J210" s="72"/>
      <c r="K210" s="37"/>
      <c r="L210" s="73">
        <v>15642616.48</v>
      </c>
      <c r="M210" s="74"/>
      <c r="N210" s="73">
        <v>0</v>
      </c>
      <c r="O210" s="73">
        <v>15642616.48</v>
      </c>
    </row>
    <row r="211" spans="1:15" s="19" customFormat="1" ht="15" customHeight="1" x14ac:dyDescent="0.25">
      <c r="A211" s="91"/>
      <c r="B211" s="92"/>
      <c r="C211" s="42" t="s">
        <v>21</v>
      </c>
      <c r="D211" s="42" t="s">
        <v>11</v>
      </c>
      <c r="E211" s="164" t="s">
        <v>431</v>
      </c>
      <c r="F211" s="180" t="s">
        <v>432</v>
      </c>
      <c r="G211" s="70"/>
      <c r="H211" s="71">
        <v>0</v>
      </c>
      <c r="I211" s="18"/>
      <c r="J211" s="72"/>
      <c r="K211" s="37"/>
      <c r="L211" s="73">
        <v>0</v>
      </c>
      <c r="M211" s="74"/>
      <c r="N211" s="73">
        <v>0</v>
      </c>
      <c r="O211" s="73">
        <v>0</v>
      </c>
    </row>
    <row r="212" spans="1:15" s="19" customFormat="1" ht="15" customHeight="1" x14ac:dyDescent="0.25">
      <c r="A212" s="91"/>
      <c r="B212" s="92"/>
      <c r="C212" s="42" t="s">
        <v>21</v>
      </c>
      <c r="D212" s="42" t="s">
        <v>11</v>
      </c>
      <c r="E212" s="162" t="s">
        <v>433</v>
      </c>
      <c r="F212" s="168" t="s">
        <v>434</v>
      </c>
      <c r="G212" s="125"/>
      <c r="H212" s="71">
        <v>0</v>
      </c>
      <c r="I212" s="18"/>
      <c r="J212" s="72"/>
      <c r="K212" s="37"/>
      <c r="L212" s="73">
        <v>0</v>
      </c>
      <c r="M212" s="74"/>
      <c r="N212" s="73">
        <v>0</v>
      </c>
      <c r="O212" s="73">
        <v>0</v>
      </c>
    </row>
    <row r="213" spans="1:15" s="19" customFormat="1" ht="15" customHeight="1" x14ac:dyDescent="0.25">
      <c r="A213" s="91"/>
      <c r="B213" s="92"/>
      <c r="C213" s="42" t="s">
        <v>21</v>
      </c>
      <c r="D213" s="42" t="s">
        <v>11</v>
      </c>
      <c r="E213" s="164" t="s">
        <v>435</v>
      </c>
      <c r="F213" s="180" t="s">
        <v>436</v>
      </c>
      <c r="G213" s="70"/>
      <c r="H213" s="71">
        <v>0</v>
      </c>
      <c r="I213" s="18"/>
      <c r="J213" s="72"/>
      <c r="K213" s="37"/>
      <c r="L213" s="73">
        <v>0</v>
      </c>
      <c r="M213" s="74"/>
      <c r="N213" s="73">
        <v>0</v>
      </c>
      <c r="O213" s="73">
        <v>0</v>
      </c>
    </row>
    <row r="214" spans="1:15" s="67" customFormat="1" ht="15" customHeight="1" x14ac:dyDescent="0.25">
      <c r="A214" s="50" t="s">
        <v>14</v>
      </c>
      <c r="B214" s="60"/>
      <c r="C214" s="42" t="s">
        <v>21</v>
      </c>
      <c r="D214" s="42" t="s">
        <v>21</v>
      </c>
      <c r="E214" s="160" t="s">
        <v>437</v>
      </c>
      <c r="F214" s="174" t="s">
        <v>438</v>
      </c>
      <c r="G214" s="179">
        <f>SUM(G215:G219)</f>
        <v>0</v>
      </c>
      <c r="H214" s="176">
        <v>33406273.059999999</v>
      </c>
      <c r="I214" s="18"/>
      <c r="J214" s="57">
        <v>0</v>
      </c>
      <c r="K214" s="37"/>
      <c r="L214" s="177">
        <v>33406273.059999999</v>
      </c>
      <c r="M214" s="100"/>
      <c r="N214" s="177">
        <v>0</v>
      </c>
      <c r="O214" s="177">
        <v>33406273.059999999</v>
      </c>
    </row>
    <row r="215" spans="1:15" s="67" customFormat="1" ht="15" customHeight="1" x14ac:dyDescent="0.25">
      <c r="A215" s="50"/>
      <c r="B215" s="60" t="s">
        <v>10</v>
      </c>
      <c r="C215" s="42" t="s">
        <v>10</v>
      </c>
      <c r="D215" s="42" t="s">
        <v>11</v>
      </c>
      <c r="E215" s="162" t="s">
        <v>439</v>
      </c>
      <c r="F215" s="168" t="s">
        <v>440</v>
      </c>
      <c r="G215" s="125"/>
      <c r="H215" s="71">
        <v>214224</v>
      </c>
      <c r="I215" s="18"/>
      <c r="J215" s="72"/>
      <c r="K215" s="37"/>
      <c r="L215" s="73">
        <v>214224</v>
      </c>
      <c r="M215" s="74"/>
      <c r="N215" s="73">
        <v>0</v>
      </c>
      <c r="O215" s="73">
        <v>214224</v>
      </c>
    </row>
    <row r="216" spans="1:15" s="67" customFormat="1" ht="15" customHeight="1" x14ac:dyDescent="0.25">
      <c r="A216" s="50"/>
      <c r="B216" s="60"/>
      <c r="C216" s="42" t="s">
        <v>21</v>
      </c>
      <c r="D216" s="42" t="s">
        <v>11</v>
      </c>
      <c r="E216" s="162" t="s">
        <v>441</v>
      </c>
      <c r="F216" s="172" t="s">
        <v>442</v>
      </c>
      <c r="G216" s="125"/>
      <c r="H216" s="71">
        <v>0</v>
      </c>
      <c r="I216" s="18"/>
      <c r="J216" s="72"/>
      <c r="K216" s="37"/>
      <c r="L216" s="73">
        <v>0</v>
      </c>
      <c r="M216" s="74"/>
      <c r="N216" s="73">
        <v>0</v>
      </c>
      <c r="O216" s="73">
        <v>0</v>
      </c>
    </row>
    <row r="217" spans="1:15" s="67" customFormat="1" ht="15" customHeight="1" x14ac:dyDescent="0.25">
      <c r="A217" s="50"/>
      <c r="B217" s="60" t="s">
        <v>149</v>
      </c>
      <c r="C217" s="42" t="s">
        <v>149</v>
      </c>
      <c r="D217" s="42" t="s">
        <v>11</v>
      </c>
      <c r="E217" s="162" t="s">
        <v>443</v>
      </c>
      <c r="F217" s="172" t="s">
        <v>444</v>
      </c>
      <c r="G217" s="125"/>
      <c r="H217" s="71">
        <v>0</v>
      </c>
      <c r="I217" s="18"/>
      <c r="J217" s="72"/>
      <c r="K217" s="37"/>
      <c r="L217" s="73">
        <v>0</v>
      </c>
      <c r="M217" s="74"/>
      <c r="N217" s="73">
        <v>0</v>
      </c>
      <c r="O217" s="73">
        <v>0</v>
      </c>
    </row>
    <row r="218" spans="1:15" s="67" customFormat="1" ht="15" customHeight="1" x14ac:dyDescent="0.25">
      <c r="A218" s="50"/>
      <c r="B218" s="60"/>
      <c r="C218" s="42" t="s">
        <v>21</v>
      </c>
      <c r="D218" s="42" t="s">
        <v>11</v>
      </c>
      <c r="E218" s="162" t="s">
        <v>445</v>
      </c>
      <c r="F218" s="168" t="s">
        <v>446</v>
      </c>
      <c r="G218" s="125"/>
      <c r="H218" s="71">
        <v>32230282.289999999</v>
      </c>
      <c r="I218" s="18"/>
      <c r="J218" s="72"/>
      <c r="K218" s="37"/>
      <c r="L218" s="73">
        <v>32230282.289999999</v>
      </c>
      <c r="M218" s="74"/>
      <c r="N218" s="73">
        <v>0</v>
      </c>
      <c r="O218" s="73">
        <v>32230282.289999999</v>
      </c>
    </row>
    <row r="219" spans="1:15" s="67" customFormat="1" ht="15" customHeight="1" x14ac:dyDescent="0.25">
      <c r="A219" s="50"/>
      <c r="B219" s="60"/>
      <c r="C219" s="42" t="s">
        <v>21</v>
      </c>
      <c r="D219" s="42" t="s">
        <v>11</v>
      </c>
      <c r="E219" s="162" t="s">
        <v>447</v>
      </c>
      <c r="F219" s="168" t="s">
        <v>448</v>
      </c>
      <c r="G219" s="125"/>
      <c r="H219" s="71">
        <v>961766.77</v>
      </c>
      <c r="I219" s="18"/>
      <c r="J219" s="72"/>
      <c r="K219" s="37"/>
      <c r="L219" s="73">
        <v>961766.77</v>
      </c>
      <c r="M219" s="74"/>
      <c r="N219" s="73">
        <v>0</v>
      </c>
      <c r="O219" s="73">
        <v>961766.77</v>
      </c>
    </row>
    <row r="220" spans="1:15" s="67" customFormat="1" ht="15" customHeight="1" x14ac:dyDescent="0.25">
      <c r="A220" s="50" t="s">
        <v>14</v>
      </c>
      <c r="B220" s="60"/>
      <c r="C220" s="42" t="s">
        <v>21</v>
      </c>
      <c r="D220" s="42" t="s">
        <v>21</v>
      </c>
      <c r="E220" s="160" t="s">
        <v>449</v>
      </c>
      <c r="F220" s="178" t="s">
        <v>450</v>
      </c>
      <c r="G220" s="179">
        <f>SUM(G221:G224)</f>
        <v>0</v>
      </c>
      <c r="H220" s="176">
        <v>3500958.96</v>
      </c>
      <c r="I220" s="18"/>
      <c r="J220" s="57">
        <v>0</v>
      </c>
      <c r="K220" s="37"/>
      <c r="L220" s="177">
        <v>3500958.96</v>
      </c>
      <c r="M220" s="100"/>
      <c r="N220" s="177">
        <v>0</v>
      </c>
      <c r="O220" s="177">
        <v>3500958.96</v>
      </c>
    </row>
    <row r="221" spans="1:15" s="67" customFormat="1" ht="15" customHeight="1" x14ac:dyDescent="0.25">
      <c r="A221" s="50"/>
      <c r="B221" s="60" t="s">
        <v>10</v>
      </c>
      <c r="C221" s="42" t="s">
        <v>10</v>
      </c>
      <c r="D221" s="42" t="s">
        <v>11</v>
      </c>
      <c r="E221" s="162" t="s">
        <v>451</v>
      </c>
      <c r="F221" s="168" t="s">
        <v>452</v>
      </c>
      <c r="G221" s="125"/>
      <c r="H221" s="71">
        <v>0</v>
      </c>
      <c r="I221" s="18"/>
      <c r="J221" s="72"/>
      <c r="K221" s="37"/>
      <c r="L221" s="73">
        <v>0</v>
      </c>
      <c r="M221" s="74"/>
      <c r="N221" s="73">
        <v>0</v>
      </c>
      <c r="O221" s="73">
        <v>0</v>
      </c>
    </row>
    <row r="222" spans="1:15" s="67" customFormat="1" ht="15" customHeight="1" x14ac:dyDescent="0.25">
      <c r="A222" s="50"/>
      <c r="B222" s="60"/>
      <c r="C222" s="42" t="s">
        <v>21</v>
      </c>
      <c r="D222" s="42" t="s">
        <v>11</v>
      </c>
      <c r="E222" s="162" t="s">
        <v>453</v>
      </c>
      <c r="F222" s="168" t="s">
        <v>454</v>
      </c>
      <c r="G222" s="125"/>
      <c r="H222" s="71">
        <v>0</v>
      </c>
      <c r="I222" s="18"/>
      <c r="J222" s="72"/>
      <c r="K222" s="37"/>
      <c r="L222" s="73">
        <v>0</v>
      </c>
      <c r="M222" s="74"/>
      <c r="N222" s="73">
        <v>0</v>
      </c>
      <c r="O222" s="73">
        <v>0</v>
      </c>
    </row>
    <row r="223" spans="1:15" s="19" customFormat="1" ht="15" customHeight="1" x14ac:dyDescent="0.25">
      <c r="A223" s="91"/>
      <c r="B223" s="92" t="s">
        <v>142</v>
      </c>
      <c r="C223" s="42" t="s">
        <v>142</v>
      </c>
      <c r="D223" s="42" t="s">
        <v>11</v>
      </c>
      <c r="E223" s="162" t="s">
        <v>455</v>
      </c>
      <c r="F223" s="172" t="s">
        <v>456</v>
      </c>
      <c r="G223" s="125"/>
      <c r="H223" s="71">
        <v>0</v>
      </c>
      <c r="I223" s="18"/>
      <c r="J223" s="72"/>
      <c r="K223" s="37"/>
      <c r="L223" s="73">
        <v>0</v>
      </c>
      <c r="M223" s="74"/>
      <c r="N223" s="73">
        <v>0</v>
      </c>
      <c r="O223" s="73">
        <v>0</v>
      </c>
    </row>
    <row r="224" spans="1:15" s="19" customFormat="1" ht="15" customHeight="1" x14ac:dyDescent="0.25">
      <c r="A224" s="91"/>
      <c r="B224" s="92"/>
      <c r="C224" s="42" t="s">
        <v>21</v>
      </c>
      <c r="D224" s="42" t="s">
        <v>11</v>
      </c>
      <c r="E224" s="162" t="s">
        <v>457</v>
      </c>
      <c r="F224" s="168" t="s">
        <v>458</v>
      </c>
      <c r="G224" s="125"/>
      <c r="H224" s="71">
        <v>3500958.96</v>
      </c>
      <c r="I224" s="18"/>
      <c r="J224" s="72"/>
      <c r="K224" s="37"/>
      <c r="L224" s="73">
        <v>3500958.96</v>
      </c>
      <c r="M224" s="74"/>
      <c r="N224" s="73">
        <v>0</v>
      </c>
      <c r="O224" s="73">
        <v>3500958.96</v>
      </c>
    </row>
    <row r="225" spans="1:15" s="19" customFormat="1" ht="15" customHeight="1" x14ac:dyDescent="0.25">
      <c r="A225" s="91" t="s">
        <v>14</v>
      </c>
      <c r="B225" s="92"/>
      <c r="C225" s="42" t="s">
        <v>21</v>
      </c>
      <c r="D225" s="42" t="s">
        <v>21</v>
      </c>
      <c r="E225" s="160" t="s">
        <v>459</v>
      </c>
      <c r="F225" s="178" t="s">
        <v>460</v>
      </c>
      <c r="G225" s="179">
        <f>SUM(G226:G229)</f>
        <v>0</v>
      </c>
      <c r="H225" s="176">
        <v>5159186.49</v>
      </c>
      <c r="I225" s="18"/>
      <c r="J225" s="57">
        <v>0</v>
      </c>
      <c r="K225" s="37"/>
      <c r="L225" s="177">
        <v>5159186.49</v>
      </c>
      <c r="M225" s="100"/>
      <c r="N225" s="177">
        <v>0</v>
      </c>
      <c r="O225" s="177">
        <v>5159186.49</v>
      </c>
    </row>
    <row r="226" spans="1:15" s="19" customFormat="1" ht="15" customHeight="1" x14ac:dyDescent="0.25">
      <c r="A226" s="91"/>
      <c r="B226" s="92" t="s">
        <v>10</v>
      </c>
      <c r="C226" s="42" t="s">
        <v>10</v>
      </c>
      <c r="D226" s="42" t="s">
        <v>11</v>
      </c>
      <c r="E226" s="162" t="s">
        <v>461</v>
      </c>
      <c r="F226" s="172" t="s">
        <v>462</v>
      </c>
      <c r="G226" s="125"/>
      <c r="H226" s="71">
        <v>0</v>
      </c>
      <c r="I226" s="18"/>
      <c r="J226" s="72"/>
      <c r="K226" s="37"/>
      <c r="L226" s="73">
        <v>0</v>
      </c>
      <c r="M226" s="74"/>
      <c r="N226" s="73">
        <v>0</v>
      </c>
      <c r="O226" s="73">
        <v>0</v>
      </c>
    </row>
    <row r="227" spans="1:15" s="19" customFormat="1" ht="15" customHeight="1" x14ac:dyDescent="0.25">
      <c r="A227" s="91"/>
      <c r="B227" s="92"/>
      <c r="C227" s="42" t="s">
        <v>21</v>
      </c>
      <c r="D227" s="42" t="s">
        <v>11</v>
      </c>
      <c r="E227" s="162" t="s">
        <v>463</v>
      </c>
      <c r="F227" s="172" t="s">
        <v>464</v>
      </c>
      <c r="G227" s="125"/>
      <c r="H227" s="71">
        <v>0</v>
      </c>
      <c r="I227" s="18"/>
      <c r="J227" s="72"/>
      <c r="K227" s="37"/>
      <c r="L227" s="73">
        <v>0</v>
      </c>
      <c r="M227" s="74"/>
      <c r="N227" s="73">
        <v>0</v>
      </c>
      <c r="O227" s="73">
        <v>0</v>
      </c>
    </row>
    <row r="228" spans="1:15" s="19" customFormat="1" ht="15" customHeight="1" x14ac:dyDescent="0.25">
      <c r="A228" s="91"/>
      <c r="B228" s="92" t="s">
        <v>142</v>
      </c>
      <c r="C228" s="42" t="s">
        <v>142</v>
      </c>
      <c r="D228" s="42" t="s">
        <v>11</v>
      </c>
      <c r="E228" s="162" t="s">
        <v>465</v>
      </c>
      <c r="F228" s="172" t="s">
        <v>466</v>
      </c>
      <c r="G228" s="125"/>
      <c r="H228" s="71">
        <v>0</v>
      </c>
      <c r="I228" s="18"/>
      <c r="J228" s="72"/>
      <c r="K228" s="37"/>
      <c r="L228" s="73">
        <v>0</v>
      </c>
      <c r="M228" s="74"/>
      <c r="N228" s="73">
        <v>0</v>
      </c>
      <c r="O228" s="73">
        <v>0</v>
      </c>
    </row>
    <row r="229" spans="1:15" s="19" customFormat="1" ht="15" customHeight="1" x14ac:dyDescent="0.25">
      <c r="A229" s="91"/>
      <c r="B229" s="92"/>
      <c r="C229" s="42" t="s">
        <v>21</v>
      </c>
      <c r="D229" s="42" t="s">
        <v>11</v>
      </c>
      <c r="E229" s="162" t="s">
        <v>467</v>
      </c>
      <c r="F229" s="172" t="s">
        <v>468</v>
      </c>
      <c r="G229" s="125"/>
      <c r="H229" s="71">
        <v>5159186.49</v>
      </c>
      <c r="I229" s="18"/>
      <c r="J229" s="72"/>
      <c r="K229" s="37"/>
      <c r="L229" s="73">
        <v>5159186.49</v>
      </c>
      <c r="M229" s="74"/>
      <c r="N229" s="73">
        <v>0</v>
      </c>
      <c r="O229" s="73">
        <v>5159186.49</v>
      </c>
    </row>
    <row r="230" spans="1:15" s="19" customFormat="1" ht="15" customHeight="1" x14ac:dyDescent="0.25">
      <c r="A230" s="91" t="s">
        <v>14</v>
      </c>
      <c r="B230" s="92"/>
      <c r="C230" s="42" t="s">
        <v>21</v>
      </c>
      <c r="D230" s="42" t="s">
        <v>21</v>
      </c>
      <c r="E230" s="160" t="s">
        <v>469</v>
      </c>
      <c r="F230" s="178" t="s">
        <v>470</v>
      </c>
      <c r="G230" s="179">
        <f>SUM(G231:G234)</f>
        <v>0</v>
      </c>
      <c r="H230" s="176">
        <v>95710573</v>
      </c>
      <c r="I230" s="18"/>
      <c r="J230" s="57">
        <v>0</v>
      </c>
      <c r="K230" s="37"/>
      <c r="L230" s="177">
        <v>95710573</v>
      </c>
      <c r="M230" s="100"/>
      <c r="N230" s="177">
        <v>0</v>
      </c>
      <c r="O230" s="177">
        <v>95710573</v>
      </c>
    </row>
    <row r="231" spans="1:15" s="19" customFormat="1" ht="15" customHeight="1" x14ac:dyDescent="0.25">
      <c r="A231" s="91"/>
      <c r="B231" s="92" t="s">
        <v>10</v>
      </c>
      <c r="C231" s="42" t="s">
        <v>10</v>
      </c>
      <c r="D231" s="42" t="s">
        <v>11</v>
      </c>
      <c r="E231" s="162" t="s">
        <v>471</v>
      </c>
      <c r="F231" s="168" t="s">
        <v>472</v>
      </c>
      <c r="G231" s="125"/>
      <c r="H231" s="71">
        <v>49999013</v>
      </c>
      <c r="I231" s="18"/>
      <c r="J231" s="72"/>
      <c r="K231" s="37"/>
      <c r="L231" s="73">
        <v>49999013</v>
      </c>
      <c r="M231" s="74"/>
      <c r="N231" s="73">
        <v>0</v>
      </c>
      <c r="O231" s="73">
        <v>49999013</v>
      </c>
    </row>
    <row r="232" spans="1:15" s="19" customFormat="1" ht="15" customHeight="1" x14ac:dyDescent="0.25">
      <c r="A232" s="91"/>
      <c r="B232" s="92"/>
      <c r="C232" s="42" t="s">
        <v>21</v>
      </c>
      <c r="D232" s="42" t="s">
        <v>11</v>
      </c>
      <c r="E232" s="162" t="s">
        <v>473</v>
      </c>
      <c r="F232" s="168" t="s">
        <v>474</v>
      </c>
      <c r="G232" s="125"/>
      <c r="H232" s="71">
        <v>0</v>
      </c>
      <c r="I232" s="18"/>
      <c r="J232" s="72"/>
      <c r="K232" s="37"/>
      <c r="L232" s="73">
        <v>0</v>
      </c>
      <c r="M232" s="74"/>
      <c r="N232" s="73">
        <v>0</v>
      </c>
      <c r="O232" s="73">
        <v>0</v>
      </c>
    </row>
    <row r="233" spans="1:15" s="19" customFormat="1" ht="15" customHeight="1" x14ac:dyDescent="0.25">
      <c r="A233" s="91"/>
      <c r="B233" s="92" t="s">
        <v>142</v>
      </c>
      <c r="C233" s="42" t="s">
        <v>142</v>
      </c>
      <c r="D233" s="42" t="s">
        <v>11</v>
      </c>
      <c r="E233" s="162" t="s">
        <v>475</v>
      </c>
      <c r="F233" s="168" t="s">
        <v>476</v>
      </c>
      <c r="G233" s="125"/>
      <c r="H233" s="71">
        <v>20107357</v>
      </c>
      <c r="I233" s="18"/>
      <c r="J233" s="72"/>
      <c r="K233" s="37"/>
      <c r="L233" s="73">
        <v>20107357</v>
      </c>
      <c r="M233" s="74"/>
      <c r="N233" s="73">
        <v>0</v>
      </c>
      <c r="O233" s="73">
        <v>20107357</v>
      </c>
    </row>
    <row r="234" spans="1:15" s="19" customFormat="1" ht="15" customHeight="1" x14ac:dyDescent="0.25">
      <c r="A234" s="91" t="s">
        <v>14</v>
      </c>
      <c r="B234" s="92"/>
      <c r="C234" s="42" t="s">
        <v>21</v>
      </c>
      <c r="D234" s="42" t="s">
        <v>21</v>
      </c>
      <c r="E234" s="162" t="s">
        <v>477</v>
      </c>
      <c r="F234" s="172" t="s">
        <v>478</v>
      </c>
      <c r="G234" s="181">
        <f>SUM(G235:G239)</f>
        <v>0</v>
      </c>
      <c r="H234" s="71">
        <v>25604203</v>
      </c>
      <c r="I234" s="18"/>
      <c r="J234" s="57">
        <v>0</v>
      </c>
      <c r="K234" s="37"/>
      <c r="L234" s="73">
        <v>25604203</v>
      </c>
      <c r="M234" s="74"/>
      <c r="N234" s="73">
        <v>0</v>
      </c>
      <c r="O234" s="73">
        <v>25604203</v>
      </c>
    </row>
    <row r="235" spans="1:15" s="19" customFormat="1" ht="15" customHeight="1" x14ac:dyDescent="0.25">
      <c r="A235" s="91"/>
      <c r="B235" s="92"/>
      <c r="C235" s="42" t="s">
        <v>21</v>
      </c>
      <c r="D235" s="42" t="s">
        <v>11</v>
      </c>
      <c r="E235" s="164" t="s">
        <v>479</v>
      </c>
      <c r="F235" s="180" t="s">
        <v>480</v>
      </c>
      <c r="G235" s="70"/>
      <c r="H235" s="71">
        <v>11146793</v>
      </c>
      <c r="I235" s="18"/>
      <c r="J235" s="72"/>
      <c r="K235" s="37"/>
      <c r="L235" s="73">
        <v>11146793</v>
      </c>
      <c r="M235" s="74"/>
      <c r="N235" s="73">
        <v>0</v>
      </c>
      <c r="O235" s="73">
        <v>11146793</v>
      </c>
    </row>
    <row r="236" spans="1:15" s="19" customFormat="1" ht="15" customHeight="1" x14ac:dyDescent="0.25">
      <c r="A236" s="91"/>
      <c r="B236" s="92"/>
      <c r="C236" s="42" t="s">
        <v>21</v>
      </c>
      <c r="D236" s="42" t="s">
        <v>11</v>
      </c>
      <c r="E236" s="164" t="s">
        <v>481</v>
      </c>
      <c r="F236" s="180" t="s">
        <v>482</v>
      </c>
      <c r="G236" s="70"/>
      <c r="H236" s="71">
        <v>6332410</v>
      </c>
      <c r="I236" s="18"/>
      <c r="J236" s="72"/>
      <c r="K236" s="37"/>
      <c r="L236" s="73">
        <v>6332410</v>
      </c>
      <c r="M236" s="74"/>
      <c r="N236" s="73">
        <v>0</v>
      </c>
      <c r="O236" s="73">
        <v>6332410</v>
      </c>
    </row>
    <row r="237" spans="1:15" s="19" customFormat="1" ht="15" customHeight="1" x14ac:dyDescent="0.25">
      <c r="A237" s="91"/>
      <c r="B237" s="92"/>
      <c r="C237" s="42" t="s">
        <v>21</v>
      </c>
      <c r="D237" s="42" t="s">
        <v>11</v>
      </c>
      <c r="E237" s="164" t="s">
        <v>483</v>
      </c>
      <c r="F237" s="180" t="s">
        <v>484</v>
      </c>
      <c r="G237" s="70"/>
      <c r="H237" s="71">
        <v>8125000</v>
      </c>
      <c r="I237" s="18"/>
      <c r="J237" s="72"/>
      <c r="K237" s="37"/>
      <c r="L237" s="73">
        <v>8125000</v>
      </c>
      <c r="M237" s="74"/>
      <c r="N237" s="73">
        <v>0</v>
      </c>
      <c r="O237" s="73">
        <v>8125000</v>
      </c>
    </row>
    <row r="238" spans="1:15" s="19" customFormat="1" ht="15" customHeight="1" x14ac:dyDescent="0.25">
      <c r="A238" s="91"/>
      <c r="B238" s="92"/>
      <c r="C238" s="42" t="s">
        <v>21</v>
      </c>
      <c r="D238" s="42" t="s">
        <v>11</v>
      </c>
      <c r="E238" s="164" t="s">
        <v>485</v>
      </c>
      <c r="F238" s="180" t="s">
        <v>486</v>
      </c>
      <c r="G238" s="70"/>
      <c r="H238" s="71">
        <v>0</v>
      </c>
      <c r="I238" s="18"/>
      <c r="J238" s="72"/>
      <c r="K238" s="37"/>
      <c r="L238" s="73">
        <v>0</v>
      </c>
      <c r="M238" s="74"/>
      <c r="N238" s="73">
        <v>0</v>
      </c>
      <c r="O238" s="73">
        <v>0</v>
      </c>
    </row>
    <row r="239" spans="1:15" s="19" customFormat="1" ht="15" customHeight="1" x14ac:dyDescent="0.25">
      <c r="A239" s="91"/>
      <c r="B239" s="92"/>
      <c r="C239" s="42" t="s">
        <v>21</v>
      </c>
      <c r="D239" s="42" t="s">
        <v>11</v>
      </c>
      <c r="E239" s="162" t="s">
        <v>487</v>
      </c>
      <c r="F239" s="172" t="s">
        <v>488</v>
      </c>
      <c r="G239" s="125"/>
      <c r="H239" s="71">
        <v>0</v>
      </c>
      <c r="I239" s="18"/>
      <c r="J239" s="72"/>
      <c r="K239" s="37"/>
      <c r="L239" s="73">
        <v>0</v>
      </c>
      <c r="M239" s="74"/>
      <c r="N239" s="73">
        <v>0</v>
      </c>
      <c r="O239" s="73">
        <v>0</v>
      </c>
    </row>
    <row r="240" spans="1:15" s="19" customFormat="1" ht="15" customHeight="1" x14ac:dyDescent="0.25">
      <c r="A240" s="91" t="s">
        <v>14</v>
      </c>
      <c r="B240" s="92"/>
      <c r="C240" s="42" t="s">
        <v>21</v>
      </c>
      <c r="D240" s="42" t="s">
        <v>21</v>
      </c>
      <c r="E240" s="160" t="s">
        <v>489</v>
      </c>
      <c r="F240" s="178" t="s">
        <v>490</v>
      </c>
      <c r="G240" s="179">
        <f>SUM(G241:G245)</f>
        <v>0</v>
      </c>
      <c r="H240" s="176">
        <v>17998942.280000001</v>
      </c>
      <c r="I240" s="18"/>
      <c r="J240" s="57">
        <v>0</v>
      </c>
      <c r="K240" s="37"/>
      <c r="L240" s="177">
        <v>17998942.280000001</v>
      </c>
      <c r="M240" s="100"/>
      <c r="N240" s="177">
        <v>0</v>
      </c>
      <c r="O240" s="177">
        <v>17998942.280000001</v>
      </c>
    </row>
    <row r="241" spans="1:15" s="19" customFormat="1" ht="15" customHeight="1" x14ac:dyDescent="0.25">
      <c r="A241" s="91"/>
      <c r="B241" s="92" t="s">
        <v>10</v>
      </c>
      <c r="C241" s="42" t="s">
        <v>10</v>
      </c>
      <c r="D241" s="42" t="s">
        <v>11</v>
      </c>
      <c r="E241" s="162" t="s">
        <v>491</v>
      </c>
      <c r="F241" s="172" t="s">
        <v>492</v>
      </c>
      <c r="G241" s="125"/>
      <c r="H241" s="71">
        <v>0</v>
      </c>
      <c r="I241" s="18"/>
      <c r="J241" s="72"/>
      <c r="K241" s="37"/>
      <c r="L241" s="73">
        <v>0</v>
      </c>
      <c r="M241" s="74"/>
      <c r="N241" s="73">
        <v>0</v>
      </c>
      <c r="O241" s="73">
        <v>0</v>
      </c>
    </row>
    <row r="242" spans="1:15" s="67" customFormat="1" ht="15" customHeight="1" x14ac:dyDescent="0.25">
      <c r="A242" s="50"/>
      <c r="B242" s="60"/>
      <c r="C242" s="42" t="s">
        <v>21</v>
      </c>
      <c r="D242" s="42" t="s">
        <v>11</v>
      </c>
      <c r="E242" s="162" t="s">
        <v>493</v>
      </c>
      <c r="F242" s="172" t="s">
        <v>494</v>
      </c>
      <c r="G242" s="125"/>
      <c r="H242" s="71">
        <v>0</v>
      </c>
      <c r="I242" s="18"/>
      <c r="J242" s="72"/>
      <c r="K242" s="37"/>
      <c r="L242" s="73">
        <v>0</v>
      </c>
      <c r="M242" s="74"/>
      <c r="N242" s="73">
        <v>0</v>
      </c>
      <c r="O242" s="73">
        <v>0</v>
      </c>
    </row>
    <row r="243" spans="1:15" s="67" customFormat="1" ht="15" customHeight="1" x14ac:dyDescent="0.25">
      <c r="A243" s="50"/>
      <c r="B243" s="60" t="s">
        <v>149</v>
      </c>
      <c r="C243" s="42" t="s">
        <v>149</v>
      </c>
      <c r="D243" s="42" t="s">
        <v>11</v>
      </c>
      <c r="E243" s="162" t="s">
        <v>495</v>
      </c>
      <c r="F243" s="172" t="s">
        <v>496</v>
      </c>
      <c r="G243" s="125"/>
      <c r="H243" s="71">
        <v>0</v>
      </c>
      <c r="I243" s="18"/>
      <c r="J243" s="72"/>
      <c r="K243" s="37"/>
      <c r="L243" s="73">
        <v>0</v>
      </c>
      <c r="M243" s="74"/>
      <c r="N243" s="73">
        <v>0</v>
      </c>
      <c r="O243" s="73">
        <v>0</v>
      </c>
    </row>
    <row r="244" spans="1:15" s="67" customFormat="1" ht="15" customHeight="1" x14ac:dyDescent="0.25">
      <c r="A244" s="50"/>
      <c r="B244" s="60"/>
      <c r="C244" s="42" t="s">
        <v>21</v>
      </c>
      <c r="D244" s="42" t="s">
        <v>11</v>
      </c>
      <c r="E244" s="162" t="s">
        <v>497</v>
      </c>
      <c r="F244" s="172" t="s">
        <v>498</v>
      </c>
      <c r="G244" s="125"/>
      <c r="H244" s="71">
        <v>16724684.960000001</v>
      </c>
      <c r="I244" s="18"/>
      <c r="J244" s="72"/>
      <c r="K244" s="37"/>
      <c r="L244" s="73">
        <v>16724684.960000001</v>
      </c>
      <c r="M244" s="74"/>
      <c r="N244" s="73">
        <v>0</v>
      </c>
      <c r="O244" s="73">
        <v>16724684.960000001</v>
      </c>
    </row>
    <row r="245" spans="1:15" s="67" customFormat="1" ht="15" customHeight="1" x14ac:dyDescent="0.25">
      <c r="A245" s="50"/>
      <c r="B245" s="60"/>
      <c r="C245" s="42" t="s">
        <v>21</v>
      </c>
      <c r="D245" s="42" t="s">
        <v>11</v>
      </c>
      <c r="E245" s="162" t="s">
        <v>499</v>
      </c>
      <c r="F245" s="172" t="s">
        <v>500</v>
      </c>
      <c r="G245" s="125"/>
      <c r="H245" s="71">
        <v>1274257.3199999998</v>
      </c>
      <c r="I245" s="18"/>
      <c r="J245" s="72"/>
      <c r="K245" s="37"/>
      <c r="L245" s="73">
        <v>1274257.3199999998</v>
      </c>
      <c r="M245" s="74"/>
      <c r="N245" s="73">
        <v>0</v>
      </c>
      <c r="O245" s="73">
        <v>1274257.3199999998</v>
      </c>
    </row>
    <row r="246" spans="1:15" s="67" customFormat="1" ht="15" customHeight="1" x14ac:dyDescent="0.25">
      <c r="A246" s="50" t="s">
        <v>14</v>
      </c>
      <c r="B246" s="60"/>
      <c r="C246" s="42" t="s">
        <v>21</v>
      </c>
      <c r="D246" s="42" t="s">
        <v>21</v>
      </c>
      <c r="E246" s="160" t="s">
        <v>501</v>
      </c>
      <c r="F246" s="178" t="s">
        <v>502</v>
      </c>
      <c r="G246" s="179">
        <f>SUM(G247:G252)</f>
        <v>0</v>
      </c>
      <c r="H246" s="176">
        <v>12742308.85</v>
      </c>
      <c r="I246" s="18"/>
      <c r="J246" s="57">
        <v>0</v>
      </c>
      <c r="K246" s="37"/>
      <c r="L246" s="177">
        <v>12742308.85</v>
      </c>
      <c r="M246" s="100"/>
      <c r="N246" s="177">
        <v>0</v>
      </c>
      <c r="O246" s="177">
        <v>12742308.85</v>
      </c>
    </row>
    <row r="247" spans="1:15" s="67" customFormat="1" ht="15" customHeight="1" x14ac:dyDescent="0.25">
      <c r="A247" s="50"/>
      <c r="B247" s="60" t="s">
        <v>10</v>
      </c>
      <c r="C247" s="42" t="s">
        <v>10</v>
      </c>
      <c r="D247" s="42" t="s">
        <v>11</v>
      </c>
      <c r="E247" s="162" t="s">
        <v>503</v>
      </c>
      <c r="F247" s="172" t="s">
        <v>504</v>
      </c>
      <c r="G247" s="125"/>
      <c r="H247" s="71">
        <v>8553900</v>
      </c>
      <c r="I247" s="18"/>
      <c r="J247" s="72"/>
      <c r="K247" s="37"/>
      <c r="L247" s="73">
        <v>8553900</v>
      </c>
      <c r="M247" s="74"/>
      <c r="N247" s="73">
        <v>0</v>
      </c>
      <c r="O247" s="73">
        <v>8553900</v>
      </c>
    </row>
    <row r="248" spans="1:15" s="67" customFormat="1" ht="15" customHeight="1" x14ac:dyDescent="0.25">
      <c r="A248" s="50"/>
      <c r="B248" s="60"/>
      <c r="C248" s="42" t="s">
        <v>21</v>
      </c>
      <c r="D248" s="42" t="s">
        <v>11</v>
      </c>
      <c r="E248" s="162" t="s">
        <v>505</v>
      </c>
      <c r="F248" s="172" t="s">
        <v>506</v>
      </c>
      <c r="G248" s="125"/>
      <c r="H248" s="71">
        <v>0</v>
      </c>
      <c r="I248" s="18"/>
      <c r="J248" s="72"/>
      <c r="K248" s="37"/>
      <c r="L248" s="73">
        <v>0</v>
      </c>
      <c r="M248" s="74"/>
      <c r="N248" s="73">
        <v>0</v>
      </c>
      <c r="O248" s="73">
        <v>0</v>
      </c>
    </row>
    <row r="249" spans="1:15" s="67" customFormat="1" ht="15" customHeight="1" x14ac:dyDescent="0.25">
      <c r="A249" s="50"/>
      <c r="B249" s="60" t="s">
        <v>142</v>
      </c>
      <c r="C249" s="42" t="s">
        <v>142</v>
      </c>
      <c r="D249" s="42" t="s">
        <v>11</v>
      </c>
      <c r="E249" s="162" t="s">
        <v>507</v>
      </c>
      <c r="F249" s="172" t="s">
        <v>508</v>
      </c>
      <c r="G249" s="125"/>
      <c r="H249" s="71">
        <v>2035456.85</v>
      </c>
      <c r="I249" s="18"/>
      <c r="J249" s="72"/>
      <c r="K249" s="37"/>
      <c r="L249" s="73">
        <v>2035456.85</v>
      </c>
      <c r="M249" s="74"/>
      <c r="N249" s="73">
        <v>0</v>
      </c>
      <c r="O249" s="73">
        <v>2035456.85</v>
      </c>
    </row>
    <row r="250" spans="1:15" s="67" customFormat="1" ht="15" customHeight="1" x14ac:dyDescent="0.25">
      <c r="A250" s="50"/>
      <c r="B250" s="60"/>
      <c r="C250" s="42" t="s">
        <v>21</v>
      </c>
      <c r="D250" s="42" t="s">
        <v>11</v>
      </c>
      <c r="E250" s="162" t="s">
        <v>509</v>
      </c>
      <c r="F250" s="172" t="s">
        <v>510</v>
      </c>
      <c r="G250" s="125"/>
      <c r="H250" s="71">
        <v>2152952</v>
      </c>
      <c r="I250" s="18"/>
      <c r="J250" s="72"/>
      <c r="K250" s="37"/>
      <c r="L250" s="73">
        <v>2152952</v>
      </c>
      <c r="M250" s="74"/>
      <c r="N250" s="73">
        <v>0</v>
      </c>
      <c r="O250" s="73">
        <v>2152952</v>
      </c>
    </row>
    <row r="251" spans="1:15" s="67" customFormat="1" ht="15" customHeight="1" x14ac:dyDescent="0.25">
      <c r="A251" s="50"/>
      <c r="B251" s="60"/>
      <c r="C251" s="42" t="s">
        <v>21</v>
      </c>
      <c r="D251" s="42" t="s">
        <v>11</v>
      </c>
      <c r="E251" s="162" t="s">
        <v>511</v>
      </c>
      <c r="F251" s="172" t="s">
        <v>512</v>
      </c>
      <c r="G251" s="125"/>
      <c r="H251" s="71">
        <v>0</v>
      </c>
      <c r="I251" s="18"/>
      <c r="J251" s="72"/>
      <c r="K251" s="37"/>
      <c r="L251" s="73">
        <v>0</v>
      </c>
      <c r="M251" s="74"/>
      <c r="N251" s="73">
        <v>0</v>
      </c>
      <c r="O251" s="73">
        <v>0</v>
      </c>
    </row>
    <row r="252" spans="1:15" s="67" customFormat="1" ht="15" customHeight="1" x14ac:dyDescent="0.25">
      <c r="A252" s="50"/>
      <c r="B252" s="60"/>
      <c r="C252" s="42" t="s">
        <v>21</v>
      </c>
      <c r="D252" s="42" t="s">
        <v>11</v>
      </c>
      <c r="E252" s="162" t="s">
        <v>513</v>
      </c>
      <c r="F252" s="172" t="s">
        <v>514</v>
      </c>
      <c r="G252" s="125"/>
      <c r="H252" s="71">
        <v>0</v>
      </c>
      <c r="I252" s="18"/>
      <c r="J252" s="72"/>
      <c r="K252" s="37"/>
      <c r="L252" s="73">
        <v>0</v>
      </c>
      <c r="M252" s="74"/>
      <c r="N252" s="73">
        <v>0</v>
      </c>
      <c r="O252" s="73">
        <v>0</v>
      </c>
    </row>
    <row r="253" spans="1:15" s="67" customFormat="1" ht="15" customHeight="1" x14ac:dyDescent="0.25">
      <c r="A253" s="50" t="s">
        <v>14</v>
      </c>
      <c r="B253" s="60"/>
      <c r="C253" s="42" t="s">
        <v>21</v>
      </c>
      <c r="D253" s="42" t="s">
        <v>21</v>
      </c>
      <c r="E253" s="160" t="s">
        <v>515</v>
      </c>
      <c r="F253" s="178" t="s">
        <v>516</v>
      </c>
      <c r="G253" s="182">
        <f>SUM(G254:G258)</f>
        <v>0</v>
      </c>
      <c r="H253" s="183">
        <v>2810888.7600000002</v>
      </c>
      <c r="I253" s="18"/>
      <c r="J253" s="57">
        <v>0</v>
      </c>
      <c r="K253" s="37"/>
      <c r="L253" s="184">
        <v>2810888.7600000002</v>
      </c>
      <c r="M253" s="49"/>
      <c r="N253" s="184">
        <v>0</v>
      </c>
      <c r="O253" s="184">
        <v>2810888.7600000002</v>
      </c>
    </row>
    <row r="254" spans="1:15" s="67" customFormat="1" ht="15" customHeight="1" x14ac:dyDescent="0.25">
      <c r="A254" s="50"/>
      <c r="B254" s="60" t="s">
        <v>10</v>
      </c>
      <c r="C254" s="42" t="s">
        <v>10</v>
      </c>
      <c r="D254" s="42" t="s">
        <v>11</v>
      </c>
      <c r="E254" s="162" t="s">
        <v>517</v>
      </c>
      <c r="F254" s="172" t="s">
        <v>518</v>
      </c>
      <c r="G254" s="125"/>
      <c r="H254" s="71">
        <v>8432</v>
      </c>
      <c r="I254" s="18"/>
      <c r="J254" s="72"/>
      <c r="K254" s="37"/>
      <c r="L254" s="73">
        <v>8432</v>
      </c>
      <c r="M254" s="74"/>
      <c r="N254" s="73">
        <v>0</v>
      </c>
      <c r="O254" s="73">
        <v>8432</v>
      </c>
    </row>
    <row r="255" spans="1:15" s="67" customFormat="1" ht="15" customHeight="1" x14ac:dyDescent="0.25">
      <c r="A255" s="50"/>
      <c r="B255" s="60"/>
      <c r="C255" s="42" t="s">
        <v>21</v>
      </c>
      <c r="D255" s="42" t="s">
        <v>11</v>
      </c>
      <c r="E255" s="162" t="s">
        <v>519</v>
      </c>
      <c r="F255" s="172" t="s">
        <v>520</v>
      </c>
      <c r="G255" s="125"/>
      <c r="H255" s="71">
        <v>0</v>
      </c>
      <c r="I255" s="18"/>
      <c r="J255" s="72"/>
      <c r="K255" s="37"/>
      <c r="L255" s="73">
        <v>0</v>
      </c>
      <c r="M255" s="74"/>
      <c r="N255" s="73">
        <v>0</v>
      </c>
      <c r="O255" s="73">
        <v>0</v>
      </c>
    </row>
    <row r="256" spans="1:15" s="67" customFormat="1" ht="15" customHeight="1" x14ac:dyDescent="0.25">
      <c r="A256" s="50"/>
      <c r="B256" s="60" t="s">
        <v>142</v>
      </c>
      <c r="C256" s="42" t="s">
        <v>142</v>
      </c>
      <c r="D256" s="42" t="s">
        <v>11</v>
      </c>
      <c r="E256" s="162" t="s">
        <v>521</v>
      </c>
      <c r="F256" s="172" t="s">
        <v>522</v>
      </c>
      <c r="G256" s="125"/>
      <c r="H256" s="71">
        <v>194862.07999999999</v>
      </c>
      <c r="I256" s="18"/>
      <c r="J256" s="72"/>
      <c r="K256" s="37"/>
      <c r="L256" s="73">
        <v>194862.07999999999</v>
      </c>
      <c r="M256" s="74"/>
      <c r="N256" s="73">
        <v>0</v>
      </c>
      <c r="O256" s="73">
        <v>194862.07999999999</v>
      </c>
    </row>
    <row r="257" spans="1:15" s="67" customFormat="1" ht="15" customHeight="1" x14ac:dyDescent="0.25">
      <c r="A257" s="50"/>
      <c r="B257" s="60"/>
      <c r="C257" s="42" t="s">
        <v>21</v>
      </c>
      <c r="D257" s="42" t="s">
        <v>11</v>
      </c>
      <c r="E257" s="162" t="s">
        <v>523</v>
      </c>
      <c r="F257" s="172" t="s">
        <v>524</v>
      </c>
      <c r="G257" s="125"/>
      <c r="H257" s="71">
        <v>2607594.6800000002</v>
      </c>
      <c r="I257" s="18"/>
      <c r="J257" s="72"/>
      <c r="K257" s="37"/>
      <c r="L257" s="73">
        <v>2607594.6800000002</v>
      </c>
      <c r="M257" s="74"/>
      <c r="N257" s="73">
        <v>0</v>
      </c>
      <c r="O257" s="73">
        <v>2607594.6800000002</v>
      </c>
    </row>
    <row r="258" spans="1:15" s="67" customFormat="1" ht="15" customHeight="1" x14ac:dyDescent="0.25">
      <c r="A258" s="50"/>
      <c r="B258" s="60"/>
      <c r="C258" s="42" t="s">
        <v>21</v>
      </c>
      <c r="D258" s="42" t="s">
        <v>11</v>
      </c>
      <c r="E258" s="162" t="s">
        <v>525</v>
      </c>
      <c r="F258" s="172" t="s">
        <v>526</v>
      </c>
      <c r="G258" s="125"/>
      <c r="H258" s="71">
        <v>0</v>
      </c>
      <c r="I258" s="18"/>
      <c r="J258" s="72"/>
      <c r="K258" s="37"/>
      <c r="L258" s="73">
        <v>0</v>
      </c>
      <c r="M258" s="74"/>
      <c r="N258" s="73">
        <v>0</v>
      </c>
      <c r="O258" s="73">
        <v>0</v>
      </c>
    </row>
    <row r="259" spans="1:15" s="67" customFormat="1" ht="15" customHeight="1" x14ac:dyDescent="0.25">
      <c r="A259" s="50" t="s">
        <v>14</v>
      </c>
      <c r="B259" s="60"/>
      <c r="C259" s="42" t="s">
        <v>21</v>
      </c>
      <c r="D259" s="42" t="s">
        <v>21</v>
      </c>
      <c r="E259" s="160" t="s">
        <v>527</v>
      </c>
      <c r="F259" s="178" t="s">
        <v>528</v>
      </c>
      <c r="G259" s="182">
        <f>SUM(G260:G263)</f>
        <v>0</v>
      </c>
      <c r="H259" s="183">
        <v>7784276.8100000005</v>
      </c>
      <c r="I259" s="18"/>
      <c r="J259" s="57">
        <v>0</v>
      </c>
      <c r="K259" s="37"/>
      <c r="L259" s="184">
        <v>7784276.8100000005</v>
      </c>
      <c r="M259" s="49"/>
      <c r="N259" s="184">
        <v>0</v>
      </c>
      <c r="O259" s="184">
        <v>7784276.8100000005</v>
      </c>
    </row>
    <row r="260" spans="1:15" s="67" customFormat="1" ht="15" customHeight="1" x14ac:dyDescent="0.25">
      <c r="A260" s="50"/>
      <c r="B260" s="60" t="s">
        <v>10</v>
      </c>
      <c r="C260" s="42" t="s">
        <v>10</v>
      </c>
      <c r="D260" s="42" t="s">
        <v>11</v>
      </c>
      <c r="E260" s="162" t="s">
        <v>529</v>
      </c>
      <c r="F260" s="172" t="s">
        <v>530</v>
      </c>
      <c r="G260" s="125"/>
      <c r="H260" s="71">
        <v>0</v>
      </c>
      <c r="I260" s="18"/>
      <c r="J260" s="72"/>
      <c r="K260" s="37"/>
      <c r="L260" s="73">
        <v>0</v>
      </c>
      <c r="M260" s="74"/>
      <c r="N260" s="73">
        <v>0</v>
      </c>
      <c r="O260" s="73">
        <v>0</v>
      </c>
    </row>
    <row r="261" spans="1:15" s="67" customFormat="1" ht="15" customHeight="1" x14ac:dyDescent="0.25">
      <c r="A261" s="50"/>
      <c r="B261" s="60"/>
      <c r="C261" s="42" t="s">
        <v>21</v>
      </c>
      <c r="D261" s="42" t="s">
        <v>11</v>
      </c>
      <c r="E261" s="162" t="s">
        <v>531</v>
      </c>
      <c r="F261" s="172" t="s">
        <v>532</v>
      </c>
      <c r="G261" s="125"/>
      <c r="H261" s="71">
        <v>0</v>
      </c>
      <c r="I261" s="18"/>
      <c r="J261" s="72"/>
      <c r="K261" s="37"/>
      <c r="L261" s="73">
        <v>0</v>
      </c>
      <c r="M261" s="74"/>
      <c r="N261" s="73">
        <v>0</v>
      </c>
      <c r="O261" s="73">
        <v>0</v>
      </c>
    </row>
    <row r="262" spans="1:15" s="67" customFormat="1" ht="15" customHeight="1" x14ac:dyDescent="0.25">
      <c r="A262" s="50"/>
      <c r="B262" s="60" t="s">
        <v>142</v>
      </c>
      <c r="C262" s="42" t="s">
        <v>142</v>
      </c>
      <c r="D262" s="42" t="s">
        <v>11</v>
      </c>
      <c r="E262" s="162" t="s">
        <v>533</v>
      </c>
      <c r="F262" s="172" t="s">
        <v>534</v>
      </c>
      <c r="G262" s="125"/>
      <c r="H262" s="71">
        <v>97106.15</v>
      </c>
      <c r="I262" s="18"/>
      <c r="J262" s="72"/>
      <c r="K262" s="37"/>
      <c r="L262" s="73">
        <v>97106.15</v>
      </c>
      <c r="M262" s="74"/>
      <c r="N262" s="73">
        <v>0</v>
      </c>
      <c r="O262" s="73">
        <v>97106.15</v>
      </c>
    </row>
    <row r="263" spans="1:15" s="67" customFormat="1" ht="15" customHeight="1" x14ac:dyDescent="0.25">
      <c r="A263" s="50"/>
      <c r="B263" s="60"/>
      <c r="C263" s="42" t="s">
        <v>21</v>
      </c>
      <c r="D263" s="42" t="s">
        <v>11</v>
      </c>
      <c r="E263" s="162" t="s">
        <v>535</v>
      </c>
      <c r="F263" s="172" t="s">
        <v>536</v>
      </c>
      <c r="G263" s="125"/>
      <c r="H263" s="71">
        <v>7687170.6600000001</v>
      </c>
      <c r="I263" s="18"/>
      <c r="J263" s="72"/>
      <c r="K263" s="37"/>
      <c r="L263" s="73">
        <v>7687170.6600000001</v>
      </c>
      <c r="M263" s="74"/>
      <c r="N263" s="73">
        <v>0</v>
      </c>
      <c r="O263" s="73">
        <v>7687170.6600000001</v>
      </c>
    </row>
    <row r="264" spans="1:15" s="67" customFormat="1" ht="15" customHeight="1" x14ac:dyDescent="0.25">
      <c r="A264" s="50" t="s">
        <v>14</v>
      </c>
      <c r="B264" s="60"/>
      <c r="C264" s="42" t="s">
        <v>21</v>
      </c>
      <c r="D264" s="42" t="s">
        <v>21</v>
      </c>
      <c r="E264" s="160" t="s">
        <v>537</v>
      </c>
      <c r="F264" s="178" t="s">
        <v>538</v>
      </c>
      <c r="G264" s="175">
        <f>+G265+SUM(G268:G272)</f>
        <v>0</v>
      </c>
      <c r="H264" s="185">
        <v>28118149.209999997</v>
      </c>
      <c r="I264" s="18"/>
      <c r="J264" s="57">
        <v>0</v>
      </c>
      <c r="K264" s="37"/>
      <c r="L264" s="186">
        <v>28118149.209999997</v>
      </c>
      <c r="M264" s="187"/>
      <c r="N264" s="186">
        <v>0</v>
      </c>
      <c r="O264" s="186">
        <v>28118149.209999997</v>
      </c>
    </row>
    <row r="265" spans="1:15" s="67" customFormat="1" ht="15" customHeight="1" x14ac:dyDescent="0.25">
      <c r="A265" s="50" t="s">
        <v>14</v>
      </c>
      <c r="B265" s="60" t="s">
        <v>10</v>
      </c>
      <c r="C265" s="42" t="s">
        <v>10</v>
      </c>
      <c r="D265" s="42" t="s">
        <v>21</v>
      </c>
      <c r="E265" s="162" t="s">
        <v>539</v>
      </c>
      <c r="F265" s="172" t="s">
        <v>540</v>
      </c>
      <c r="G265" s="70">
        <f>+G266+G267</f>
        <v>0</v>
      </c>
      <c r="H265" s="71">
        <v>0</v>
      </c>
      <c r="I265" s="18"/>
      <c r="J265" s="57">
        <v>0</v>
      </c>
      <c r="K265" s="37"/>
      <c r="L265" s="73">
        <v>0</v>
      </c>
      <c r="M265" s="74"/>
      <c r="N265" s="73">
        <v>0</v>
      </c>
      <c r="O265" s="73">
        <v>0</v>
      </c>
    </row>
    <row r="266" spans="1:15" s="19" customFormat="1" ht="15" customHeight="1" x14ac:dyDescent="0.25">
      <c r="A266" s="91"/>
      <c r="B266" s="92" t="s">
        <v>10</v>
      </c>
      <c r="C266" s="42" t="s">
        <v>10</v>
      </c>
      <c r="D266" s="42" t="s">
        <v>11</v>
      </c>
      <c r="E266" s="164" t="s">
        <v>541</v>
      </c>
      <c r="F266" s="180" t="s">
        <v>542</v>
      </c>
      <c r="G266" s="70"/>
      <c r="H266" s="71">
        <v>0</v>
      </c>
      <c r="I266" s="18"/>
      <c r="J266" s="72"/>
      <c r="K266" s="37"/>
      <c r="L266" s="73">
        <v>0</v>
      </c>
      <c r="M266" s="74"/>
      <c r="N266" s="73">
        <v>0</v>
      </c>
      <c r="O266" s="73">
        <v>0</v>
      </c>
    </row>
    <row r="267" spans="1:15" s="19" customFormat="1" ht="15" customHeight="1" x14ac:dyDescent="0.25">
      <c r="A267" s="91"/>
      <c r="B267" s="92" t="s">
        <v>10</v>
      </c>
      <c r="C267" s="42" t="s">
        <v>10</v>
      </c>
      <c r="D267" s="42" t="s">
        <v>11</v>
      </c>
      <c r="E267" s="164" t="s">
        <v>543</v>
      </c>
      <c r="F267" s="180" t="s">
        <v>544</v>
      </c>
      <c r="G267" s="70"/>
      <c r="H267" s="71">
        <v>0</v>
      </c>
      <c r="I267" s="18"/>
      <c r="J267" s="72"/>
      <c r="K267" s="37"/>
      <c r="L267" s="73">
        <v>0</v>
      </c>
      <c r="M267" s="74"/>
      <c r="N267" s="73">
        <v>0</v>
      </c>
      <c r="O267" s="73">
        <v>0</v>
      </c>
    </row>
    <row r="268" spans="1:15" s="67" customFormat="1" ht="15" customHeight="1" x14ac:dyDescent="0.25">
      <c r="A268" s="50"/>
      <c r="B268" s="60"/>
      <c r="C268" s="42" t="s">
        <v>21</v>
      </c>
      <c r="D268" s="42" t="s">
        <v>11</v>
      </c>
      <c r="E268" s="162" t="s">
        <v>545</v>
      </c>
      <c r="F268" s="172" t="s">
        <v>546</v>
      </c>
      <c r="G268" s="125"/>
      <c r="H268" s="71">
        <v>0</v>
      </c>
      <c r="I268" s="18"/>
      <c r="J268" s="72"/>
      <c r="K268" s="37"/>
      <c r="L268" s="73">
        <v>0</v>
      </c>
      <c r="M268" s="74"/>
      <c r="N268" s="73">
        <v>0</v>
      </c>
      <c r="O268" s="73">
        <v>0</v>
      </c>
    </row>
    <row r="269" spans="1:15" s="67" customFormat="1" ht="15" customHeight="1" x14ac:dyDescent="0.25">
      <c r="A269" s="50"/>
      <c r="B269" s="60" t="s">
        <v>142</v>
      </c>
      <c r="C269" s="42" t="s">
        <v>142</v>
      </c>
      <c r="D269" s="42" t="s">
        <v>11</v>
      </c>
      <c r="E269" s="162" t="s">
        <v>547</v>
      </c>
      <c r="F269" s="172" t="s">
        <v>548</v>
      </c>
      <c r="G269" s="125"/>
      <c r="H269" s="71">
        <v>0</v>
      </c>
      <c r="I269" s="18"/>
      <c r="J269" s="72"/>
      <c r="K269" s="37"/>
      <c r="L269" s="73">
        <v>0</v>
      </c>
      <c r="M269" s="74"/>
      <c r="N269" s="73">
        <v>0</v>
      </c>
      <c r="O269" s="73">
        <v>0</v>
      </c>
    </row>
    <row r="270" spans="1:15" s="67" customFormat="1" ht="15" customHeight="1" x14ac:dyDescent="0.25">
      <c r="A270" s="50"/>
      <c r="B270" s="60" t="s">
        <v>149</v>
      </c>
      <c r="C270" s="42" t="s">
        <v>149</v>
      </c>
      <c r="D270" s="42" t="s">
        <v>11</v>
      </c>
      <c r="E270" s="162" t="s">
        <v>549</v>
      </c>
      <c r="F270" s="172" t="s">
        <v>550</v>
      </c>
      <c r="G270" s="125"/>
      <c r="H270" s="71">
        <v>0</v>
      </c>
      <c r="I270" s="18"/>
      <c r="J270" s="72"/>
      <c r="K270" s="37"/>
      <c r="L270" s="73">
        <v>0</v>
      </c>
      <c r="M270" s="74"/>
      <c r="N270" s="73">
        <v>0</v>
      </c>
      <c r="O270" s="73">
        <v>0</v>
      </c>
    </row>
    <row r="271" spans="1:15" s="67" customFormat="1" ht="15" customHeight="1" x14ac:dyDescent="0.25">
      <c r="A271" s="50"/>
      <c r="B271" s="60"/>
      <c r="C271" s="42" t="s">
        <v>21</v>
      </c>
      <c r="D271" s="42" t="s">
        <v>11</v>
      </c>
      <c r="E271" s="162" t="s">
        <v>551</v>
      </c>
      <c r="F271" s="172" t="s">
        <v>552</v>
      </c>
      <c r="G271" s="125"/>
      <c r="H271" s="71">
        <v>27774282.849999998</v>
      </c>
      <c r="I271" s="18"/>
      <c r="J271" s="72"/>
      <c r="K271" s="37"/>
      <c r="L271" s="73">
        <v>27774282.849999998</v>
      </c>
      <c r="M271" s="74"/>
      <c r="N271" s="73">
        <v>0</v>
      </c>
      <c r="O271" s="73">
        <v>27774282.849999998</v>
      </c>
    </row>
    <row r="272" spans="1:15" s="67" customFormat="1" ht="15" customHeight="1" x14ac:dyDescent="0.25">
      <c r="A272" s="50"/>
      <c r="B272" s="60"/>
      <c r="C272" s="42" t="s">
        <v>21</v>
      </c>
      <c r="D272" s="42" t="s">
        <v>11</v>
      </c>
      <c r="E272" s="162" t="s">
        <v>553</v>
      </c>
      <c r="F272" s="172" t="s">
        <v>554</v>
      </c>
      <c r="G272" s="125"/>
      <c r="H272" s="71">
        <v>343866.36</v>
      </c>
      <c r="I272" s="18"/>
      <c r="J272" s="72"/>
      <c r="K272" s="37"/>
      <c r="L272" s="73">
        <v>343866.36</v>
      </c>
      <c r="M272" s="74"/>
      <c r="N272" s="73">
        <v>0</v>
      </c>
      <c r="O272" s="73">
        <v>343866.36</v>
      </c>
    </row>
    <row r="273" spans="1:15" s="67" customFormat="1" ht="15" customHeight="1" x14ac:dyDescent="0.25">
      <c r="A273" s="50" t="s">
        <v>14</v>
      </c>
      <c r="B273" s="60"/>
      <c r="C273" s="42" t="s">
        <v>21</v>
      </c>
      <c r="D273" s="42" t="s">
        <v>21</v>
      </c>
      <c r="E273" s="160" t="s">
        <v>555</v>
      </c>
      <c r="F273" s="178" t="s">
        <v>556</v>
      </c>
      <c r="G273" s="179">
        <f>SUM(G274:G280)</f>
        <v>0</v>
      </c>
      <c r="H273" s="176">
        <v>2635820.9499999997</v>
      </c>
      <c r="I273" s="18"/>
      <c r="J273" s="57">
        <v>0</v>
      </c>
      <c r="K273" s="37"/>
      <c r="L273" s="177">
        <v>2635820.9499999997</v>
      </c>
      <c r="M273" s="100"/>
      <c r="N273" s="177">
        <v>0</v>
      </c>
      <c r="O273" s="177">
        <v>2635820.9499999997</v>
      </c>
    </row>
    <row r="274" spans="1:15" s="67" customFormat="1" ht="15" customHeight="1" x14ac:dyDescent="0.25">
      <c r="A274" s="50"/>
      <c r="B274" s="60"/>
      <c r="C274" s="42" t="s">
        <v>21</v>
      </c>
      <c r="D274" s="42" t="s">
        <v>11</v>
      </c>
      <c r="E274" s="162" t="s">
        <v>557</v>
      </c>
      <c r="F274" s="172" t="s">
        <v>558</v>
      </c>
      <c r="G274" s="125"/>
      <c r="H274" s="71">
        <v>0</v>
      </c>
      <c r="I274" s="18"/>
      <c r="J274" s="72"/>
      <c r="K274" s="37"/>
      <c r="L274" s="73">
        <v>0</v>
      </c>
      <c r="M274" s="74"/>
      <c r="N274" s="73">
        <v>0</v>
      </c>
      <c r="O274" s="73">
        <v>0</v>
      </c>
    </row>
    <row r="275" spans="1:15" s="67" customFormat="1" ht="15" customHeight="1" x14ac:dyDescent="0.25">
      <c r="A275" s="50"/>
      <c r="B275" s="60"/>
      <c r="C275" s="42" t="s">
        <v>21</v>
      </c>
      <c r="D275" s="42" t="s">
        <v>11</v>
      </c>
      <c r="E275" s="162" t="s">
        <v>559</v>
      </c>
      <c r="F275" s="172" t="s">
        <v>560</v>
      </c>
      <c r="G275" s="125"/>
      <c r="H275" s="71">
        <v>2616502.7599999998</v>
      </c>
      <c r="I275" s="18"/>
      <c r="J275" s="72"/>
      <c r="K275" s="37"/>
      <c r="L275" s="73">
        <v>2616502.7599999998</v>
      </c>
      <c r="M275" s="74"/>
      <c r="N275" s="73">
        <v>0</v>
      </c>
      <c r="O275" s="73">
        <v>2616502.7599999998</v>
      </c>
    </row>
    <row r="276" spans="1:15" s="67" customFormat="1" ht="15" customHeight="1" x14ac:dyDescent="0.25">
      <c r="A276" s="50"/>
      <c r="B276" s="60"/>
      <c r="C276" s="42" t="s">
        <v>21</v>
      </c>
      <c r="D276" s="42" t="s">
        <v>11</v>
      </c>
      <c r="E276" s="162" t="s">
        <v>561</v>
      </c>
      <c r="F276" s="172" t="s">
        <v>562</v>
      </c>
      <c r="G276" s="125"/>
      <c r="H276" s="71">
        <v>0</v>
      </c>
      <c r="I276" s="18"/>
      <c r="J276" s="72"/>
      <c r="K276" s="37"/>
      <c r="L276" s="73">
        <v>0</v>
      </c>
      <c r="M276" s="74"/>
      <c r="N276" s="73">
        <v>0</v>
      </c>
      <c r="O276" s="73">
        <v>0</v>
      </c>
    </row>
    <row r="277" spans="1:15" s="67" customFormat="1" ht="15" customHeight="1" x14ac:dyDescent="0.25">
      <c r="A277" s="50"/>
      <c r="B277" s="60"/>
      <c r="C277" s="42" t="s">
        <v>21</v>
      </c>
      <c r="D277" s="42" t="s">
        <v>11</v>
      </c>
      <c r="E277" s="162" t="s">
        <v>563</v>
      </c>
      <c r="F277" s="172" t="s">
        <v>564</v>
      </c>
      <c r="G277" s="125"/>
      <c r="H277" s="71">
        <v>19318.189999999999</v>
      </c>
      <c r="I277" s="18"/>
      <c r="J277" s="72"/>
      <c r="K277" s="37"/>
      <c r="L277" s="73">
        <v>19318.189999999999</v>
      </c>
      <c r="M277" s="74"/>
      <c r="N277" s="73">
        <v>0</v>
      </c>
      <c r="O277" s="73">
        <v>19318.189999999999</v>
      </c>
    </row>
    <row r="278" spans="1:15" s="67" customFormat="1" ht="15" customHeight="1" x14ac:dyDescent="0.25">
      <c r="A278" s="50"/>
      <c r="B278" s="60" t="s">
        <v>10</v>
      </c>
      <c r="C278" s="42" t="s">
        <v>10</v>
      </c>
      <c r="D278" s="42" t="s">
        <v>11</v>
      </c>
      <c r="E278" s="162" t="s">
        <v>565</v>
      </c>
      <c r="F278" s="172" t="s">
        <v>566</v>
      </c>
      <c r="G278" s="125"/>
      <c r="H278" s="71">
        <v>0</v>
      </c>
      <c r="I278" s="18"/>
      <c r="J278" s="72"/>
      <c r="K278" s="37"/>
      <c r="L278" s="73">
        <v>0</v>
      </c>
      <c r="M278" s="74"/>
      <c r="N278" s="73">
        <v>0</v>
      </c>
      <c r="O278" s="73">
        <v>0</v>
      </c>
    </row>
    <row r="279" spans="1:15" s="67" customFormat="1" ht="15" customHeight="1" x14ac:dyDescent="0.25">
      <c r="A279" s="50"/>
      <c r="B279" s="60"/>
      <c r="C279" s="42" t="s">
        <v>21</v>
      </c>
      <c r="D279" s="42" t="s">
        <v>11</v>
      </c>
      <c r="E279" s="162" t="s">
        <v>567</v>
      </c>
      <c r="F279" s="172" t="s">
        <v>568</v>
      </c>
      <c r="G279" s="125"/>
      <c r="H279" s="71">
        <v>0</v>
      </c>
      <c r="I279" s="18"/>
      <c r="J279" s="72"/>
      <c r="K279" s="37"/>
      <c r="L279" s="73">
        <v>0</v>
      </c>
      <c r="M279" s="74"/>
      <c r="N279" s="73">
        <v>0</v>
      </c>
      <c r="O279" s="73">
        <v>0</v>
      </c>
    </row>
    <row r="280" spans="1:15" s="67" customFormat="1" ht="15" customHeight="1" x14ac:dyDescent="0.25">
      <c r="A280" s="50"/>
      <c r="B280" s="60" t="s">
        <v>10</v>
      </c>
      <c r="C280" s="42" t="s">
        <v>10</v>
      </c>
      <c r="D280" s="42" t="s">
        <v>11</v>
      </c>
      <c r="E280" s="162" t="s">
        <v>569</v>
      </c>
      <c r="F280" s="172" t="s">
        <v>570</v>
      </c>
      <c r="G280" s="125"/>
      <c r="H280" s="71">
        <v>0</v>
      </c>
      <c r="I280" s="18"/>
      <c r="J280" s="72"/>
      <c r="K280" s="37"/>
      <c r="L280" s="73">
        <v>0</v>
      </c>
      <c r="M280" s="74"/>
      <c r="N280" s="73">
        <v>0</v>
      </c>
      <c r="O280" s="73">
        <v>0</v>
      </c>
    </row>
    <row r="281" spans="1:15" s="67" customFormat="1" ht="15" customHeight="1" x14ac:dyDescent="0.25">
      <c r="A281" s="50" t="s">
        <v>14</v>
      </c>
      <c r="B281" s="60"/>
      <c r="C281" s="42" t="s">
        <v>21</v>
      </c>
      <c r="D281" s="42" t="s">
        <v>21</v>
      </c>
      <c r="E281" s="160" t="s">
        <v>571</v>
      </c>
      <c r="F281" s="178" t="s">
        <v>572</v>
      </c>
      <c r="G281" s="179">
        <f>SUM(G282:G288)</f>
        <v>0</v>
      </c>
      <c r="H281" s="176">
        <v>9837129.4299999997</v>
      </c>
      <c r="I281" s="18"/>
      <c r="J281" s="188">
        <v>4904345.43</v>
      </c>
      <c r="K281" s="37"/>
      <c r="L281" s="177">
        <v>4932784</v>
      </c>
      <c r="M281" s="100"/>
      <c r="N281" s="177">
        <v>6988.72</v>
      </c>
      <c r="O281" s="177">
        <v>9830140.709999999</v>
      </c>
    </row>
    <row r="282" spans="1:15" s="67" customFormat="1" ht="15" customHeight="1" x14ac:dyDescent="0.25">
      <c r="A282" s="50"/>
      <c r="B282" s="60"/>
      <c r="C282" s="42" t="s">
        <v>21</v>
      </c>
      <c r="D282" s="42" t="s">
        <v>11</v>
      </c>
      <c r="E282" s="162" t="s">
        <v>573</v>
      </c>
      <c r="F282" s="172" t="s">
        <v>574</v>
      </c>
      <c r="G282" s="125"/>
      <c r="H282" s="71">
        <v>47552.76</v>
      </c>
      <c r="I282" s="18"/>
      <c r="J282" s="72"/>
      <c r="K282" s="37"/>
      <c r="L282" s="73">
        <v>47552.76</v>
      </c>
      <c r="M282" s="74"/>
      <c r="N282" s="73">
        <v>0</v>
      </c>
      <c r="O282" s="73">
        <v>47552.76</v>
      </c>
    </row>
    <row r="283" spans="1:15" s="67" customFormat="1" ht="15" customHeight="1" x14ac:dyDescent="0.25">
      <c r="A283" s="50"/>
      <c r="B283" s="60"/>
      <c r="C283" s="42" t="s">
        <v>21</v>
      </c>
      <c r="D283" s="42" t="s">
        <v>11</v>
      </c>
      <c r="E283" s="162" t="s">
        <v>575</v>
      </c>
      <c r="F283" s="172" t="s">
        <v>576</v>
      </c>
      <c r="G283" s="125"/>
      <c r="H283" s="71">
        <v>11513.05</v>
      </c>
      <c r="I283" s="18"/>
      <c r="J283" s="72"/>
      <c r="K283" s="37"/>
      <c r="L283" s="73">
        <v>11513.05</v>
      </c>
      <c r="M283" s="74"/>
      <c r="N283" s="73">
        <v>0</v>
      </c>
      <c r="O283" s="73">
        <v>11513.05</v>
      </c>
    </row>
    <row r="284" spans="1:15" s="67" customFormat="1" ht="15" customHeight="1" x14ac:dyDescent="0.25">
      <c r="A284" s="50"/>
      <c r="B284" s="60"/>
      <c r="C284" s="42" t="s">
        <v>21</v>
      </c>
      <c r="D284" s="42" t="s">
        <v>11</v>
      </c>
      <c r="E284" s="162" t="s">
        <v>577</v>
      </c>
      <c r="F284" s="172" t="s">
        <v>578</v>
      </c>
      <c r="G284" s="125"/>
      <c r="H284" s="71">
        <v>0</v>
      </c>
      <c r="I284" s="18"/>
      <c r="J284" s="72"/>
      <c r="K284" s="37"/>
      <c r="L284" s="73">
        <v>0</v>
      </c>
      <c r="M284" s="74"/>
      <c r="N284" s="73">
        <v>0</v>
      </c>
      <c r="O284" s="73">
        <v>0</v>
      </c>
    </row>
    <row r="285" spans="1:15" s="67" customFormat="1" ht="15" customHeight="1" x14ac:dyDescent="0.25">
      <c r="A285" s="50"/>
      <c r="B285" s="60"/>
      <c r="C285" s="42" t="s">
        <v>21</v>
      </c>
      <c r="D285" s="42" t="s">
        <v>11</v>
      </c>
      <c r="E285" s="162" t="s">
        <v>579</v>
      </c>
      <c r="F285" s="172" t="s">
        <v>580</v>
      </c>
      <c r="G285" s="125"/>
      <c r="H285" s="71">
        <v>3393041.91</v>
      </c>
      <c r="I285" s="18"/>
      <c r="J285" s="72"/>
      <c r="K285" s="37"/>
      <c r="L285" s="73">
        <v>3393041.91</v>
      </c>
      <c r="M285" s="74"/>
      <c r="N285" s="73">
        <v>0</v>
      </c>
      <c r="O285" s="73">
        <v>3393041.91</v>
      </c>
    </row>
    <row r="286" spans="1:15" s="67" customFormat="1" ht="15" customHeight="1" x14ac:dyDescent="0.25">
      <c r="A286" s="50"/>
      <c r="B286" s="60"/>
      <c r="C286" s="42" t="s">
        <v>21</v>
      </c>
      <c r="D286" s="42" t="s">
        <v>11</v>
      </c>
      <c r="E286" s="162" t="s">
        <v>581</v>
      </c>
      <c r="F286" s="172" t="s">
        <v>582</v>
      </c>
      <c r="G286" s="125"/>
      <c r="H286" s="71">
        <v>6355031.3099999996</v>
      </c>
      <c r="I286" s="18"/>
      <c r="J286" s="189">
        <v>4904345.43</v>
      </c>
      <c r="K286" s="37"/>
      <c r="L286" s="73">
        <v>1450685.88</v>
      </c>
      <c r="M286" s="74"/>
      <c r="N286" s="73">
        <v>6988.72</v>
      </c>
      <c r="O286" s="73">
        <v>6348042.5899999999</v>
      </c>
    </row>
    <row r="287" spans="1:15" s="67" customFormat="1" ht="15" customHeight="1" x14ac:dyDescent="0.25">
      <c r="A287" s="50"/>
      <c r="B287" s="60" t="s">
        <v>10</v>
      </c>
      <c r="C287" s="42" t="s">
        <v>10</v>
      </c>
      <c r="D287" s="42" t="s">
        <v>11</v>
      </c>
      <c r="E287" s="162" t="s">
        <v>583</v>
      </c>
      <c r="F287" s="172" t="s">
        <v>584</v>
      </c>
      <c r="G287" s="125"/>
      <c r="H287" s="71">
        <v>29990.400000000001</v>
      </c>
      <c r="I287" s="18"/>
      <c r="J287" s="72"/>
      <c r="K287" s="37"/>
      <c r="L287" s="73">
        <v>29990.400000000001</v>
      </c>
      <c r="M287" s="74"/>
      <c r="N287" s="73">
        <v>0</v>
      </c>
      <c r="O287" s="73">
        <v>29990.400000000001</v>
      </c>
    </row>
    <row r="288" spans="1:15" s="134" customFormat="1" ht="15" customHeight="1" x14ac:dyDescent="0.25">
      <c r="A288" s="50"/>
      <c r="B288" s="60" t="s">
        <v>10</v>
      </c>
      <c r="C288" s="42" t="s">
        <v>10</v>
      </c>
      <c r="D288" s="42" t="s">
        <v>11</v>
      </c>
      <c r="E288" s="162" t="s">
        <v>585</v>
      </c>
      <c r="F288" s="172" t="s">
        <v>586</v>
      </c>
      <c r="G288" s="125"/>
      <c r="H288" s="71">
        <v>0</v>
      </c>
      <c r="I288" s="18"/>
      <c r="J288" s="110"/>
      <c r="K288" s="171"/>
      <c r="L288" s="73">
        <v>0</v>
      </c>
      <c r="M288" s="74"/>
      <c r="N288" s="73">
        <v>0</v>
      </c>
      <c r="O288" s="73">
        <v>0</v>
      </c>
    </row>
    <row r="289" spans="1:15" s="67" customFormat="1" ht="15" customHeight="1" x14ac:dyDescent="0.25">
      <c r="A289" s="50" t="s">
        <v>14</v>
      </c>
      <c r="B289" s="60"/>
      <c r="C289" s="42" t="s">
        <v>21</v>
      </c>
      <c r="D289" s="42" t="s">
        <v>21</v>
      </c>
      <c r="E289" s="160" t="s">
        <v>587</v>
      </c>
      <c r="F289" s="178" t="s">
        <v>588</v>
      </c>
      <c r="G289" s="179">
        <f>+G290+G291+G292+G299</f>
        <v>0</v>
      </c>
      <c r="H289" s="176">
        <v>5985786.8899999997</v>
      </c>
      <c r="I289" s="18"/>
      <c r="J289" s="57">
        <v>0</v>
      </c>
      <c r="K289" s="37"/>
      <c r="L289" s="177">
        <v>5985786.8899999997</v>
      </c>
      <c r="M289" s="100"/>
      <c r="N289" s="177">
        <v>2276490.0266666668</v>
      </c>
      <c r="O289" s="177">
        <v>3709296.8633333328</v>
      </c>
    </row>
    <row r="290" spans="1:15" s="19" customFormat="1" ht="15" customHeight="1" x14ac:dyDescent="0.25">
      <c r="A290" s="91"/>
      <c r="B290" s="92" t="s">
        <v>10</v>
      </c>
      <c r="C290" s="42" t="s">
        <v>10</v>
      </c>
      <c r="D290" s="42" t="s">
        <v>11</v>
      </c>
      <c r="E290" s="162" t="s">
        <v>589</v>
      </c>
      <c r="F290" s="172" t="s">
        <v>590</v>
      </c>
      <c r="G290" s="125"/>
      <c r="H290" s="71">
        <v>15865.92</v>
      </c>
      <c r="I290" s="18"/>
      <c r="J290" s="72"/>
      <c r="K290" s="37"/>
      <c r="L290" s="73">
        <v>15865.92</v>
      </c>
      <c r="M290" s="74"/>
      <c r="N290" s="73">
        <v>0</v>
      </c>
      <c r="O290" s="73">
        <v>15865.92</v>
      </c>
    </row>
    <row r="291" spans="1:15" s="19" customFormat="1" ht="15" customHeight="1" x14ac:dyDescent="0.25">
      <c r="A291" s="91"/>
      <c r="B291" s="92"/>
      <c r="C291" s="42" t="s">
        <v>21</v>
      </c>
      <c r="D291" s="42" t="s">
        <v>11</v>
      </c>
      <c r="E291" s="162" t="s">
        <v>591</v>
      </c>
      <c r="F291" s="172" t="s">
        <v>592</v>
      </c>
      <c r="G291" s="125"/>
      <c r="H291" s="71">
        <v>0</v>
      </c>
      <c r="I291" s="18"/>
      <c r="J291" s="72"/>
      <c r="K291" s="37"/>
      <c r="L291" s="73">
        <v>0</v>
      </c>
      <c r="M291" s="74"/>
      <c r="N291" s="73">
        <v>0</v>
      </c>
      <c r="O291" s="73">
        <v>0</v>
      </c>
    </row>
    <row r="292" spans="1:15" s="19" customFormat="1" ht="15" customHeight="1" x14ac:dyDescent="0.25">
      <c r="A292" s="91" t="s">
        <v>14</v>
      </c>
      <c r="B292" s="92"/>
      <c r="C292" s="42" t="s">
        <v>21</v>
      </c>
      <c r="D292" s="42" t="s">
        <v>21</v>
      </c>
      <c r="E292" s="162" t="s">
        <v>593</v>
      </c>
      <c r="F292" s="172" t="s">
        <v>594</v>
      </c>
      <c r="G292" s="70">
        <f>SUM(G293:G298)</f>
        <v>0</v>
      </c>
      <c r="H292" s="190">
        <v>5857047.5</v>
      </c>
      <c r="I292" s="18"/>
      <c r="J292" s="57">
        <v>0</v>
      </c>
      <c r="K292" s="37"/>
      <c r="L292" s="80">
        <v>5857047.5</v>
      </c>
      <c r="M292" s="66"/>
      <c r="N292" s="80">
        <v>2276490.0266666668</v>
      </c>
      <c r="O292" s="80">
        <v>3580557.4733333332</v>
      </c>
    </row>
    <row r="293" spans="1:15" s="19" customFormat="1" ht="15" customHeight="1" x14ac:dyDescent="0.25">
      <c r="A293" s="91"/>
      <c r="B293" s="92"/>
      <c r="C293" s="42" t="s">
        <v>21</v>
      </c>
      <c r="D293" s="42" t="s">
        <v>11</v>
      </c>
      <c r="E293" s="164" t="s">
        <v>595</v>
      </c>
      <c r="F293" s="180" t="s">
        <v>596</v>
      </c>
      <c r="G293" s="70"/>
      <c r="H293" s="71">
        <v>4324506.3100000005</v>
      </c>
      <c r="I293" s="18"/>
      <c r="J293" s="72"/>
      <c r="K293" s="37"/>
      <c r="L293" s="73">
        <v>4324506.3100000005</v>
      </c>
      <c r="M293" s="74"/>
      <c r="N293" s="73">
        <v>1444017.6533333333</v>
      </c>
      <c r="O293" s="73">
        <v>2880488.6566666672</v>
      </c>
    </row>
    <row r="294" spans="1:15" s="19" customFormat="1" ht="15" customHeight="1" x14ac:dyDescent="0.25">
      <c r="A294" s="91"/>
      <c r="B294" s="92"/>
      <c r="C294" s="42" t="s">
        <v>21</v>
      </c>
      <c r="D294" s="42" t="s">
        <v>11</v>
      </c>
      <c r="E294" s="164" t="s">
        <v>597</v>
      </c>
      <c r="F294" s="180" t="s">
        <v>598</v>
      </c>
      <c r="G294" s="70"/>
      <c r="H294" s="71">
        <v>0</v>
      </c>
      <c r="I294" s="18"/>
      <c r="J294" s="72"/>
      <c r="K294" s="37"/>
      <c r="L294" s="73">
        <v>0</v>
      </c>
      <c r="M294" s="74"/>
      <c r="N294" s="73">
        <v>0</v>
      </c>
      <c r="O294" s="73">
        <v>0</v>
      </c>
    </row>
    <row r="295" spans="1:15" s="19" customFormat="1" ht="15" customHeight="1" x14ac:dyDescent="0.25">
      <c r="A295" s="91"/>
      <c r="B295" s="92"/>
      <c r="C295" s="42" t="s">
        <v>21</v>
      </c>
      <c r="D295" s="42" t="s">
        <v>11</v>
      </c>
      <c r="E295" s="164" t="s">
        <v>599</v>
      </c>
      <c r="F295" s="180" t="s">
        <v>600</v>
      </c>
      <c r="G295" s="70"/>
      <c r="H295" s="71">
        <v>0</v>
      </c>
      <c r="I295" s="18"/>
      <c r="J295" s="72"/>
      <c r="K295" s="37"/>
      <c r="L295" s="73">
        <v>0</v>
      </c>
      <c r="M295" s="74"/>
      <c r="N295" s="73"/>
      <c r="O295" s="73">
        <v>0</v>
      </c>
    </row>
    <row r="296" spans="1:15" s="19" customFormat="1" ht="15" customHeight="1" x14ac:dyDescent="0.25">
      <c r="A296" s="91"/>
      <c r="B296" s="92"/>
      <c r="C296" s="42" t="s">
        <v>21</v>
      </c>
      <c r="D296" s="42" t="s">
        <v>11</v>
      </c>
      <c r="E296" s="164" t="s">
        <v>601</v>
      </c>
      <c r="F296" s="180" t="s">
        <v>602</v>
      </c>
      <c r="G296" s="70"/>
      <c r="H296" s="71">
        <v>0</v>
      </c>
      <c r="I296" s="18"/>
      <c r="J296" s="72"/>
      <c r="K296" s="37"/>
      <c r="L296" s="73">
        <v>0</v>
      </c>
      <c r="M296" s="74"/>
      <c r="N296" s="73">
        <v>0</v>
      </c>
      <c r="O296" s="73">
        <v>0</v>
      </c>
    </row>
    <row r="297" spans="1:15" s="19" customFormat="1" ht="15" customHeight="1" x14ac:dyDescent="0.25">
      <c r="A297" s="91"/>
      <c r="B297" s="92"/>
      <c r="C297" s="42" t="s">
        <v>21</v>
      </c>
      <c r="D297" s="42" t="s">
        <v>11</v>
      </c>
      <c r="E297" s="164" t="s">
        <v>603</v>
      </c>
      <c r="F297" s="180" t="s">
        <v>604</v>
      </c>
      <c r="G297" s="70"/>
      <c r="H297" s="71">
        <v>432760.6</v>
      </c>
      <c r="I297" s="18"/>
      <c r="J297" s="72"/>
      <c r="K297" s="37"/>
      <c r="L297" s="73">
        <v>432760.6</v>
      </c>
      <c r="M297" s="74"/>
      <c r="N297" s="73">
        <v>0</v>
      </c>
      <c r="O297" s="73">
        <v>432760.6</v>
      </c>
    </row>
    <row r="298" spans="1:15" s="19" customFormat="1" ht="15" customHeight="1" x14ac:dyDescent="0.25">
      <c r="A298" s="91"/>
      <c r="B298" s="92"/>
      <c r="C298" s="42" t="s">
        <v>21</v>
      </c>
      <c r="D298" s="42" t="s">
        <v>11</v>
      </c>
      <c r="E298" s="164" t="s">
        <v>605</v>
      </c>
      <c r="F298" s="180" t="s">
        <v>606</v>
      </c>
      <c r="G298" s="70"/>
      <c r="H298" s="71">
        <v>1099780.5899999999</v>
      </c>
      <c r="I298" s="18"/>
      <c r="J298" s="72"/>
      <c r="K298" s="37"/>
      <c r="L298" s="73">
        <v>1099780.5899999999</v>
      </c>
      <c r="M298" s="74"/>
      <c r="N298" s="73">
        <v>832472.37</v>
      </c>
      <c r="O298" s="73">
        <v>267308.21999999986</v>
      </c>
    </row>
    <row r="299" spans="1:15" s="19" customFormat="1" ht="15" customHeight="1" x14ac:dyDescent="0.25">
      <c r="A299" s="91" t="s">
        <v>14</v>
      </c>
      <c r="B299" s="92"/>
      <c r="C299" s="42" t="s">
        <v>21</v>
      </c>
      <c r="D299" s="42" t="s">
        <v>21</v>
      </c>
      <c r="E299" s="162" t="s">
        <v>607</v>
      </c>
      <c r="F299" s="172" t="s">
        <v>608</v>
      </c>
      <c r="G299" s="70">
        <f>SUM(G300:G302)</f>
        <v>0</v>
      </c>
      <c r="H299" s="71">
        <v>112873.47</v>
      </c>
      <c r="I299" s="18"/>
      <c r="J299" s="57">
        <v>0</v>
      </c>
      <c r="K299" s="37"/>
      <c r="L299" s="73">
        <v>112873.47</v>
      </c>
      <c r="M299" s="74"/>
      <c r="N299" s="73">
        <v>0</v>
      </c>
      <c r="O299" s="73">
        <v>112873.47</v>
      </c>
    </row>
    <row r="300" spans="1:15" s="19" customFormat="1" ht="15" customHeight="1" x14ac:dyDescent="0.25">
      <c r="A300" s="91"/>
      <c r="B300" s="92" t="s">
        <v>10</v>
      </c>
      <c r="C300" s="42" t="s">
        <v>10</v>
      </c>
      <c r="D300" s="42" t="s">
        <v>11</v>
      </c>
      <c r="E300" s="164" t="s">
        <v>609</v>
      </c>
      <c r="F300" s="180" t="s">
        <v>610</v>
      </c>
      <c r="G300" s="70"/>
      <c r="H300" s="71">
        <v>0</v>
      </c>
      <c r="I300" s="18"/>
      <c r="J300" s="72"/>
      <c r="K300" s="37"/>
      <c r="L300" s="73">
        <v>0</v>
      </c>
      <c r="M300" s="74"/>
      <c r="N300" s="73">
        <v>0</v>
      </c>
      <c r="O300" s="73">
        <v>0</v>
      </c>
    </row>
    <row r="301" spans="1:15" s="19" customFormat="1" ht="15" customHeight="1" x14ac:dyDescent="0.25">
      <c r="A301" s="91"/>
      <c r="B301" s="92"/>
      <c r="C301" s="42" t="s">
        <v>21</v>
      </c>
      <c r="D301" s="42" t="s">
        <v>11</v>
      </c>
      <c r="E301" s="164" t="s">
        <v>611</v>
      </c>
      <c r="F301" s="180" t="s">
        <v>612</v>
      </c>
      <c r="G301" s="70"/>
      <c r="H301" s="71">
        <v>112873.47</v>
      </c>
      <c r="I301" s="18"/>
      <c r="J301" s="72"/>
      <c r="K301" s="37"/>
      <c r="L301" s="73">
        <v>112873.47</v>
      </c>
      <c r="M301" s="74"/>
      <c r="N301" s="73">
        <v>0</v>
      </c>
      <c r="O301" s="73">
        <v>112873.47</v>
      </c>
    </row>
    <row r="302" spans="1:15" s="19" customFormat="1" ht="15" customHeight="1" x14ac:dyDescent="0.25">
      <c r="A302" s="91"/>
      <c r="B302" s="92" t="s">
        <v>149</v>
      </c>
      <c r="C302" s="42" t="s">
        <v>149</v>
      </c>
      <c r="D302" s="42" t="s">
        <v>11</v>
      </c>
      <c r="E302" s="164" t="s">
        <v>613</v>
      </c>
      <c r="F302" s="180" t="s">
        <v>614</v>
      </c>
      <c r="G302" s="70"/>
      <c r="H302" s="71">
        <v>0</v>
      </c>
      <c r="I302" s="18"/>
      <c r="J302" s="72"/>
      <c r="K302" s="37"/>
      <c r="L302" s="73">
        <v>0</v>
      </c>
      <c r="M302" s="74"/>
      <c r="N302" s="73">
        <v>0</v>
      </c>
      <c r="O302" s="73">
        <v>0</v>
      </c>
    </row>
    <row r="303" spans="1:15" s="19" customFormat="1" ht="15" customHeight="1" x14ac:dyDescent="0.25">
      <c r="A303" s="91" t="s">
        <v>14</v>
      </c>
      <c r="B303" s="92"/>
      <c r="C303" s="42" t="s">
        <v>21</v>
      </c>
      <c r="D303" s="42" t="s">
        <v>21</v>
      </c>
      <c r="E303" s="160" t="s">
        <v>615</v>
      </c>
      <c r="F303" s="178" t="s">
        <v>616</v>
      </c>
      <c r="G303" s="179">
        <f>SUM(G304:G310)</f>
        <v>0</v>
      </c>
      <c r="H303" s="176">
        <v>1585799.56</v>
      </c>
      <c r="I303" s="18"/>
      <c r="J303" s="57">
        <v>0</v>
      </c>
      <c r="K303" s="37"/>
      <c r="L303" s="177">
        <v>1585799.56</v>
      </c>
      <c r="M303" s="100"/>
      <c r="N303" s="177">
        <v>86.666666666666671</v>
      </c>
      <c r="O303" s="177">
        <v>1585712.8933333333</v>
      </c>
    </row>
    <row r="304" spans="1:15" s="19" customFormat="1" ht="15" customHeight="1" x14ac:dyDescent="0.25">
      <c r="A304" s="91"/>
      <c r="B304" s="92" t="s">
        <v>10</v>
      </c>
      <c r="C304" s="42" t="s">
        <v>10</v>
      </c>
      <c r="D304" s="42" t="s">
        <v>11</v>
      </c>
      <c r="E304" s="162" t="s">
        <v>617</v>
      </c>
      <c r="F304" s="172" t="s">
        <v>618</v>
      </c>
      <c r="G304" s="125"/>
      <c r="H304" s="71">
        <v>74121.34</v>
      </c>
      <c r="I304" s="18"/>
      <c r="J304" s="72"/>
      <c r="K304" s="37"/>
      <c r="L304" s="73">
        <v>74121.34</v>
      </c>
      <c r="M304" s="74"/>
      <c r="N304" s="73">
        <v>0</v>
      </c>
      <c r="O304" s="73">
        <v>74121.34</v>
      </c>
    </row>
    <row r="305" spans="1:15" s="19" customFormat="1" ht="15" customHeight="1" x14ac:dyDescent="0.25">
      <c r="A305" s="91"/>
      <c r="B305" s="92"/>
      <c r="C305" s="42" t="s">
        <v>21</v>
      </c>
      <c r="D305" s="42" t="s">
        <v>11</v>
      </c>
      <c r="E305" s="162" t="s">
        <v>619</v>
      </c>
      <c r="F305" s="172" t="s">
        <v>620</v>
      </c>
      <c r="G305" s="125"/>
      <c r="H305" s="71">
        <v>0</v>
      </c>
      <c r="I305" s="18"/>
      <c r="J305" s="72"/>
      <c r="K305" s="37"/>
      <c r="L305" s="73">
        <v>0</v>
      </c>
      <c r="M305" s="74"/>
      <c r="N305" s="73">
        <v>0</v>
      </c>
      <c r="O305" s="73">
        <v>0</v>
      </c>
    </row>
    <row r="306" spans="1:15" s="19" customFormat="1" ht="15" customHeight="1" x14ac:dyDescent="0.25">
      <c r="A306" s="91"/>
      <c r="B306" s="92" t="s">
        <v>149</v>
      </c>
      <c r="C306" s="42" t="s">
        <v>149</v>
      </c>
      <c r="D306" s="42" t="s">
        <v>11</v>
      </c>
      <c r="E306" s="162" t="s">
        <v>621</v>
      </c>
      <c r="F306" s="172" t="s">
        <v>622</v>
      </c>
      <c r="G306" s="125"/>
      <c r="H306" s="71">
        <v>144092.40000000002</v>
      </c>
      <c r="I306" s="18"/>
      <c r="J306" s="72"/>
      <c r="K306" s="37"/>
      <c r="L306" s="73">
        <v>144092.40000000002</v>
      </c>
      <c r="M306" s="74"/>
      <c r="N306" s="73">
        <v>0</v>
      </c>
      <c r="O306" s="73">
        <v>144092.40000000002</v>
      </c>
    </row>
    <row r="307" spans="1:15" s="19" customFormat="1" ht="15" customHeight="1" x14ac:dyDescent="0.25">
      <c r="A307" s="91"/>
      <c r="B307" s="92"/>
      <c r="C307" s="42" t="s">
        <v>21</v>
      </c>
      <c r="D307" s="42" t="s">
        <v>11</v>
      </c>
      <c r="E307" s="162" t="s">
        <v>623</v>
      </c>
      <c r="F307" s="172" t="s">
        <v>624</v>
      </c>
      <c r="G307" s="125"/>
      <c r="H307" s="71">
        <v>1367585.82</v>
      </c>
      <c r="I307" s="18"/>
      <c r="J307" s="72"/>
      <c r="K307" s="37"/>
      <c r="L307" s="73">
        <v>1367585.82</v>
      </c>
      <c r="M307" s="74"/>
      <c r="N307" s="73">
        <v>86.666666666666671</v>
      </c>
      <c r="O307" s="73">
        <v>1367499.1533333333</v>
      </c>
    </row>
    <row r="308" spans="1:15" s="67" customFormat="1" ht="15" customHeight="1" x14ac:dyDescent="0.25">
      <c r="A308" s="50"/>
      <c r="B308" s="60"/>
      <c r="C308" s="42" t="s">
        <v>21</v>
      </c>
      <c r="D308" s="42" t="s">
        <v>11</v>
      </c>
      <c r="E308" s="162" t="s">
        <v>625</v>
      </c>
      <c r="F308" s="172" t="s">
        <v>626</v>
      </c>
      <c r="G308" s="125"/>
      <c r="H308" s="71">
        <v>0</v>
      </c>
      <c r="I308" s="18"/>
      <c r="J308" s="72"/>
      <c r="K308" s="37"/>
      <c r="L308" s="73">
        <v>0</v>
      </c>
      <c r="M308" s="74"/>
      <c r="N308" s="73">
        <v>0</v>
      </c>
      <c r="O308" s="73">
        <v>0</v>
      </c>
    </row>
    <row r="309" spans="1:15" s="67" customFormat="1" ht="15" customHeight="1" x14ac:dyDescent="0.25">
      <c r="A309" s="50"/>
      <c r="B309" s="60" t="s">
        <v>10</v>
      </c>
      <c r="C309" s="42" t="s">
        <v>10</v>
      </c>
      <c r="D309" s="42" t="s">
        <v>11</v>
      </c>
      <c r="E309" s="162" t="s">
        <v>627</v>
      </c>
      <c r="F309" s="172" t="s">
        <v>628</v>
      </c>
      <c r="G309" s="125"/>
      <c r="H309" s="71">
        <v>0</v>
      </c>
      <c r="I309" s="18"/>
      <c r="J309" s="72"/>
      <c r="K309" s="37"/>
      <c r="L309" s="73">
        <v>0</v>
      </c>
      <c r="M309" s="74"/>
      <c r="N309" s="73">
        <v>0</v>
      </c>
      <c r="O309" s="73">
        <v>0</v>
      </c>
    </row>
    <row r="310" spans="1:15" s="67" customFormat="1" ht="15" customHeight="1" x14ac:dyDescent="0.25">
      <c r="A310" s="50"/>
      <c r="B310" s="60" t="s">
        <v>149</v>
      </c>
      <c r="C310" s="42" t="s">
        <v>149</v>
      </c>
      <c r="D310" s="42" t="s">
        <v>11</v>
      </c>
      <c r="E310" s="162" t="s">
        <v>629</v>
      </c>
      <c r="F310" s="172" t="s">
        <v>630</v>
      </c>
      <c r="G310" s="125"/>
      <c r="H310" s="71">
        <v>0</v>
      </c>
      <c r="I310" s="18"/>
      <c r="J310" s="72"/>
      <c r="K310" s="37"/>
      <c r="L310" s="73">
        <v>0</v>
      </c>
      <c r="M310" s="74"/>
      <c r="N310" s="73">
        <v>0</v>
      </c>
      <c r="O310" s="73">
        <v>0</v>
      </c>
    </row>
    <row r="311" spans="1:15" s="67" customFormat="1" ht="15" customHeight="1" x14ac:dyDescent="0.25">
      <c r="A311" s="127"/>
      <c r="B311" s="128" t="s">
        <v>142</v>
      </c>
      <c r="C311" s="42" t="s">
        <v>142</v>
      </c>
      <c r="D311" s="42" t="s">
        <v>11</v>
      </c>
      <c r="E311" s="160" t="s">
        <v>631</v>
      </c>
      <c r="F311" s="178" t="s">
        <v>632</v>
      </c>
      <c r="G311" s="175"/>
      <c r="H311" s="85">
        <v>0</v>
      </c>
      <c r="I311" s="18"/>
      <c r="J311" s="72"/>
      <c r="K311" s="37"/>
      <c r="L311" s="86">
        <v>0</v>
      </c>
      <c r="M311" s="74"/>
      <c r="N311" s="86">
        <v>0</v>
      </c>
      <c r="O311" s="86">
        <v>0</v>
      </c>
    </row>
    <row r="312" spans="1:15" s="67" customFormat="1" ht="15" customHeight="1" x14ac:dyDescent="0.25">
      <c r="A312" s="50" t="s">
        <v>14</v>
      </c>
      <c r="B312" s="60"/>
      <c r="C312" s="42" t="s">
        <v>21</v>
      </c>
      <c r="D312" s="42" t="s">
        <v>21</v>
      </c>
      <c r="E312" s="160" t="s">
        <v>633</v>
      </c>
      <c r="F312" s="173" t="s">
        <v>634</v>
      </c>
      <c r="G312" s="131">
        <v>0</v>
      </c>
      <c r="H312" s="98">
        <v>48737666.259999998</v>
      </c>
      <c r="I312" s="18"/>
      <c r="J312" s="191">
        <v>0</v>
      </c>
      <c r="K312" s="37"/>
      <c r="L312" s="99">
        <v>48737666.259999998</v>
      </c>
      <c r="M312" s="100"/>
      <c r="N312" s="99">
        <v>982748.8666666667</v>
      </c>
      <c r="O312" s="99">
        <v>47754917.393333331</v>
      </c>
    </row>
    <row r="313" spans="1:15" s="67" customFormat="1" ht="15" customHeight="1" x14ac:dyDescent="0.25">
      <c r="A313" s="50" t="s">
        <v>14</v>
      </c>
      <c r="B313" s="60"/>
      <c r="C313" s="42" t="s">
        <v>21</v>
      </c>
      <c r="D313" s="42" t="s">
        <v>21</v>
      </c>
      <c r="E313" s="160" t="s">
        <v>635</v>
      </c>
      <c r="F313" s="178" t="s">
        <v>636</v>
      </c>
      <c r="G313" s="175">
        <v>0</v>
      </c>
      <c r="H313" s="176">
        <v>48491343.420000002</v>
      </c>
      <c r="I313" s="18"/>
      <c r="J313" s="57">
        <v>0</v>
      </c>
      <c r="K313" s="37"/>
      <c r="L313" s="177">
        <v>48491343.420000002</v>
      </c>
      <c r="M313" s="100"/>
      <c r="N313" s="177">
        <v>938400.57333333336</v>
      </c>
      <c r="O313" s="177">
        <v>47552942.846666671</v>
      </c>
    </row>
    <row r="314" spans="1:15" s="67" customFormat="1" ht="15" customHeight="1" x14ac:dyDescent="0.25">
      <c r="A314" s="50"/>
      <c r="B314" s="60"/>
      <c r="C314" s="42" t="s">
        <v>21</v>
      </c>
      <c r="D314" s="42" t="s">
        <v>11</v>
      </c>
      <c r="E314" s="162" t="s">
        <v>637</v>
      </c>
      <c r="F314" s="172" t="s">
        <v>638</v>
      </c>
      <c r="G314" s="125"/>
      <c r="H314" s="71">
        <v>1722980.33</v>
      </c>
      <c r="I314" s="18"/>
      <c r="J314" s="72"/>
      <c r="K314" s="37"/>
      <c r="L314" s="73">
        <v>1722980.33</v>
      </c>
      <c r="M314" s="74"/>
      <c r="N314" s="73">
        <v>118990.64</v>
      </c>
      <c r="O314" s="73">
        <v>1603989.6900000002</v>
      </c>
    </row>
    <row r="315" spans="1:15" s="67" customFormat="1" ht="15" customHeight="1" x14ac:dyDescent="0.25">
      <c r="A315" s="50"/>
      <c r="B315" s="60"/>
      <c r="C315" s="42" t="s">
        <v>21</v>
      </c>
      <c r="D315" s="42" t="s">
        <v>11</v>
      </c>
      <c r="E315" s="162" t="s">
        <v>639</v>
      </c>
      <c r="F315" s="172" t="s">
        <v>640</v>
      </c>
      <c r="G315" s="125"/>
      <c r="H315" s="71">
        <v>7260449.3600000003</v>
      </c>
      <c r="I315" s="18"/>
      <c r="J315" s="72"/>
      <c r="K315" s="37"/>
      <c r="L315" s="73">
        <v>7260449.3600000003</v>
      </c>
      <c r="M315" s="74"/>
      <c r="N315" s="73">
        <v>0</v>
      </c>
      <c r="O315" s="73">
        <v>7260449.3600000003</v>
      </c>
    </row>
    <row r="316" spans="1:15" s="67" customFormat="1" ht="15" customHeight="1" x14ac:dyDescent="0.25">
      <c r="A316" s="50" t="s">
        <v>14</v>
      </c>
      <c r="B316" s="60"/>
      <c r="C316" s="42" t="s">
        <v>21</v>
      </c>
      <c r="D316" s="42" t="s">
        <v>21</v>
      </c>
      <c r="E316" s="162" t="s">
        <v>641</v>
      </c>
      <c r="F316" s="172" t="s">
        <v>642</v>
      </c>
      <c r="G316" s="192">
        <f>G317+G318</f>
        <v>0</v>
      </c>
      <c r="H316" s="190">
        <v>2368540.61</v>
      </c>
      <c r="I316" s="18"/>
      <c r="J316" s="47">
        <v>0</v>
      </c>
      <c r="K316" s="37"/>
      <c r="L316" s="80">
        <v>2368540.61</v>
      </c>
      <c r="M316" s="66"/>
      <c r="N316" s="80">
        <v>211099.29333333333</v>
      </c>
      <c r="O316" s="80">
        <v>2157441.3166666664</v>
      </c>
    </row>
    <row r="317" spans="1:15" s="134" customFormat="1" ht="15" customHeight="1" x14ac:dyDescent="0.25">
      <c r="A317" s="50"/>
      <c r="B317" s="60"/>
      <c r="C317" s="42" t="s">
        <v>21</v>
      </c>
      <c r="D317" s="42" t="s">
        <v>11</v>
      </c>
      <c r="E317" s="162" t="s">
        <v>643</v>
      </c>
      <c r="F317" s="180" t="s">
        <v>644</v>
      </c>
      <c r="G317" s="70"/>
      <c r="H317" s="71">
        <v>0</v>
      </c>
      <c r="I317" s="18"/>
      <c r="J317" s="110"/>
      <c r="K317" s="37"/>
      <c r="L317" s="73">
        <v>0</v>
      </c>
      <c r="M317" s="74"/>
      <c r="N317" s="73">
        <v>0</v>
      </c>
      <c r="O317" s="73">
        <v>0</v>
      </c>
    </row>
    <row r="318" spans="1:15" s="134" customFormat="1" ht="15" customHeight="1" x14ac:dyDescent="0.25">
      <c r="A318" s="50"/>
      <c r="B318" s="60"/>
      <c r="C318" s="42" t="s">
        <v>21</v>
      </c>
      <c r="D318" s="42" t="s">
        <v>11</v>
      </c>
      <c r="E318" s="162" t="s">
        <v>645</v>
      </c>
      <c r="F318" s="180" t="s">
        <v>646</v>
      </c>
      <c r="G318" s="70"/>
      <c r="H318" s="71">
        <v>2368540.61</v>
      </c>
      <c r="I318" s="18"/>
      <c r="J318" s="110"/>
      <c r="K318" s="37"/>
      <c r="L318" s="73">
        <v>2368540.61</v>
      </c>
      <c r="M318" s="74"/>
      <c r="N318" s="73">
        <v>211099.29333333333</v>
      </c>
      <c r="O318" s="73">
        <v>2157441.3166666664</v>
      </c>
    </row>
    <row r="319" spans="1:15" s="67" customFormat="1" ht="15" customHeight="1" x14ac:dyDescent="0.25">
      <c r="A319" s="50"/>
      <c r="B319" s="60"/>
      <c r="C319" s="42" t="s">
        <v>21</v>
      </c>
      <c r="D319" s="42" t="s">
        <v>11</v>
      </c>
      <c r="E319" s="162" t="s">
        <v>647</v>
      </c>
      <c r="F319" s="172" t="s">
        <v>648</v>
      </c>
      <c r="G319" s="125"/>
      <c r="H319" s="71">
        <v>0</v>
      </c>
      <c r="I319" s="18"/>
      <c r="J319" s="72"/>
      <c r="K319" s="37"/>
      <c r="L319" s="73">
        <v>0</v>
      </c>
      <c r="M319" s="74"/>
      <c r="N319" s="73">
        <v>0</v>
      </c>
      <c r="O319" s="73">
        <v>0</v>
      </c>
    </row>
    <row r="320" spans="1:15" s="67" customFormat="1" ht="15" customHeight="1" x14ac:dyDescent="0.25">
      <c r="A320" s="50"/>
      <c r="B320" s="60"/>
      <c r="C320" s="42" t="s">
        <v>21</v>
      </c>
      <c r="D320" s="42" t="s">
        <v>11</v>
      </c>
      <c r="E320" s="162" t="s">
        <v>649</v>
      </c>
      <c r="F320" s="180" t="s">
        <v>650</v>
      </c>
      <c r="G320" s="70"/>
      <c r="H320" s="71">
        <v>5004463.4399999995</v>
      </c>
      <c r="I320" s="18"/>
      <c r="J320" s="72"/>
      <c r="K320" s="37"/>
      <c r="L320" s="73">
        <v>5004463.4399999995</v>
      </c>
      <c r="M320" s="74"/>
      <c r="N320" s="73">
        <v>0</v>
      </c>
      <c r="O320" s="73">
        <v>5004463.4399999995</v>
      </c>
    </row>
    <row r="321" spans="1:15" s="67" customFormat="1" ht="15" customHeight="1" x14ac:dyDescent="0.25">
      <c r="A321" s="50"/>
      <c r="B321" s="60"/>
      <c r="C321" s="42" t="s">
        <v>21</v>
      </c>
      <c r="D321" s="42" t="s">
        <v>11</v>
      </c>
      <c r="E321" s="162" t="s">
        <v>651</v>
      </c>
      <c r="F321" s="180" t="s">
        <v>652</v>
      </c>
      <c r="G321" s="70"/>
      <c r="H321" s="71">
        <v>36154.230000000003</v>
      </c>
      <c r="I321" s="18"/>
      <c r="J321" s="72"/>
      <c r="K321" s="37"/>
      <c r="L321" s="73">
        <v>36154.230000000003</v>
      </c>
      <c r="M321" s="74"/>
      <c r="N321" s="73">
        <v>0</v>
      </c>
      <c r="O321" s="73">
        <v>36154.230000000003</v>
      </c>
    </row>
    <row r="322" spans="1:15" s="67" customFormat="1" ht="15" customHeight="1" x14ac:dyDescent="0.25">
      <c r="A322" s="50"/>
      <c r="B322" s="60"/>
      <c r="C322" s="42" t="s">
        <v>21</v>
      </c>
      <c r="D322" s="42" t="s">
        <v>11</v>
      </c>
      <c r="E322" s="162" t="s">
        <v>653</v>
      </c>
      <c r="F322" s="172" t="s">
        <v>654</v>
      </c>
      <c r="G322" s="125"/>
      <c r="H322" s="71">
        <v>770246.11</v>
      </c>
      <c r="I322" s="18"/>
      <c r="J322" s="72"/>
      <c r="K322" s="37"/>
      <c r="L322" s="73">
        <v>770246.11</v>
      </c>
      <c r="M322" s="74"/>
      <c r="N322" s="73">
        <v>7363.9333333333334</v>
      </c>
      <c r="O322" s="73">
        <v>762882.17666666664</v>
      </c>
    </row>
    <row r="323" spans="1:15" s="67" customFormat="1" ht="15" customHeight="1" x14ac:dyDescent="0.25">
      <c r="A323" s="50"/>
      <c r="B323" s="60"/>
      <c r="C323" s="42" t="s">
        <v>21</v>
      </c>
      <c r="D323" s="42" t="s">
        <v>11</v>
      </c>
      <c r="E323" s="162" t="s">
        <v>655</v>
      </c>
      <c r="F323" s="180" t="s">
        <v>656</v>
      </c>
      <c r="G323" s="70"/>
      <c r="H323" s="71">
        <v>1491527.6</v>
      </c>
      <c r="I323" s="18"/>
      <c r="J323" s="72"/>
      <c r="K323" s="37"/>
      <c r="L323" s="73">
        <v>1491527.6</v>
      </c>
      <c r="M323" s="74"/>
      <c r="N323" s="73">
        <v>0</v>
      </c>
      <c r="O323" s="73">
        <v>1491527.6</v>
      </c>
    </row>
    <row r="324" spans="1:15" s="67" customFormat="1" ht="15" customHeight="1" x14ac:dyDescent="0.25">
      <c r="A324" s="50"/>
      <c r="B324" s="60"/>
      <c r="C324" s="42" t="s">
        <v>21</v>
      </c>
      <c r="D324" s="42" t="s">
        <v>11</v>
      </c>
      <c r="E324" s="162" t="s">
        <v>657</v>
      </c>
      <c r="F324" s="180" t="s">
        <v>658</v>
      </c>
      <c r="G324" s="70"/>
      <c r="H324" s="71">
        <v>9654026.9700000007</v>
      </c>
      <c r="I324" s="18"/>
      <c r="J324" s="72"/>
      <c r="K324" s="37"/>
      <c r="L324" s="73">
        <v>9654026.9700000007</v>
      </c>
      <c r="M324" s="74"/>
      <c r="N324" s="73">
        <v>0</v>
      </c>
      <c r="O324" s="73">
        <v>9654026.9700000007</v>
      </c>
    </row>
    <row r="325" spans="1:15" s="67" customFormat="1" ht="15" customHeight="1" x14ac:dyDescent="0.25">
      <c r="A325" s="50"/>
      <c r="B325" s="60"/>
      <c r="C325" s="42" t="s">
        <v>21</v>
      </c>
      <c r="D325" s="42" t="s">
        <v>11</v>
      </c>
      <c r="E325" s="162" t="s">
        <v>659</v>
      </c>
      <c r="F325" s="172" t="s">
        <v>660</v>
      </c>
      <c r="G325" s="125"/>
      <c r="H325" s="71">
        <v>4076363.46</v>
      </c>
      <c r="I325" s="18"/>
      <c r="J325" s="72"/>
      <c r="K325" s="37"/>
      <c r="L325" s="73">
        <v>4076363.46</v>
      </c>
      <c r="M325" s="74"/>
      <c r="N325" s="73">
        <v>0</v>
      </c>
      <c r="O325" s="73">
        <v>4076363.46</v>
      </c>
    </row>
    <row r="326" spans="1:15" s="67" customFormat="1" ht="15" customHeight="1" x14ac:dyDescent="0.25">
      <c r="A326" s="50" t="s">
        <v>14</v>
      </c>
      <c r="B326" s="60"/>
      <c r="C326" s="42" t="s">
        <v>21</v>
      </c>
      <c r="D326" s="42" t="s">
        <v>21</v>
      </c>
      <c r="E326" s="162" t="s">
        <v>661</v>
      </c>
      <c r="F326" s="172" t="s">
        <v>662</v>
      </c>
      <c r="G326" s="192">
        <f>+G327+G328</f>
        <v>0</v>
      </c>
      <c r="H326" s="190">
        <v>2875000</v>
      </c>
      <c r="I326" s="18"/>
      <c r="J326" s="57">
        <v>0</v>
      </c>
      <c r="K326" s="37"/>
      <c r="L326" s="80">
        <v>2875000</v>
      </c>
      <c r="M326" s="66"/>
      <c r="N326" s="80">
        <v>0</v>
      </c>
      <c r="O326" s="80">
        <v>2875000</v>
      </c>
    </row>
    <row r="327" spans="1:15" s="67" customFormat="1" ht="15" customHeight="1" x14ac:dyDescent="0.25">
      <c r="A327" s="50"/>
      <c r="B327" s="60"/>
      <c r="C327" s="42" t="s">
        <v>21</v>
      </c>
      <c r="D327" s="42" t="s">
        <v>11</v>
      </c>
      <c r="E327" s="164" t="s">
        <v>663</v>
      </c>
      <c r="F327" s="180" t="s">
        <v>664</v>
      </c>
      <c r="G327" s="70"/>
      <c r="H327" s="71">
        <v>2875000</v>
      </c>
      <c r="I327" s="18"/>
      <c r="J327" s="72"/>
      <c r="K327" s="171"/>
      <c r="L327" s="73">
        <v>2875000</v>
      </c>
      <c r="M327" s="74"/>
      <c r="N327" s="73">
        <v>0</v>
      </c>
      <c r="O327" s="73">
        <v>2875000</v>
      </c>
    </row>
    <row r="328" spans="1:15" s="67" customFormat="1" ht="15" customHeight="1" x14ac:dyDescent="0.25">
      <c r="A328" s="50"/>
      <c r="B328" s="60"/>
      <c r="C328" s="42" t="s">
        <v>21</v>
      </c>
      <c r="D328" s="42" t="s">
        <v>11</v>
      </c>
      <c r="E328" s="164" t="s">
        <v>665</v>
      </c>
      <c r="F328" s="180" t="s">
        <v>666</v>
      </c>
      <c r="G328" s="70"/>
      <c r="H328" s="71">
        <v>0</v>
      </c>
      <c r="I328" s="18"/>
      <c r="J328" s="72"/>
      <c r="K328" s="37"/>
      <c r="L328" s="73">
        <v>0</v>
      </c>
      <c r="M328" s="74"/>
      <c r="N328" s="73">
        <v>0</v>
      </c>
      <c r="O328" s="73">
        <v>0</v>
      </c>
    </row>
    <row r="329" spans="1:15" s="67" customFormat="1" ht="15" customHeight="1" x14ac:dyDescent="0.25">
      <c r="A329" s="50" t="s">
        <v>14</v>
      </c>
      <c r="B329" s="60"/>
      <c r="C329" s="42" t="s">
        <v>21</v>
      </c>
      <c r="D329" s="42" t="s">
        <v>21</v>
      </c>
      <c r="E329" s="162" t="s">
        <v>667</v>
      </c>
      <c r="F329" s="172" t="s">
        <v>668</v>
      </c>
      <c r="G329" s="192">
        <f>SUM(G330:G332)</f>
        <v>0</v>
      </c>
      <c r="H329" s="190">
        <v>13231591.310000002</v>
      </c>
      <c r="I329" s="18"/>
      <c r="J329" s="57">
        <v>0</v>
      </c>
      <c r="K329" s="37"/>
      <c r="L329" s="80">
        <v>13231591.310000002</v>
      </c>
      <c r="M329" s="66"/>
      <c r="N329" s="80">
        <v>600946.70666666667</v>
      </c>
      <c r="O329" s="80">
        <v>12630644.603333335</v>
      </c>
    </row>
    <row r="330" spans="1:15" s="67" customFormat="1" ht="15" customHeight="1" x14ac:dyDescent="0.25">
      <c r="A330" s="50"/>
      <c r="B330" s="60" t="s">
        <v>10</v>
      </c>
      <c r="C330" s="42" t="s">
        <v>10</v>
      </c>
      <c r="D330" s="42" t="s">
        <v>11</v>
      </c>
      <c r="E330" s="164" t="s">
        <v>669</v>
      </c>
      <c r="F330" s="180" t="s">
        <v>670</v>
      </c>
      <c r="G330" s="70"/>
      <c r="H330" s="71">
        <v>0</v>
      </c>
      <c r="I330" s="18"/>
      <c r="J330" s="72"/>
      <c r="K330" s="37"/>
      <c r="L330" s="73">
        <v>0</v>
      </c>
      <c r="M330" s="74"/>
      <c r="N330" s="73">
        <v>0</v>
      </c>
      <c r="O330" s="73">
        <v>0</v>
      </c>
    </row>
    <row r="331" spans="1:15" s="67" customFormat="1" ht="15" customHeight="1" x14ac:dyDescent="0.25">
      <c r="A331" s="50"/>
      <c r="B331" s="60"/>
      <c r="C331" s="42" t="s">
        <v>21</v>
      </c>
      <c r="D331" s="42" t="s">
        <v>11</v>
      </c>
      <c r="E331" s="164" t="s">
        <v>671</v>
      </c>
      <c r="F331" s="180" t="s">
        <v>672</v>
      </c>
      <c r="G331" s="70"/>
      <c r="H331" s="71">
        <v>2266.67</v>
      </c>
      <c r="I331" s="18"/>
      <c r="J331" s="72"/>
      <c r="K331" s="37"/>
      <c r="L331" s="73">
        <v>2266.67</v>
      </c>
      <c r="M331" s="74"/>
      <c r="N331" s="73">
        <v>0</v>
      </c>
      <c r="O331" s="73">
        <v>2266.67</v>
      </c>
    </row>
    <row r="332" spans="1:15" s="67" customFormat="1" ht="15" customHeight="1" x14ac:dyDescent="0.25">
      <c r="A332" s="50"/>
      <c r="B332" s="60"/>
      <c r="C332" s="42" t="s">
        <v>21</v>
      </c>
      <c r="D332" s="42" t="s">
        <v>11</v>
      </c>
      <c r="E332" s="164" t="s">
        <v>673</v>
      </c>
      <c r="F332" s="180" t="s">
        <v>674</v>
      </c>
      <c r="G332" s="70"/>
      <c r="H332" s="71">
        <v>13229324.640000002</v>
      </c>
      <c r="I332" s="18"/>
      <c r="J332" s="72"/>
      <c r="K332" s="37"/>
      <c r="L332" s="73">
        <v>13229324.640000002</v>
      </c>
      <c r="M332" s="74"/>
      <c r="N332" s="73">
        <v>600946.70666666667</v>
      </c>
      <c r="O332" s="73">
        <v>12628377.933333335</v>
      </c>
    </row>
    <row r="333" spans="1:15" s="67" customFormat="1" ht="15" customHeight="1" x14ac:dyDescent="0.25">
      <c r="A333" s="50" t="s">
        <v>14</v>
      </c>
      <c r="B333" s="60"/>
      <c r="C333" s="42" t="s">
        <v>21</v>
      </c>
      <c r="D333" s="42" t="s">
        <v>21</v>
      </c>
      <c r="E333" s="160" t="s">
        <v>675</v>
      </c>
      <c r="F333" s="178" t="s">
        <v>676</v>
      </c>
      <c r="G333" s="179">
        <f>SUM(G334:G336)+G342</f>
        <v>0</v>
      </c>
      <c r="H333" s="176">
        <v>49755.93</v>
      </c>
      <c r="I333" s="18"/>
      <c r="J333" s="57">
        <v>0</v>
      </c>
      <c r="K333" s="37"/>
      <c r="L333" s="177">
        <v>49755.93</v>
      </c>
      <c r="M333" s="100"/>
      <c r="N333" s="177">
        <v>44348.293333333335</v>
      </c>
      <c r="O333" s="177">
        <v>5407.6366666666654</v>
      </c>
    </row>
    <row r="334" spans="1:15" s="67" customFormat="1" ht="15" customHeight="1" x14ac:dyDescent="0.25">
      <c r="A334" s="50"/>
      <c r="B334" s="60" t="s">
        <v>10</v>
      </c>
      <c r="C334" s="42" t="s">
        <v>10</v>
      </c>
      <c r="D334" s="42" t="s">
        <v>11</v>
      </c>
      <c r="E334" s="162" t="s">
        <v>677</v>
      </c>
      <c r="F334" s="172" t="s">
        <v>678</v>
      </c>
      <c r="G334" s="125"/>
      <c r="H334" s="71">
        <v>0</v>
      </c>
      <c r="I334" s="18"/>
      <c r="J334" s="72"/>
      <c r="K334" s="37"/>
      <c r="L334" s="73">
        <v>0</v>
      </c>
      <c r="M334" s="74"/>
      <c r="N334" s="73">
        <v>0</v>
      </c>
      <c r="O334" s="73">
        <v>0</v>
      </c>
    </row>
    <row r="335" spans="1:15" s="67" customFormat="1" ht="15" customHeight="1" x14ac:dyDescent="0.25">
      <c r="A335" s="50"/>
      <c r="B335" s="60"/>
      <c r="C335" s="42" t="s">
        <v>21</v>
      </c>
      <c r="D335" s="42" t="s">
        <v>11</v>
      </c>
      <c r="E335" s="162" t="s">
        <v>679</v>
      </c>
      <c r="F335" s="172" t="s">
        <v>680</v>
      </c>
      <c r="G335" s="125"/>
      <c r="H335" s="71">
        <v>0</v>
      </c>
      <c r="I335" s="18"/>
      <c r="J335" s="72"/>
      <c r="K335" s="37"/>
      <c r="L335" s="73">
        <v>0</v>
      </c>
      <c r="M335" s="74"/>
      <c r="N335" s="73">
        <v>0</v>
      </c>
      <c r="O335" s="73">
        <v>0</v>
      </c>
    </row>
    <row r="336" spans="1:15" s="67" customFormat="1" ht="15" customHeight="1" x14ac:dyDescent="0.25">
      <c r="A336" s="50" t="s">
        <v>14</v>
      </c>
      <c r="B336" s="60"/>
      <c r="C336" s="42" t="s">
        <v>21</v>
      </c>
      <c r="D336" s="42" t="s">
        <v>21</v>
      </c>
      <c r="E336" s="162" t="s">
        <v>681</v>
      </c>
      <c r="F336" s="172" t="s">
        <v>682</v>
      </c>
      <c r="G336" s="192">
        <f>SUM(G337:G342)</f>
        <v>0</v>
      </c>
      <c r="H336" s="190">
        <v>3352.08</v>
      </c>
      <c r="I336" s="18"/>
      <c r="J336" s="57">
        <v>0</v>
      </c>
      <c r="K336" s="37"/>
      <c r="L336" s="80">
        <v>3352.08</v>
      </c>
      <c r="M336" s="66"/>
      <c r="N336" s="80">
        <v>0</v>
      </c>
      <c r="O336" s="80">
        <v>3352.08</v>
      </c>
    </row>
    <row r="337" spans="1:15" s="67" customFormat="1" ht="15" customHeight="1" x14ac:dyDescent="0.25">
      <c r="A337" s="50"/>
      <c r="B337" s="60"/>
      <c r="C337" s="42" t="s">
        <v>21</v>
      </c>
      <c r="D337" s="42" t="s">
        <v>11</v>
      </c>
      <c r="E337" s="164" t="s">
        <v>683</v>
      </c>
      <c r="F337" s="180" t="s">
        <v>684</v>
      </c>
      <c r="G337" s="70"/>
      <c r="H337" s="71">
        <v>3352.08</v>
      </c>
      <c r="I337" s="18"/>
      <c r="J337" s="72"/>
      <c r="K337" s="37"/>
      <c r="L337" s="73">
        <v>3352.08</v>
      </c>
      <c r="M337" s="74"/>
      <c r="N337" s="73">
        <v>0</v>
      </c>
      <c r="O337" s="73">
        <v>3352.08</v>
      </c>
    </row>
    <row r="338" spans="1:15" s="67" customFormat="1" ht="15" customHeight="1" x14ac:dyDescent="0.25">
      <c r="A338" s="50"/>
      <c r="B338" s="60"/>
      <c r="C338" s="42" t="s">
        <v>21</v>
      </c>
      <c r="D338" s="42" t="s">
        <v>11</v>
      </c>
      <c r="E338" s="164" t="s">
        <v>685</v>
      </c>
      <c r="F338" s="180" t="s">
        <v>686</v>
      </c>
      <c r="G338" s="70"/>
      <c r="H338" s="71">
        <v>0</v>
      </c>
      <c r="I338" s="18"/>
      <c r="J338" s="72"/>
      <c r="K338" s="37"/>
      <c r="L338" s="73">
        <v>0</v>
      </c>
      <c r="M338" s="74"/>
      <c r="N338" s="73"/>
      <c r="O338" s="73">
        <v>0</v>
      </c>
    </row>
    <row r="339" spans="1:15" s="67" customFormat="1" ht="15" customHeight="1" x14ac:dyDescent="0.25">
      <c r="A339" s="50"/>
      <c r="B339" s="60"/>
      <c r="C339" s="42" t="s">
        <v>21</v>
      </c>
      <c r="D339" s="42" t="s">
        <v>11</v>
      </c>
      <c r="E339" s="164" t="s">
        <v>687</v>
      </c>
      <c r="F339" s="180" t="s">
        <v>688</v>
      </c>
      <c r="G339" s="70"/>
      <c r="H339" s="71">
        <v>0</v>
      </c>
      <c r="I339" s="18"/>
      <c r="J339" s="72"/>
      <c r="K339" s="37"/>
      <c r="L339" s="73">
        <v>0</v>
      </c>
      <c r="M339" s="74"/>
      <c r="N339" s="73">
        <v>0</v>
      </c>
      <c r="O339" s="73">
        <v>0</v>
      </c>
    </row>
    <row r="340" spans="1:15" s="67" customFormat="1" ht="15" customHeight="1" x14ac:dyDescent="0.25">
      <c r="A340" s="50"/>
      <c r="B340" s="60"/>
      <c r="C340" s="42" t="s">
        <v>21</v>
      </c>
      <c r="D340" s="42" t="s">
        <v>11</v>
      </c>
      <c r="E340" s="164" t="s">
        <v>689</v>
      </c>
      <c r="F340" s="180" t="s">
        <v>690</v>
      </c>
      <c r="G340" s="70"/>
      <c r="H340" s="71">
        <v>0</v>
      </c>
      <c r="I340" s="18"/>
      <c r="J340" s="72"/>
      <c r="K340" s="37"/>
      <c r="L340" s="73">
        <v>0</v>
      </c>
      <c r="M340" s="74"/>
      <c r="N340" s="73">
        <v>0</v>
      </c>
      <c r="O340" s="73">
        <v>0</v>
      </c>
    </row>
    <row r="341" spans="1:15" s="67" customFormat="1" ht="15" customHeight="1" x14ac:dyDescent="0.25">
      <c r="A341" s="50"/>
      <c r="B341" s="60"/>
      <c r="C341" s="42" t="s">
        <v>21</v>
      </c>
      <c r="D341" s="42" t="s">
        <v>11</v>
      </c>
      <c r="E341" s="164" t="s">
        <v>691</v>
      </c>
      <c r="F341" s="180" t="s">
        <v>692</v>
      </c>
      <c r="G341" s="70"/>
      <c r="H341" s="71">
        <v>0</v>
      </c>
      <c r="I341" s="18"/>
      <c r="J341" s="72"/>
      <c r="K341" s="37"/>
      <c r="L341" s="73">
        <v>0</v>
      </c>
      <c r="M341" s="74"/>
      <c r="N341" s="73">
        <v>0</v>
      </c>
      <c r="O341" s="73">
        <v>0</v>
      </c>
    </row>
    <row r="342" spans="1:15" s="134" customFormat="1" ht="15" customHeight="1" x14ac:dyDescent="0.25">
      <c r="A342" s="50"/>
      <c r="B342" s="60"/>
      <c r="C342" s="42" t="s">
        <v>21</v>
      </c>
      <c r="D342" s="42" t="s">
        <v>11</v>
      </c>
      <c r="E342" s="164" t="s">
        <v>693</v>
      </c>
      <c r="F342" s="180" t="s">
        <v>694</v>
      </c>
      <c r="G342" s="70"/>
      <c r="H342" s="71">
        <v>0</v>
      </c>
      <c r="I342" s="18"/>
      <c r="J342" s="110"/>
      <c r="K342" s="37"/>
      <c r="L342" s="73">
        <v>0</v>
      </c>
      <c r="M342" s="74"/>
      <c r="N342" s="73">
        <v>0</v>
      </c>
      <c r="O342" s="73">
        <v>0</v>
      </c>
    </row>
    <row r="343" spans="1:15" s="67" customFormat="1" ht="15" customHeight="1" x14ac:dyDescent="0.25">
      <c r="A343" s="50" t="s">
        <v>14</v>
      </c>
      <c r="B343" s="60"/>
      <c r="C343" s="42" t="s">
        <v>21</v>
      </c>
      <c r="D343" s="42" t="s">
        <v>21</v>
      </c>
      <c r="E343" s="162" t="s">
        <v>695</v>
      </c>
      <c r="F343" s="172" t="s">
        <v>696</v>
      </c>
      <c r="G343" s="192">
        <f>SUM(G344:G346)</f>
        <v>0</v>
      </c>
      <c r="H343" s="190">
        <v>46403.85</v>
      </c>
      <c r="I343" s="18"/>
      <c r="J343" s="57">
        <v>0</v>
      </c>
      <c r="K343" s="37"/>
      <c r="L343" s="80">
        <v>46403.85</v>
      </c>
      <c r="M343" s="66"/>
      <c r="N343" s="80">
        <v>44348.29</v>
      </c>
      <c r="O343" s="80">
        <v>2055.5599999999977</v>
      </c>
    </row>
    <row r="344" spans="1:15" s="67" customFormat="1" ht="15" customHeight="1" x14ac:dyDescent="0.25">
      <c r="A344" s="50"/>
      <c r="B344" s="60" t="s">
        <v>10</v>
      </c>
      <c r="C344" s="42" t="s">
        <v>10</v>
      </c>
      <c r="D344" s="42" t="s">
        <v>11</v>
      </c>
      <c r="E344" s="164" t="s">
        <v>697</v>
      </c>
      <c r="F344" s="180" t="s">
        <v>698</v>
      </c>
      <c r="G344" s="70"/>
      <c r="H344" s="71">
        <v>0</v>
      </c>
      <c r="I344" s="18"/>
      <c r="J344" s="72"/>
      <c r="K344" s="37"/>
      <c r="L344" s="73">
        <v>0</v>
      </c>
      <c r="M344" s="74"/>
      <c r="N344" s="73">
        <v>0</v>
      </c>
      <c r="O344" s="73">
        <v>0</v>
      </c>
    </row>
    <row r="345" spans="1:15" s="67" customFormat="1" ht="15" customHeight="1" x14ac:dyDescent="0.25">
      <c r="A345" s="50"/>
      <c r="B345" s="60"/>
      <c r="C345" s="42" t="s">
        <v>21</v>
      </c>
      <c r="D345" s="42" t="s">
        <v>11</v>
      </c>
      <c r="E345" s="164" t="s">
        <v>699</v>
      </c>
      <c r="F345" s="180" t="s">
        <v>700</v>
      </c>
      <c r="G345" s="70"/>
      <c r="H345" s="71">
        <v>46403.85</v>
      </c>
      <c r="I345" s="18"/>
      <c r="J345" s="72"/>
      <c r="K345" s="37"/>
      <c r="L345" s="73">
        <v>46403.85</v>
      </c>
      <c r="M345" s="74"/>
      <c r="N345" s="73">
        <v>44348.29</v>
      </c>
      <c r="O345" s="73">
        <v>2055.5599999999977</v>
      </c>
    </row>
    <row r="346" spans="1:15" s="67" customFormat="1" ht="15" customHeight="1" x14ac:dyDescent="0.25">
      <c r="A346" s="50"/>
      <c r="B346" s="60" t="s">
        <v>149</v>
      </c>
      <c r="C346" s="42" t="s">
        <v>149</v>
      </c>
      <c r="D346" s="42" t="s">
        <v>11</v>
      </c>
      <c r="E346" s="164" t="s">
        <v>701</v>
      </c>
      <c r="F346" s="180" t="s">
        <v>702</v>
      </c>
      <c r="G346" s="70"/>
      <c r="H346" s="71">
        <v>0</v>
      </c>
      <c r="I346" s="18"/>
      <c r="J346" s="72"/>
      <c r="K346" s="37"/>
      <c r="L346" s="73">
        <v>0</v>
      </c>
      <c r="M346" s="74"/>
      <c r="N346" s="73">
        <v>0</v>
      </c>
      <c r="O346" s="73">
        <v>0</v>
      </c>
    </row>
    <row r="347" spans="1:15" s="67" customFormat="1" ht="15" customHeight="1" x14ac:dyDescent="0.25">
      <c r="A347" s="50" t="s">
        <v>14</v>
      </c>
      <c r="B347" s="60"/>
      <c r="C347" s="42" t="s">
        <v>21</v>
      </c>
      <c r="D347" s="42" t="s">
        <v>21</v>
      </c>
      <c r="E347" s="160" t="s">
        <v>703</v>
      </c>
      <c r="F347" s="178" t="s">
        <v>704</v>
      </c>
      <c r="G347" s="179">
        <f>SUM(G348:G349)</f>
        <v>0</v>
      </c>
      <c r="H347" s="176">
        <v>196566.91</v>
      </c>
      <c r="I347" s="18"/>
      <c r="J347" s="57">
        <v>0</v>
      </c>
      <c r="K347" s="37"/>
      <c r="L347" s="177">
        <v>196566.91</v>
      </c>
      <c r="M347" s="100"/>
      <c r="N347" s="177">
        <v>0</v>
      </c>
      <c r="O347" s="177">
        <v>196566.91</v>
      </c>
    </row>
    <row r="348" spans="1:15" s="67" customFormat="1" ht="15" customHeight="1" x14ac:dyDescent="0.25">
      <c r="A348" s="50"/>
      <c r="B348" s="60"/>
      <c r="C348" s="42" t="s">
        <v>21</v>
      </c>
      <c r="D348" s="42" t="s">
        <v>11</v>
      </c>
      <c r="E348" s="162" t="s">
        <v>705</v>
      </c>
      <c r="F348" s="172" t="s">
        <v>706</v>
      </c>
      <c r="G348" s="125"/>
      <c r="H348" s="71">
        <v>110063.55</v>
      </c>
      <c r="I348" s="18"/>
      <c r="J348" s="72"/>
      <c r="K348" s="37"/>
      <c r="L348" s="73">
        <v>110063.55</v>
      </c>
      <c r="M348" s="74"/>
      <c r="N348" s="73">
        <v>0</v>
      </c>
      <c r="O348" s="73">
        <v>110063.55</v>
      </c>
    </row>
    <row r="349" spans="1:15" s="67" customFormat="1" ht="15" customHeight="1" x14ac:dyDescent="0.25">
      <c r="A349" s="50"/>
      <c r="B349" s="60"/>
      <c r="C349" s="42" t="s">
        <v>21</v>
      </c>
      <c r="D349" s="42" t="s">
        <v>11</v>
      </c>
      <c r="E349" s="162" t="s">
        <v>707</v>
      </c>
      <c r="F349" s="172" t="s">
        <v>708</v>
      </c>
      <c r="G349" s="125"/>
      <c r="H349" s="71">
        <v>86503.360000000001</v>
      </c>
      <c r="I349" s="18"/>
      <c r="J349" s="72"/>
      <c r="K349" s="37"/>
      <c r="L349" s="73">
        <v>86503.360000000001</v>
      </c>
      <c r="M349" s="74"/>
      <c r="N349" s="73">
        <v>0</v>
      </c>
      <c r="O349" s="73">
        <v>86503.360000000001</v>
      </c>
    </row>
    <row r="350" spans="1:15" s="67" customFormat="1" ht="15" customHeight="1" x14ac:dyDescent="0.25">
      <c r="A350" s="50" t="s">
        <v>14</v>
      </c>
      <c r="B350" s="60"/>
      <c r="C350" s="42" t="s">
        <v>21</v>
      </c>
      <c r="D350" s="42" t="s">
        <v>21</v>
      </c>
      <c r="E350" s="158" t="s">
        <v>709</v>
      </c>
      <c r="F350" s="193" t="s">
        <v>710</v>
      </c>
      <c r="G350" s="103">
        <f>SUM(G351:G357)</f>
        <v>0</v>
      </c>
      <c r="H350" s="104">
        <v>11203777.890000001</v>
      </c>
      <c r="I350" s="18"/>
      <c r="J350" s="47">
        <v>0</v>
      </c>
      <c r="K350" s="37"/>
      <c r="L350" s="48">
        <v>11203777.890000001</v>
      </c>
      <c r="M350" s="49"/>
      <c r="N350" s="48">
        <v>0</v>
      </c>
      <c r="O350" s="48">
        <v>11203777.890000001</v>
      </c>
    </row>
    <row r="351" spans="1:15" s="67" customFormat="1" ht="15" customHeight="1" x14ac:dyDescent="0.25">
      <c r="A351" s="50"/>
      <c r="B351" s="60"/>
      <c r="C351" s="42" t="s">
        <v>21</v>
      </c>
      <c r="D351" s="42" t="s">
        <v>11</v>
      </c>
      <c r="E351" s="160" t="s">
        <v>711</v>
      </c>
      <c r="F351" s="173" t="s">
        <v>712</v>
      </c>
      <c r="G351" s="97"/>
      <c r="H351" s="105">
        <v>4100000</v>
      </c>
      <c r="I351" s="18"/>
      <c r="J351" s="72"/>
      <c r="K351" s="37"/>
      <c r="L351" s="106">
        <v>4100000</v>
      </c>
      <c r="M351" s="74"/>
      <c r="N351" s="106">
        <v>0</v>
      </c>
      <c r="O351" s="106">
        <v>4100000</v>
      </c>
    </row>
    <row r="352" spans="1:15" s="67" customFormat="1" ht="15" customHeight="1" x14ac:dyDescent="0.25">
      <c r="A352" s="50"/>
      <c r="B352" s="60"/>
      <c r="C352" s="42" t="s">
        <v>21</v>
      </c>
      <c r="D352" s="42" t="s">
        <v>11</v>
      </c>
      <c r="E352" s="160" t="s">
        <v>713</v>
      </c>
      <c r="F352" s="173" t="s">
        <v>714</v>
      </c>
      <c r="G352" s="97"/>
      <c r="H352" s="105">
        <v>2700000</v>
      </c>
      <c r="I352" s="18"/>
      <c r="J352" s="72"/>
      <c r="K352" s="37"/>
      <c r="L352" s="106">
        <v>2700000</v>
      </c>
      <c r="M352" s="74"/>
      <c r="N352" s="106">
        <v>0</v>
      </c>
      <c r="O352" s="106">
        <v>2700000</v>
      </c>
    </row>
    <row r="353" spans="1:15" s="67" customFormat="1" ht="15" customHeight="1" x14ac:dyDescent="0.25">
      <c r="A353" s="50"/>
      <c r="B353" s="60"/>
      <c r="C353" s="42" t="s">
        <v>21</v>
      </c>
      <c r="D353" s="42" t="s">
        <v>11</v>
      </c>
      <c r="E353" s="160" t="s">
        <v>715</v>
      </c>
      <c r="F353" s="173" t="s">
        <v>716</v>
      </c>
      <c r="G353" s="97"/>
      <c r="H353" s="105">
        <v>4245000</v>
      </c>
      <c r="I353" s="18"/>
      <c r="J353" s="72"/>
      <c r="K353" s="37"/>
      <c r="L353" s="106">
        <v>4245000</v>
      </c>
      <c r="M353" s="74"/>
      <c r="N353" s="106">
        <v>0</v>
      </c>
      <c r="O353" s="106">
        <v>4245000</v>
      </c>
    </row>
    <row r="354" spans="1:15" s="67" customFormat="1" ht="15" customHeight="1" x14ac:dyDescent="0.25">
      <c r="A354" s="50"/>
      <c r="B354" s="60"/>
      <c r="C354" s="42" t="s">
        <v>21</v>
      </c>
      <c r="D354" s="42" t="s">
        <v>11</v>
      </c>
      <c r="E354" s="160" t="s">
        <v>717</v>
      </c>
      <c r="F354" s="173" t="s">
        <v>718</v>
      </c>
      <c r="G354" s="97"/>
      <c r="H354" s="105">
        <v>56840.33</v>
      </c>
      <c r="I354" s="18"/>
      <c r="J354" s="72"/>
      <c r="K354" s="37"/>
      <c r="L354" s="106">
        <v>56840.33</v>
      </c>
      <c r="M354" s="74"/>
      <c r="N354" s="106">
        <v>0</v>
      </c>
      <c r="O354" s="106">
        <v>56840.33</v>
      </c>
    </row>
    <row r="355" spans="1:15" s="67" customFormat="1" ht="15" customHeight="1" x14ac:dyDescent="0.25">
      <c r="A355" s="50"/>
      <c r="B355" s="60"/>
      <c r="C355" s="42" t="s">
        <v>21</v>
      </c>
      <c r="D355" s="42" t="s">
        <v>11</v>
      </c>
      <c r="E355" s="160" t="s">
        <v>719</v>
      </c>
      <c r="F355" s="173" t="s">
        <v>720</v>
      </c>
      <c r="G355" s="97"/>
      <c r="H355" s="105">
        <v>94089.51</v>
      </c>
      <c r="I355" s="18"/>
      <c r="J355" s="72"/>
      <c r="K355" s="37"/>
      <c r="L355" s="106">
        <v>94089.51</v>
      </c>
      <c r="M355" s="74"/>
      <c r="N355" s="106">
        <v>0</v>
      </c>
      <c r="O355" s="106">
        <v>94089.51</v>
      </c>
    </row>
    <row r="356" spans="1:15" s="67" customFormat="1" ht="15" customHeight="1" x14ac:dyDescent="0.25">
      <c r="A356" s="50"/>
      <c r="B356" s="60"/>
      <c r="C356" s="42" t="s">
        <v>21</v>
      </c>
      <c r="D356" s="42" t="s">
        <v>11</v>
      </c>
      <c r="E356" s="160" t="s">
        <v>721</v>
      </c>
      <c r="F356" s="173" t="s">
        <v>722</v>
      </c>
      <c r="G356" s="97"/>
      <c r="H356" s="105">
        <v>7848.05</v>
      </c>
      <c r="I356" s="18"/>
      <c r="J356" s="72"/>
      <c r="K356" s="37"/>
      <c r="L356" s="106">
        <v>7848.05</v>
      </c>
      <c r="M356" s="74"/>
      <c r="N356" s="106">
        <v>0</v>
      </c>
      <c r="O356" s="106">
        <v>7848.05</v>
      </c>
    </row>
    <row r="357" spans="1:15" s="67" customFormat="1" ht="15" customHeight="1" x14ac:dyDescent="0.25">
      <c r="A357" s="194"/>
      <c r="B357" s="195" t="s">
        <v>10</v>
      </c>
      <c r="C357" s="42" t="s">
        <v>10</v>
      </c>
      <c r="D357" s="42" t="s">
        <v>11</v>
      </c>
      <c r="E357" s="160" t="s">
        <v>723</v>
      </c>
      <c r="F357" s="173" t="s">
        <v>724</v>
      </c>
      <c r="G357" s="97"/>
      <c r="H357" s="105">
        <v>0</v>
      </c>
      <c r="I357" s="18"/>
      <c r="J357" s="72"/>
      <c r="K357" s="37"/>
      <c r="L357" s="106">
        <v>0</v>
      </c>
      <c r="M357" s="74"/>
      <c r="N357" s="106">
        <v>0</v>
      </c>
      <c r="O357" s="106">
        <v>0</v>
      </c>
    </row>
    <row r="358" spans="1:15" s="67" customFormat="1" ht="15" customHeight="1" x14ac:dyDescent="0.25">
      <c r="A358" s="50" t="s">
        <v>14</v>
      </c>
      <c r="B358" s="60"/>
      <c r="C358" s="42" t="s">
        <v>21</v>
      </c>
      <c r="D358" s="42" t="s">
        <v>21</v>
      </c>
      <c r="E358" s="158" t="s">
        <v>725</v>
      </c>
      <c r="F358" s="193" t="s">
        <v>726</v>
      </c>
      <c r="G358" s="103">
        <f>+G359+G360+G363+G366+G367</f>
        <v>0</v>
      </c>
      <c r="H358" s="104">
        <v>6736015.79</v>
      </c>
      <c r="I358" s="18"/>
      <c r="J358" s="47">
        <v>0</v>
      </c>
      <c r="K358" s="37"/>
      <c r="L358" s="48">
        <v>6736015.79</v>
      </c>
      <c r="M358" s="49"/>
      <c r="N358" s="48">
        <v>0</v>
      </c>
      <c r="O358" s="48">
        <v>6736015.79</v>
      </c>
    </row>
    <row r="359" spans="1:15" s="67" customFormat="1" ht="15" customHeight="1" x14ac:dyDescent="0.25">
      <c r="A359" s="50"/>
      <c r="B359" s="60"/>
      <c r="C359" s="42" t="s">
        <v>21</v>
      </c>
      <c r="D359" s="42" t="s">
        <v>11</v>
      </c>
      <c r="E359" s="160" t="s">
        <v>727</v>
      </c>
      <c r="F359" s="173" t="s">
        <v>728</v>
      </c>
      <c r="G359" s="97"/>
      <c r="H359" s="105">
        <v>485864.94999999995</v>
      </c>
      <c r="I359" s="18"/>
      <c r="J359" s="72"/>
      <c r="K359" s="37"/>
      <c r="L359" s="106">
        <v>485864.94999999995</v>
      </c>
      <c r="M359" s="74"/>
      <c r="N359" s="106">
        <v>0</v>
      </c>
      <c r="O359" s="106">
        <v>485864.94999999995</v>
      </c>
    </row>
    <row r="360" spans="1:15" s="67" customFormat="1" ht="15" customHeight="1" x14ac:dyDescent="0.25">
      <c r="A360" s="50" t="s">
        <v>14</v>
      </c>
      <c r="B360" s="60"/>
      <c r="C360" s="42" t="s">
        <v>21</v>
      </c>
      <c r="D360" s="42" t="s">
        <v>21</v>
      </c>
      <c r="E360" s="160" t="s">
        <v>729</v>
      </c>
      <c r="F360" s="173" t="s">
        <v>730</v>
      </c>
      <c r="G360" s="131">
        <f>+G361+G362</f>
        <v>0</v>
      </c>
      <c r="H360" s="98">
        <v>6250150.8399999999</v>
      </c>
      <c r="I360" s="18"/>
      <c r="J360" s="57">
        <v>0</v>
      </c>
      <c r="K360" s="37"/>
      <c r="L360" s="99">
        <v>6250150.8399999999</v>
      </c>
      <c r="M360" s="100"/>
      <c r="N360" s="99">
        <v>0</v>
      </c>
      <c r="O360" s="99">
        <v>6250150.8399999999</v>
      </c>
    </row>
    <row r="361" spans="1:15" s="67" customFormat="1" ht="15" customHeight="1" x14ac:dyDescent="0.25">
      <c r="A361" s="50"/>
      <c r="B361" s="60"/>
      <c r="C361" s="42" t="s">
        <v>21</v>
      </c>
      <c r="D361" s="42" t="s">
        <v>11</v>
      </c>
      <c r="E361" s="162" t="s">
        <v>731</v>
      </c>
      <c r="F361" s="178" t="s">
        <v>732</v>
      </c>
      <c r="G361" s="175"/>
      <c r="H361" s="183">
        <v>6060286.3599999994</v>
      </c>
      <c r="I361" s="18"/>
      <c r="J361" s="72"/>
      <c r="K361" s="37"/>
      <c r="L361" s="184">
        <v>6060286.3599999994</v>
      </c>
      <c r="M361" s="49"/>
      <c r="N361" s="184">
        <v>0</v>
      </c>
      <c r="O361" s="184">
        <v>6060286.3599999994</v>
      </c>
    </row>
    <row r="362" spans="1:15" s="67" customFormat="1" ht="15" customHeight="1" x14ac:dyDescent="0.25">
      <c r="A362" s="50"/>
      <c r="B362" s="60"/>
      <c r="C362" s="42" t="s">
        <v>21</v>
      </c>
      <c r="D362" s="42" t="s">
        <v>11</v>
      </c>
      <c r="E362" s="162" t="s">
        <v>733</v>
      </c>
      <c r="F362" s="178" t="s">
        <v>734</v>
      </c>
      <c r="G362" s="175"/>
      <c r="H362" s="183">
        <v>189864.47999999998</v>
      </c>
      <c r="I362" s="18"/>
      <c r="J362" s="72"/>
      <c r="K362" s="37"/>
      <c r="L362" s="184">
        <v>189864.47999999998</v>
      </c>
      <c r="M362" s="49"/>
      <c r="N362" s="184">
        <v>0</v>
      </c>
      <c r="O362" s="184">
        <v>189864.47999999998</v>
      </c>
    </row>
    <row r="363" spans="1:15" s="67" customFormat="1" ht="15" customHeight="1" x14ac:dyDescent="0.25">
      <c r="A363" s="50" t="s">
        <v>14</v>
      </c>
      <c r="B363" s="60"/>
      <c r="C363" s="42" t="s">
        <v>21</v>
      </c>
      <c r="D363" s="42" t="s">
        <v>21</v>
      </c>
      <c r="E363" s="160" t="s">
        <v>735</v>
      </c>
      <c r="F363" s="173" t="s">
        <v>736</v>
      </c>
      <c r="G363" s="54">
        <f>+G364+G365</f>
        <v>0</v>
      </c>
      <c r="H363" s="55">
        <v>0</v>
      </c>
      <c r="I363" s="18"/>
      <c r="J363" s="57">
        <v>0</v>
      </c>
      <c r="K363" s="37"/>
      <c r="L363" s="58">
        <v>0</v>
      </c>
      <c r="M363" s="49"/>
      <c r="N363" s="58">
        <v>0</v>
      </c>
      <c r="O363" s="58">
        <v>0</v>
      </c>
    </row>
    <row r="364" spans="1:15" s="67" customFormat="1" ht="15" customHeight="1" x14ac:dyDescent="0.25">
      <c r="A364" s="50"/>
      <c r="B364" s="60"/>
      <c r="C364" s="42" t="s">
        <v>21</v>
      </c>
      <c r="D364" s="42" t="s">
        <v>11</v>
      </c>
      <c r="E364" s="162" t="s">
        <v>737</v>
      </c>
      <c r="F364" s="178" t="s">
        <v>738</v>
      </c>
      <c r="G364" s="175"/>
      <c r="H364" s="183">
        <v>0</v>
      </c>
      <c r="I364" s="18"/>
      <c r="J364" s="72"/>
      <c r="K364" s="37"/>
      <c r="L364" s="184">
        <v>0</v>
      </c>
      <c r="M364" s="49"/>
      <c r="N364" s="184">
        <v>0</v>
      </c>
      <c r="O364" s="184">
        <v>0</v>
      </c>
    </row>
    <row r="365" spans="1:15" s="67" customFormat="1" ht="15" customHeight="1" x14ac:dyDescent="0.25">
      <c r="A365" s="50"/>
      <c r="B365" s="60"/>
      <c r="C365" s="42" t="s">
        <v>21</v>
      </c>
      <c r="D365" s="42" t="s">
        <v>11</v>
      </c>
      <c r="E365" s="162" t="s">
        <v>739</v>
      </c>
      <c r="F365" s="178" t="s">
        <v>740</v>
      </c>
      <c r="G365" s="175"/>
      <c r="H365" s="183">
        <v>0</v>
      </c>
      <c r="I365" s="18"/>
      <c r="J365" s="72"/>
      <c r="K365" s="37"/>
      <c r="L365" s="184">
        <v>0</v>
      </c>
      <c r="M365" s="49"/>
      <c r="N365" s="184">
        <v>0</v>
      </c>
      <c r="O365" s="184">
        <v>0</v>
      </c>
    </row>
    <row r="366" spans="1:15" s="19" customFormat="1" ht="15" customHeight="1" x14ac:dyDescent="0.25">
      <c r="A366" s="91"/>
      <c r="B366" s="92"/>
      <c r="C366" s="42" t="s">
        <v>21</v>
      </c>
      <c r="D366" s="42" t="s">
        <v>11</v>
      </c>
      <c r="E366" s="160" t="s">
        <v>741</v>
      </c>
      <c r="F366" s="173" t="s">
        <v>742</v>
      </c>
      <c r="G366" s="97"/>
      <c r="H366" s="105">
        <v>0</v>
      </c>
      <c r="I366" s="18"/>
      <c r="J366" s="72"/>
      <c r="K366" s="37"/>
      <c r="L366" s="106">
        <v>0</v>
      </c>
      <c r="M366" s="74"/>
      <c r="N366" s="106">
        <v>0</v>
      </c>
      <c r="O366" s="106">
        <v>0</v>
      </c>
    </row>
    <row r="367" spans="1:15" s="19" customFormat="1" ht="15" customHeight="1" x14ac:dyDescent="0.25">
      <c r="A367" s="196"/>
      <c r="B367" s="197" t="s">
        <v>10</v>
      </c>
      <c r="C367" s="42" t="s">
        <v>10</v>
      </c>
      <c r="D367" s="42" t="s">
        <v>11</v>
      </c>
      <c r="E367" s="160" t="s">
        <v>743</v>
      </c>
      <c r="F367" s="173" t="s">
        <v>744</v>
      </c>
      <c r="G367" s="97"/>
      <c r="H367" s="105">
        <v>0</v>
      </c>
      <c r="I367" s="18"/>
      <c r="J367" s="72"/>
      <c r="K367" s="37"/>
      <c r="L367" s="106">
        <v>0</v>
      </c>
      <c r="M367" s="74"/>
      <c r="N367" s="106">
        <v>0</v>
      </c>
      <c r="O367" s="106">
        <v>0</v>
      </c>
    </row>
    <row r="368" spans="1:15" s="67" customFormat="1" ht="15" customHeight="1" x14ac:dyDescent="0.25">
      <c r="A368" s="50" t="s">
        <v>14</v>
      </c>
      <c r="B368" s="60"/>
      <c r="C368" s="42" t="s">
        <v>21</v>
      </c>
      <c r="D368" s="42" t="s">
        <v>21</v>
      </c>
      <c r="E368" s="198" t="s">
        <v>745</v>
      </c>
      <c r="F368" s="199" t="s">
        <v>746</v>
      </c>
      <c r="G368" s="200"/>
      <c r="H368" s="201">
        <v>228057353.92000002</v>
      </c>
      <c r="I368" s="18"/>
      <c r="J368" s="47"/>
      <c r="K368" s="37"/>
      <c r="L368" s="202">
        <v>228057353.92000002</v>
      </c>
      <c r="M368" s="49"/>
      <c r="N368" s="202">
        <v>21612515.48</v>
      </c>
      <c r="O368" s="202">
        <v>206444838.44000003</v>
      </c>
    </row>
    <row r="369" spans="1:15" s="67" customFormat="1" ht="15" customHeight="1" x14ac:dyDescent="0.25">
      <c r="A369" s="50" t="s">
        <v>14</v>
      </c>
      <c r="B369" s="60"/>
      <c r="C369" s="42" t="s">
        <v>21</v>
      </c>
      <c r="D369" s="42" t="s">
        <v>21</v>
      </c>
      <c r="E369" s="158" t="s">
        <v>747</v>
      </c>
      <c r="F369" s="193" t="s">
        <v>748</v>
      </c>
      <c r="G369" s="103">
        <f>+G370+G379</f>
        <v>0</v>
      </c>
      <c r="H369" s="104">
        <v>187244618.68000001</v>
      </c>
      <c r="I369" s="18"/>
      <c r="J369" s="57">
        <v>0</v>
      </c>
      <c r="K369" s="37"/>
      <c r="L369" s="48">
        <v>187244618.68000001</v>
      </c>
      <c r="M369" s="49"/>
      <c r="N369" s="48">
        <v>19253167.333333332</v>
      </c>
      <c r="O369" s="48">
        <v>167991451.34666666</v>
      </c>
    </row>
    <row r="370" spans="1:15" s="67" customFormat="1" ht="15" customHeight="1" x14ac:dyDescent="0.25">
      <c r="A370" s="50" t="s">
        <v>14</v>
      </c>
      <c r="B370" s="60"/>
      <c r="C370" s="42" t="s">
        <v>21</v>
      </c>
      <c r="D370" s="42" t="s">
        <v>21</v>
      </c>
      <c r="E370" s="160" t="s">
        <v>749</v>
      </c>
      <c r="F370" s="173" t="s">
        <v>750</v>
      </c>
      <c r="G370" s="131">
        <f>+G371+G375</f>
        <v>0</v>
      </c>
      <c r="H370" s="98">
        <v>91526488.50999999</v>
      </c>
      <c r="I370" s="18"/>
      <c r="J370" s="57">
        <v>0</v>
      </c>
      <c r="K370" s="37"/>
      <c r="L370" s="99">
        <v>91526488.50999999</v>
      </c>
      <c r="M370" s="100"/>
      <c r="N370" s="99">
        <v>5512512.5066666659</v>
      </c>
      <c r="O370" s="99">
        <v>86013976.00333333</v>
      </c>
    </row>
    <row r="371" spans="1:15" s="67" customFormat="1" ht="15" customHeight="1" x14ac:dyDescent="0.25">
      <c r="A371" s="50" t="s">
        <v>14</v>
      </c>
      <c r="B371" s="60"/>
      <c r="C371" s="42" t="s">
        <v>21</v>
      </c>
      <c r="D371" s="42" t="s">
        <v>21</v>
      </c>
      <c r="E371" s="162" t="s">
        <v>751</v>
      </c>
      <c r="F371" s="166" t="s">
        <v>752</v>
      </c>
      <c r="G371" s="63">
        <f>SUM(G372:G374)</f>
        <v>0</v>
      </c>
      <c r="H371" s="64">
        <v>86051525.209999993</v>
      </c>
      <c r="I371" s="18"/>
      <c r="J371" s="57">
        <v>0</v>
      </c>
      <c r="K371" s="37"/>
      <c r="L371" s="65">
        <v>86051525.209999993</v>
      </c>
      <c r="M371" s="66"/>
      <c r="N371" s="65">
        <v>4242586.5333333323</v>
      </c>
      <c r="O371" s="65">
        <v>81808938.676666662</v>
      </c>
    </row>
    <row r="372" spans="1:15" s="67" customFormat="1" ht="15" customHeight="1" x14ac:dyDescent="0.25">
      <c r="A372" s="50"/>
      <c r="B372" s="60"/>
      <c r="C372" s="42" t="s">
        <v>21</v>
      </c>
      <c r="D372" s="42" t="s">
        <v>11</v>
      </c>
      <c r="E372" s="162" t="s">
        <v>753</v>
      </c>
      <c r="F372" s="172" t="s">
        <v>754</v>
      </c>
      <c r="G372" s="125"/>
      <c r="H372" s="190">
        <v>86051525.209999993</v>
      </c>
      <c r="I372" s="18"/>
      <c r="J372" s="72"/>
      <c r="K372" s="37"/>
      <c r="L372" s="80">
        <v>86051525.209999993</v>
      </c>
      <c r="M372" s="66"/>
      <c r="N372" s="80">
        <v>4242586.5333333332</v>
      </c>
      <c r="O372" s="80">
        <v>81808938.676666662</v>
      </c>
    </row>
    <row r="373" spans="1:15" s="67" customFormat="1" ht="15" customHeight="1" x14ac:dyDescent="0.25">
      <c r="A373" s="50"/>
      <c r="B373" s="60"/>
      <c r="C373" s="42" t="s">
        <v>21</v>
      </c>
      <c r="D373" s="42" t="s">
        <v>11</v>
      </c>
      <c r="E373" s="162" t="s">
        <v>755</v>
      </c>
      <c r="F373" s="172" t="s">
        <v>756</v>
      </c>
      <c r="G373" s="125"/>
      <c r="H373" s="190">
        <v>0</v>
      </c>
      <c r="I373" s="18"/>
      <c r="J373" s="72"/>
      <c r="K373" s="37"/>
      <c r="L373" s="80">
        <v>0</v>
      </c>
      <c r="M373" s="66"/>
      <c r="N373" s="80">
        <v>0</v>
      </c>
      <c r="O373" s="80">
        <v>0</v>
      </c>
    </row>
    <row r="374" spans="1:15" s="67" customFormat="1" ht="15" customHeight="1" x14ac:dyDescent="0.25">
      <c r="A374" s="50"/>
      <c r="B374" s="60"/>
      <c r="C374" s="42" t="s">
        <v>21</v>
      </c>
      <c r="D374" s="42" t="s">
        <v>11</v>
      </c>
      <c r="E374" s="162" t="s">
        <v>757</v>
      </c>
      <c r="F374" s="172" t="s">
        <v>758</v>
      </c>
      <c r="G374" s="125"/>
      <c r="H374" s="190">
        <v>0</v>
      </c>
      <c r="I374" s="18"/>
      <c r="J374" s="72"/>
      <c r="K374" s="37"/>
      <c r="L374" s="80">
        <v>0</v>
      </c>
      <c r="M374" s="66"/>
      <c r="N374" s="80">
        <v>0</v>
      </c>
      <c r="O374" s="80">
        <v>0</v>
      </c>
    </row>
    <row r="375" spans="1:15" s="67" customFormat="1" ht="15" customHeight="1" x14ac:dyDescent="0.25">
      <c r="A375" s="50" t="s">
        <v>14</v>
      </c>
      <c r="B375" s="60"/>
      <c r="C375" s="42" t="s">
        <v>21</v>
      </c>
      <c r="D375" s="42" t="s">
        <v>21</v>
      </c>
      <c r="E375" s="162" t="s">
        <v>759</v>
      </c>
      <c r="F375" s="166" t="s">
        <v>760</v>
      </c>
      <c r="G375" s="63">
        <f>SUM(G376:G378)</f>
        <v>0</v>
      </c>
      <c r="H375" s="64">
        <v>5474963.2999999998</v>
      </c>
      <c r="I375" s="18"/>
      <c r="J375" s="57">
        <v>0</v>
      </c>
      <c r="K375" s="37"/>
      <c r="L375" s="65">
        <v>5474963.2999999998</v>
      </c>
      <c r="M375" s="66"/>
      <c r="N375" s="65">
        <v>1269925.9733333334</v>
      </c>
      <c r="O375" s="65">
        <v>4205037.3266666662</v>
      </c>
    </row>
    <row r="376" spans="1:15" s="67" customFormat="1" ht="15" customHeight="1" x14ac:dyDescent="0.25">
      <c r="A376" s="50"/>
      <c r="B376" s="60"/>
      <c r="C376" s="42" t="s">
        <v>21</v>
      </c>
      <c r="D376" s="42" t="s">
        <v>11</v>
      </c>
      <c r="E376" s="162" t="s">
        <v>761</v>
      </c>
      <c r="F376" s="172" t="s">
        <v>762</v>
      </c>
      <c r="G376" s="125"/>
      <c r="H376" s="190">
        <v>5474963.2999999998</v>
      </c>
      <c r="I376" s="18"/>
      <c r="J376" s="72"/>
      <c r="K376" s="37"/>
      <c r="L376" s="80">
        <v>5474963.2999999998</v>
      </c>
      <c r="M376" s="66"/>
      <c r="N376" s="80">
        <v>1269925.97</v>
      </c>
      <c r="O376" s="80">
        <v>4205037.33</v>
      </c>
    </row>
    <row r="377" spans="1:15" s="67" customFormat="1" ht="15" customHeight="1" x14ac:dyDescent="0.25">
      <c r="A377" s="50"/>
      <c r="B377" s="60"/>
      <c r="C377" s="42" t="s">
        <v>21</v>
      </c>
      <c r="D377" s="42" t="s">
        <v>11</v>
      </c>
      <c r="E377" s="162" t="s">
        <v>763</v>
      </c>
      <c r="F377" s="172" t="s">
        <v>764</v>
      </c>
      <c r="G377" s="125"/>
      <c r="H377" s="190">
        <v>0</v>
      </c>
      <c r="I377" s="18"/>
      <c r="J377" s="72"/>
      <c r="K377" s="37"/>
      <c r="L377" s="80">
        <v>0</v>
      </c>
      <c r="M377" s="66"/>
      <c r="N377" s="80">
        <v>0</v>
      </c>
      <c r="O377" s="80">
        <v>0</v>
      </c>
    </row>
    <row r="378" spans="1:15" s="67" customFormat="1" ht="15" customHeight="1" x14ac:dyDescent="0.25">
      <c r="A378" s="50"/>
      <c r="B378" s="60"/>
      <c r="C378" s="42" t="s">
        <v>21</v>
      </c>
      <c r="D378" s="42" t="s">
        <v>11</v>
      </c>
      <c r="E378" s="162" t="s">
        <v>765</v>
      </c>
      <c r="F378" s="172" t="s">
        <v>766</v>
      </c>
      <c r="G378" s="125"/>
      <c r="H378" s="190">
        <v>0</v>
      </c>
      <c r="I378" s="18"/>
      <c r="J378" s="72"/>
      <c r="K378" s="37"/>
      <c r="L378" s="80">
        <v>0</v>
      </c>
      <c r="M378" s="66"/>
      <c r="N378" s="80">
        <v>0</v>
      </c>
      <c r="O378" s="80">
        <v>0</v>
      </c>
    </row>
    <row r="379" spans="1:15" s="67" customFormat="1" ht="15" customHeight="1" x14ac:dyDescent="0.25">
      <c r="A379" s="50" t="s">
        <v>14</v>
      </c>
      <c r="B379" s="60"/>
      <c r="C379" s="42" t="s">
        <v>21</v>
      </c>
      <c r="D379" s="42" t="s">
        <v>21</v>
      </c>
      <c r="E379" s="160" t="s">
        <v>767</v>
      </c>
      <c r="F379" s="173" t="s">
        <v>768</v>
      </c>
      <c r="G379" s="97">
        <v>0</v>
      </c>
      <c r="H379" s="98">
        <v>95718130.170000002</v>
      </c>
      <c r="I379" s="18"/>
      <c r="J379" s="57">
        <v>0</v>
      </c>
      <c r="K379" s="37"/>
      <c r="L379" s="99">
        <v>95718130.170000002</v>
      </c>
      <c r="M379" s="100"/>
      <c r="N379" s="99">
        <v>13740654.826666666</v>
      </c>
      <c r="O379" s="99">
        <v>81977475.343333334</v>
      </c>
    </row>
    <row r="380" spans="1:15" s="67" customFormat="1" ht="15" customHeight="1" x14ac:dyDescent="0.25">
      <c r="A380" s="50"/>
      <c r="B380" s="60"/>
      <c r="C380" s="42" t="s">
        <v>21</v>
      </c>
      <c r="D380" s="42" t="s">
        <v>11</v>
      </c>
      <c r="E380" s="162" t="s">
        <v>769</v>
      </c>
      <c r="F380" s="172" t="s">
        <v>770</v>
      </c>
      <c r="G380" s="203"/>
      <c r="H380" s="204">
        <v>95718130.170000002</v>
      </c>
      <c r="I380" s="18"/>
      <c r="J380" s="72"/>
      <c r="K380" s="37"/>
      <c r="L380" s="205">
        <v>95718130.170000002</v>
      </c>
      <c r="M380" s="66"/>
      <c r="N380" s="205">
        <v>13740654.83</v>
      </c>
      <c r="O380" s="205">
        <v>81977475.340000004</v>
      </c>
    </row>
    <row r="381" spans="1:15" s="67" customFormat="1" ht="15" customHeight="1" x14ac:dyDescent="0.25">
      <c r="A381" s="50"/>
      <c r="B381" s="60"/>
      <c r="C381" s="42" t="s">
        <v>21</v>
      </c>
      <c r="D381" s="42" t="s">
        <v>11</v>
      </c>
      <c r="E381" s="162" t="s">
        <v>771</v>
      </c>
      <c r="F381" s="172" t="s">
        <v>772</v>
      </c>
      <c r="G381" s="203"/>
      <c r="H381" s="204">
        <v>0</v>
      </c>
      <c r="I381" s="18"/>
      <c r="J381" s="72"/>
      <c r="K381" s="37"/>
      <c r="L381" s="205">
        <v>0</v>
      </c>
      <c r="M381" s="66"/>
      <c r="N381" s="205">
        <v>0</v>
      </c>
      <c r="O381" s="205">
        <v>0</v>
      </c>
    </row>
    <row r="382" spans="1:15" s="67" customFormat="1" ht="15" customHeight="1" x14ac:dyDescent="0.25">
      <c r="A382" s="50"/>
      <c r="B382" s="60"/>
      <c r="C382" s="42" t="s">
        <v>21</v>
      </c>
      <c r="D382" s="42" t="s">
        <v>11</v>
      </c>
      <c r="E382" s="162" t="s">
        <v>773</v>
      </c>
      <c r="F382" s="172" t="s">
        <v>774</v>
      </c>
      <c r="G382" s="203"/>
      <c r="H382" s="204">
        <v>0</v>
      </c>
      <c r="I382" s="18"/>
      <c r="J382" s="72"/>
      <c r="K382" s="37"/>
      <c r="L382" s="205">
        <v>0</v>
      </c>
      <c r="M382" s="66"/>
      <c r="N382" s="205">
        <v>0</v>
      </c>
      <c r="O382" s="205">
        <v>0</v>
      </c>
    </row>
    <row r="383" spans="1:15" s="67" customFormat="1" ht="15" customHeight="1" x14ac:dyDescent="0.25">
      <c r="A383" s="50" t="s">
        <v>14</v>
      </c>
      <c r="B383" s="60"/>
      <c r="C383" s="42" t="s">
        <v>21</v>
      </c>
      <c r="D383" s="42" t="s">
        <v>21</v>
      </c>
      <c r="E383" s="158" t="s">
        <v>775</v>
      </c>
      <c r="F383" s="193" t="s">
        <v>776</v>
      </c>
      <c r="G383" s="103">
        <f>+G384+G388</f>
        <v>0</v>
      </c>
      <c r="H383" s="104">
        <v>693212.08</v>
      </c>
      <c r="I383" s="18"/>
      <c r="J383" s="57">
        <v>0</v>
      </c>
      <c r="K383" s="37"/>
      <c r="L383" s="48">
        <v>693212.08</v>
      </c>
      <c r="M383" s="49"/>
      <c r="N383" s="48">
        <v>0</v>
      </c>
      <c r="O383" s="48">
        <v>693212.08</v>
      </c>
    </row>
    <row r="384" spans="1:15" s="67" customFormat="1" ht="15" customHeight="1" x14ac:dyDescent="0.25">
      <c r="A384" s="50" t="s">
        <v>14</v>
      </c>
      <c r="B384" s="60"/>
      <c r="C384" s="42" t="s">
        <v>21</v>
      </c>
      <c r="D384" s="42" t="s">
        <v>21</v>
      </c>
      <c r="E384" s="160" t="s">
        <v>777</v>
      </c>
      <c r="F384" s="173" t="s">
        <v>778</v>
      </c>
      <c r="G384" s="131">
        <f>+G385+G386+G387</f>
        <v>0</v>
      </c>
      <c r="H384" s="98">
        <v>523290.1</v>
      </c>
      <c r="I384" s="18"/>
      <c r="J384" s="57">
        <v>0</v>
      </c>
      <c r="K384" s="37"/>
      <c r="L384" s="99">
        <v>523290.1</v>
      </c>
      <c r="M384" s="100"/>
      <c r="N384" s="99">
        <v>0</v>
      </c>
      <c r="O384" s="99">
        <v>523290.1</v>
      </c>
    </row>
    <row r="385" spans="1:15" s="67" customFormat="1" ht="15" customHeight="1" x14ac:dyDescent="0.25">
      <c r="A385" s="50"/>
      <c r="B385" s="60"/>
      <c r="C385" s="42" t="s">
        <v>21</v>
      </c>
      <c r="D385" s="42" t="s">
        <v>11</v>
      </c>
      <c r="E385" s="162" t="s">
        <v>779</v>
      </c>
      <c r="F385" s="166" t="s">
        <v>780</v>
      </c>
      <c r="G385" s="81"/>
      <c r="H385" s="64">
        <v>523290.1</v>
      </c>
      <c r="I385" s="18"/>
      <c r="J385" s="72"/>
      <c r="K385" s="37"/>
      <c r="L385" s="65">
        <v>523290.1</v>
      </c>
      <c r="M385" s="66"/>
      <c r="N385" s="65">
        <v>0</v>
      </c>
      <c r="O385" s="65">
        <v>523290.1</v>
      </c>
    </row>
    <row r="386" spans="1:15" s="67" customFormat="1" ht="15" customHeight="1" x14ac:dyDescent="0.25">
      <c r="A386" s="50"/>
      <c r="B386" s="60"/>
      <c r="C386" s="42" t="s">
        <v>21</v>
      </c>
      <c r="D386" s="42" t="s">
        <v>11</v>
      </c>
      <c r="E386" s="162" t="s">
        <v>781</v>
      </c>
      <c r="F386" s="166" t="s">
        <v>782</v>
      </c>
      <c r="G386" s="81"/>
      <c r="H386" s="64">
        <v>0</v>
      </c>
      <c r="I386" s="18"/>
      <c r="J386" s="72"/>
      <c r="K386" s="37"/>
      <c r="L386" s="65">
        <v>0</v>
      </c>
      <c r="M386" s="66"/>
      <c r="N386" s="65">
        <v>0</v>
      </c>
      <c r="O386" s="65">
        <v>0</v>
      </c>
    </row>
    <row r="387" spans="1:15" s="67" customFormat="1" ht="15" customHeight="1" x14ac:dyDescent="0.25">
      <c r="A387" s="50"/>
      <c r="B387" s="60"/>
      <c r="C387" s="42" t="s">
        <v>21</v>
      </c>
      <c r="D387" s="42" t="s">
        <v>11</v>
      </c>
      <c r="E387" s="162" t="s">
        <v>783</v>
      </c>
      <c r="F387" s="166" t="s">
        <v>784</v>
      </c>
      <c r="G387" s="81"/>
      <c r="H387" s="64">
        <v>0</v>
      </c>
      <c r="I387" s="18"/>
      <c r="J387" s="72"/>
      <c r="K387" s="37"/>
      <c r="L387" s="65">
        <v>0</v>
      </c>
      <c r="M387" s="66"/>
      <c r="N387" s="65">
        <v>0</v>
      </c>
      <c r="O387" s="65">
        <v>0</v>
      </c>
    </row>
    <row r="388" spans="1:15" s="67" customFormat="1" ht="15" customHeight="1" x14ac:dyDescent="0.25">
      <c r="A388" s="50" t="s">
        <v>14</v>
      </c>
      <c r="B388" s="60"/>
      <c r="C388" s="42" t="s">
        <v>21</v>
      </c>
      <c r="D388" s="42" t="s">
        <v>21</v>
      </c>
      <c r="E388" s="160" t="s">
        <v>785</v>
      </c>
      <c r="F388" s="173" t="s">
        <v>786</v>
      </c>
      <c r="G388" s="131">
        <f>+G389+G390+G391</f>
        <v>0</v>
      </c>
      <c r="H388" s="98">
        <v>169921.98</v>
      </c>
      <c r="I388" s="18"/>
      <c r="J388" s="57">
        <v>0</v>
      </c>
      <c r="K388" s="37"/>
      <c r="L388" s="99">
        <v>169921.98</v>
      </c>
      <c r="M388" s="100"/>
      <c r="N388" s="99">
        <v>0</v>
      </c>
      <c r="O388" s="99">
        <v>169921.98</v>
      </c>
    </row>
    <row r="389" spans="1:15" s="67" customFormat="1" ht="15" customHeight="1" x14ac:dyDescent="0.25">
      <c r="A389" s="50"/>
      <c r="B389" s="60"/>
      <c r="C389" s="42" t="s">
        <v>21</v>
      </c>
      <c r="D389" s="42" t="s">
        <v>11</v>
      </c>
      <c r="E389" s="162" t="s">
        <v>787</v>
      </c>
      <c r="F389" s="166" t="s">
        <v>788</v>
      </c>
      <c r="G389" s="81"/>
      <c r="H389" s="85">
        <v>169921.98</v>
      </c>
      <c r="I389" s="18"/>
      <c r="J389" s="72"/>
      <c r="K389" s="37"/>
      <c r="L389" s="86">
        <v>169921.98</v>
      </c>
      <c r="M389" s="74"/>
      <c r="N389" s="86">
        <v>0</v>
      </c>
      <c r="O389" s="86">
        <v>169921.98</v>
      </c>
    </row>
    <row r="390" spans="1:15" s="67" customFormat="1" ht="15" customHeight="1" x14ac:dyDescent="0.25">
      <c r="A390" s="50"/>
      <c r="B390" s="60"/>
      <c r="C390" s="42" t="s">
        <v>21</v>
      </c>
      <c r="D390" s="42" t="s">
        <v>11</v>
      </c>
      <c r="E390" s="162" t="s">
        <v>789</v>
      </c>
      <c r="F390" s="166" t="s">
        <v>790</v>
      </c>
      <c r="G390" s="81"/>
      <c r="H390" s="85">
        <v>0</v>
      </c>
      <c r="I390" s="18"/>
      <c r="J390" s="72"/>
      <c r="K390" s="37"/>
      <c r="L390" s="86">
        <v>0</v>
      </c>
      <c r="M390" s="74"/>
      <c r="N390" s="86">
        <v>0</v>
      </c>
      <c r="O390" s="86">
        <v>0</v>
      </c>
    </row>
    <row r="391" spans="1:15" s="67" customFormat="1" ht="15" customHeight="1" x14ac:dyDescent="0.25">
      <c r="A391" s="50"/>
      <c r="B391" s="60"/>
      <c r="C391" s="42" t="s">
        <v>21</v>
      </c>
      <c r="D391" s="42" t="s">
        <v>11</v>
      </c>
      <c r="E391" s="162" t="s">
        <v>791</v>
      </c>
      <c r="F391" s="166" t="s">
        <v>792</v>
      </c>
      <c r="G391" s="81"/>
      <c r="H391" s="85">
        <v>0</v>
      </c>
      <c r="I391" s="18"/>
      <c r="J391" s="72"/>
      <c r="K391" s="37"/>
      <c r="L391" s="86">
        <v>0</v>
      </c>
      <c r="M391" s="74"/>
      <c r="N391" s="86">
        <v>0</v>
      </c>
      <c r="O391" s="86">
        <v>0</v>
      </c>
    </row>
    <row r="392" spans="1:15" s="67" customFormat="1" ht="15" customHeight="1" x14ac:dyDescent="0.25">
      <c r="A392" s="50" t="s">
        <v>14</v>
      </c>
      <c r="B392" s="60"/>
      <c r="C392" s="42" t="s">
        <v>21</v>
      </c>
      <c r="D392" s="42" t="s">
        <v>21</v>
      </c>
      <c r="E392" s="158" t="s">
        <v>793</v>
      </c>
      <c r="F392" s="193" t="s">
        <v>794</v>
      </c>
      <c r="G392" s="103">
        <f>+G393+G397</f>
        <v>0</v>
      </c>
      <c r="H392" s="104">
        <v>25489220.740000002</v>
      </c>
      <c r="I392" s="18"/>
      <c r="J392" s="57">
        <v>0</v>
      </c>
      <c r="K392" s="37"/>
      <c r="L392" s="48">
        <v>25489220.740000002</v>
      </c>
      <c r="M392" s="49"/>
      <c r="N392" s="48">
        <v>2199667.4133333336</v>
      </c>
      <c r="O392" s="48">
        <v>23289553.326666668</v>
      </c>
    </row>
    <row r="393" spans="1:15" s="67" customFormat="1" ht="15" customHeight="1" x14ac:dyDescent="0.25">
      <c r="A393" s="50" t="s">
        <v>14</v>
      </c>
      <c r="B393" s="60"/>
      <c r="C393" s="42" t="s">
        <v>21</v>
      </c>
      <c r="D393" s="42" t="s">
        <v>21</v>
      </c>
      <c r="E393" s="160" t="s">
        <v>795</v>
      </c>
      <c r="F393" s="173" t="s">
        <v>796</v>
      </c>
      <c r="G393" s="131">
        <f>SUM(G394:G396)</f>
        <v>0</v>
      </c>
      <c r="H393" s="98">
        <v>219960.12</v>
      </c>
      <c r="I393" s="18"/>
      <c r="J393" s="57">
        <v>0</v>
      </c>
      <c r="K393" s="37"/>
      <c r="L393" s="99">
        <v>219960.12</v>
      </c>
      <c r="M393" s="100"/>
      <c r="N393" s="99">
        <v>0</v>
      </c>
      <c r="O393" s="99">
        <v>219960.12</v>
      </c>
    </row>
    <row r="394" spans="1:15" s="67" customFormat="1" ht="15" customHeight="1" x14ac:dyDescent="0.25">
      <c r="A394" s="50"/>
      <c r="B394" s="60"/>
      <c r="C394" s="42" t="s">
        <v>21</v>
      </c>
      <c r="D394" s="42" t="s">
        <v>11</v>
      </c>
      <c r="E394" s="162" t="s">
        <v>797</v>
      </c>
      <c r="F394" s="166" t="s">
        <v>798</v>
      </c>
      <c r="G394" s="81"/>
      <c r="H394" s="85">
        <v>219960.12</v>
      </c>
      <c r="I394" s="18"/>
      <c r="J394" s="72"/>
      <c r="K394" s="37"/>
      <c r="L394" s="86">
        <v>219960.12</v>
      </c>
      <c r="M394" s="74"/>
      <c r="N394" s="86">
        <v>0</v>
      </c>
      <c r="O394" s="86">
        <v>219960.12</v>
      </c>
    </row>
    <row r="395" spans="1:15" s="67" customFormat="1" ht="15" customHeight="1" x14ac:dyDescent="0.25">
      <c r="A395" s="50"/>
      <c r="B395" s="60"/>
      <c r="C395" s="42" t="s">
        <v>21</v>
      </c>
      <c r="D395" s="42" t="s">
        <v>11</v>
      </c>
      <c r="E395" s="162" t="s">
        <v>799</v>
      </c>
      <c r="F395" s="166" t="s">
        <v>800</v>
      </c>
      <c r="G395" s="81"/>
      <c r="H395" s="85">
        <v>0</v>
      </c>
      <c r="I395" s="18"/>
      <c r="J395" s="72"/>
      <c r="K395" s="37"/>
      <c r="L395" s="86">
        <v>0</v>
      </c>
      <c r="M395" s="74"/>
      <c r="N395" s="86">
        <v>0</v>
      </c>
      <c r="O395" s="86">
        <v>0</v>
      </c>
    </row>
    <row r="396" spans="1:15" s="67" customFormat="1" ht="15" customHeight="1" x14ac:dyDescent="0.25">
      <c r="A396" s="50"/>
      <c r="B396" s="60"/>
      <c r="C396" s="42" t="s">
        <v>21</v>
      </c>
      <c r="D396" s="42" t="s">
        <v>11</v>
      </c>
      <c r="E396" s="162" t="s">
        <v>801</v>
      </c>
      <c r="F396" s="166" t="s">
        <v>802</v>
      </c>
      <c r="G396" s="81"/>
      <c r="H396" s="85">
        <v>0</v>
      </c>
      <c r="I396" s="18"/>
      <c r="J396" s="72"/>
      <c r="K396" s="37"/>
      <c r="L396" s="86">
        <v>0</v>
      </c>
      <c r="M396" s="74"/>
      <c r="N396" s="86">
        <v>0</v>
      </c>
      <c r="O396" s="86">
        <v>0</v>
      </c>
    </row>
    <row r="397" spans="1:15" s="67" customFormat="1" ht="15" customHeight="1" x14ac:dyDescent="0.25">
      <c r="A397" s="50" t="s">
        <v>14</v>
      </c>
      <c r="B397" s="60"/>
      <c r="C397" s="42" t="s">
        <v>21</v>
      </c>
      <c r="D397" s="42" t="s">
        <v>21</v>
      </c>
      <c r="E397" s="160" t="s">
        <v>803</v>
      </c>
      <c r="F397" s="173" t="s">
        <v>804</v>
      </c>
      <c r="G397" s="131">
        <f>SUM(G398:G400)</f>
        <v>0</v>
      </c>
      <c r="H397" s="98">
        <v>25269260.620000001</v>
      </c>
      <c r="I397" s="18"/>
      <c r="J397" s="57">
        <v>0</v>
      </c>
      <c r="K397" s="37"/>
      <c r="L397" s="99">
        <v>25269260.620000001</v>
      </c>
      <c r="M397" s="100"/>
      <c r="N397" s="99">
        <v>2199667.4133333336</v>
      </c>
      <c r="O397" s="99">
        <v>23069593.206666667</v>
      </c>
    </row>
    <row r="398" spans="1:15" s="67" customFormat="1" ht="15" customHeight="1" x14ac:dyDescent="0.25">
      <c r="A398" s="50"/>
      <c r="B398" s="60"/>
      <c r="C398" s="42" t="s">
        <v>21</v>
      </c>
      <c r="D398" s="42" t="s">
        <v>11</v>
      </c>
      <c r="E398" s="162" t="s">
        <v>805</v>
      </c>
      <c r="F398" s="166" t="s">
        <v>806</v>
      </c>
      <c r="G398" s="81"/>
      <c r="H398" s="85">
        <v>25269260.620000001</v>
      </c>
      <c r="I398" s="18"/>
      <c r="J398" s="72"/>
      <c r="K398" s="37"/>
      <c r="L398" s="86">
        <v>25269260.620000001</v>
      </c>
      <c r="M398" s="74"/>
      <c r="N398" s="86">
        <v>2199667.416666667</v>
      </c>
      <c r="O398" s="86">
        <v>23069593.203333333</v>
      </c>
    </row>
    <row r="399" spans="1:15" s="67" customFormat="1" ht="15" customHeight="1" x14ac:dyDescent="0.25">
      <c r="A399" s="50"/>
      <c r="B399" s="60"/>
      <c r="C399" s="42" t="s">
        <v>21</v>
      </c>
      <c r="D399" s="42" t="s">
        <v>11</v>
      </c>
      <c r="E399" s="162" t="s">
        <v>807</v>
      </c>
      <c r="F399" s="166" t="s">
        <v>808</v>
      </c>
      <c r="G399" s="81"/>
      <c r="H399" s="85">
        <v>0</v>
      </c>
      <c r="I399" s="18"/>
      <c r="J399" s="72"/>
      <c r="K399" s="37"/>
      <c r="L399" s="86">
        <v>0</v>
      </c>
      <c r="M399" s="74"/>
      <c r="N399" s="86">
        <v>0</v>
      </c>
      <c r="O399" s="86">
        <v>0</v>
      </c>
    </row>
    <row r="400" spans="1:15" s="67" customFormat="1" ht="15" customHeight="1" x14ac:dyDescent="0.25">
      <c r="A400" s="50"/>
      <c r="B400" s="60"/>
      <c r="C400" s="42" t="s">
        <v>21</v>
      </c>
      <c r="D400" s="42" t="s">
        <v>11</v>
      </c>
      <c r="E400" s="162" t="s">
        <v>809</v>
      </c>
      <c r="F400" s="166" t="s">
        <v>810</v>
      </c>
      <c r="G400" s="81"/>
      <c r="H400" s="85">
        <v>0</v>
      </c>
      <c r="I400" s="18"/>
      <c r="J400" s="72"/>
      <c r="K400" s="37"/>
      <c r="L400" s="86">
        <v>0</v>
      </c>
      <c r="M400" s="74"/>
      <c r="N400" s="86">
        <v>0</v>
      </c>
      <c r="O400" s="86">
        <v>0</v>
      </c>
    </row>
    <row r="401" spans="1:15" s="67" customFormat="1" ht="15" customHeight="1" x14ac:dyDescent="0.25">
      <c r="A401" s="50" t="s">
        <v>14</v>
      </c>
      <c r="B401" s="60"/>
      <c r="C401" s="42" t="s">
        <v>21</v>
      </c>
      <c r="D401" s="42" t="s">
        <v>21</v>
      </c>
      <c r="E401" s="158" t="s">
        <v>811</v>
      </c>
      <c r="F401" s="193" t="s">
        <v>812</v>
      </c>
      <c r="G401" s="103">
        <f>+G402+G406</f>
        <v>0</v>
      </c>
      <c r="H401" s="104">
        <v>14630302.420000002</v>
      </c>
      <c r="I401" s="18"/>
      <c r="J401" s="57">
        <v>0</v>
      </c>
      <c r="K401" s="37"/>
      <c r="L401" s="48">
        <v>14630302.420000002</v>
      </c>
      <c r="M401" s="49"/>
      <c r="N401" s="48">
        <v>159680.73333333334</v>
      </c>
      <c r="O401" s="48">
        <v>14470621.686666669</v>
      </c>
    </row>
    <row r="402" spans="1:15" s="67" customFormat="1" ht="15" customHeight="1" x14ac:dyDescent="0.25">
      <c r="A402" s="50" t="s">
        <v>14</v>
      </c>
      <c r="B402" s="60"/>
      <c r="C402" s="42" t="s">
        <v>21</v>
      </c>
      <c r="D402" s="42" t="s">
        <v>21</v>
      </c>
      <c r="E402" s="160" t="s">
        <v>813</v>
      </c>
      <c r="F402" s="173" t="s">
        <v>814</v>
      </c>
      <c r="G402" s="131">
        <f>SUM(G403:G405)</f>
        <v>0</v>
      </c>
      <c r="H402" s="98">
        <v>2757681.5300000003</v>
      </c>
      <c r="I402" s="18"/>
      <c r="J402" s="57">
        <v>0</v>
      </c>
      <c r="K402" s="37"/>
      <c r="L402" s="99">
        <v>2757681.5300000003</v>
      </c>
      <c r="M402" s="100"/>
      <c r="N402" s="99">
        <v>0</v>
      </c>
      <c r="O402" s="99">
        <v>2757681.5300000003</v>
      </c>
    </row>
    <row r="403" spans="1:15" s="67" customFormat="1" ht="15" customHeight="1" x14ac:dyDescent="0.25">
      <c r="A403" s="50"/>
      <c r="B403" s="60"/>
      <c r="C403" s="42" t="s">
        <v>21</v>
      </c>
      <c r="D403" s="42" t="s">
        <v>11</v>
      </c>
      <c r="E403" s="162" t="s">
        <v>815</v>
      </c>
      <c r="F403" s="166" t="s">
        <v>816</v>
      </c>
      <c r="G403" s="81"/>
      <c r="H403" s="85">
        <v>2757681.5300000003</v>
      </c>
      <c r="I403" s="18"/>
      <c r="J403" s="72"/>
      <c r="K403" s="37"/>
      <c r="L403" s="86">
        <v>2757681.5300000003</v>
      </c>
      <c r="M403" s="74"/>
      <c r="N403" s="86">
        <v>0</v>
      </c>
      <c r="O403" s="86">
        <v>2757681.5300000003</v>
      </c>
    </row>
    <row r="404" spans="1:15" s="67" customFormat="1" ht="15" customHeight="1" x14ac:dyDescent="0.25">
      <c r="A404" s="50"/>
      <c r="B404" s="60"/>
      <c r="C404" s="42" t="s">
        <v>21</v>
      </c>
      <c r="D404" s="42" t="s">
        <v>11</v>
      </c>
      <c r="E404" s="162" t="s">
        <v>817</v>
      </c>
      <c r="F404" s="166" t="s">
        <v>818</v>
      </c>
      <c r="G404" s="81"/>
      <c r="H404" s="85">
        <v>0</v>
      </c>
      <c r="I404" s="18"/>
      <c r="J404" s="72"/>
      <c r="K404" s="37"/>
      <c r="L404" s="86">
        <v>0</v>
      </c>
      <c r="M404" s="74"/>
      <c r="N404" s="86">
        <v>0</v>
      </c>
      <c r="O404" s="86">
        <v>0</v>
      </c>
    </row>
    <row r="405" spans="1:15" s="67" customFormat="1" ht="15" customHeight="1" x14ac:dyDescent="0.25">
      <c r="A405" s="50"/>
      <c r="B405" s="60"/>
      <c r="C405" s="42" t="s">
        <v>21</v>
      </c>
      <c r="D405" s="42" t="s">
        <v>11</v>
      </c>
      <c r="E405" s="162" t="s">
        <v>819</v>
      </c>
      <c r="F405" s="166" t="s">
        <v>820</v>
      </c>
      <c r="G405" s="81"/>
      <c r="H405" s="85">
        <v>0</v>
      </c>
      <c r="I405" s="18"/>
      <c r="J405" s="72"/>
      <c r="K405" s="37"/>
      <c r="L405" s="86">
        <v>0</v>
      </c>
      <c r="M405" s="74"/>
      <c r="N405" s="86">
        <v>0</v>
      </c>
      <c r="O405" s="86">
        <v>0</v>
      </c>
    </row>
    <row r="406" spans="1:15" s="67" customFormat="1" ht="15" customHeight="1" x14ac:dyDescent="0.25">
      <c r="A406" s="50" t="s">
        <v>14</v>
      </c>
      <c r="B406" s="60"/>
      <c r="C406" s="42" t="s">
        <v>21</v>
      </c>
      <c r="D406" s="42" t="s">
        <v>21</v>
      </c>
      <c r="E406" s="160" t="s">
        <v>821</v>
      </c>
      <c r="F406" s="173" t="s">
        <v>822</v>
      </c>
      <c r="G406" s="131">
        <f>SUM(G407:G409)</f>
        <v>0</v>
      </c>
      <c r="H406" s="98">
        <v>11872620.890000001</v>
      </c>
      <c r="I406" s="18"/>
      <c r="J406" s="57">
        <v>0</v>
      </c>
      <c r="K406" s="37"/>
      <c r="L406" s="99">
        <v>11872620.890000001</v>
      </c>
      <c r="M406" s="100"/>
      <c r="N406" s="99">
        <v>159680.73333333334</v>
      </c>
      <c r="O406" s="99">
        <v>11712940.156666668</v>
      </c>
    </row>
    <row r="407" spans="1:15" s="67" customFormat="1" ht="15" customHeight="1" x14ac:dyDescent="0.25">
      <c r="A407" s="50"/>
      <c r="B407" s="60"/>
      <c r="C407" s="42" t="s">
        <v>21</v>
      </c>
      <c r="D407" s="42" t="s">
        <v>11</v>
      </c>
      <c r="E407" s="162" t="s">
        <v>823</v>
      </c>
      <c r="F407" s="166" t="s">
        <v>824</v>
      </c>
      <c r="G407" s="81"/>
      <c r="H407" s="85">
        <v>11872620.890000001</v>
      </c>
      <c r="I407" s="18"/>
      <c r="J407" s="72"/>
      <c r="K407" s="37"/>
      <c r="L407" s="86">
        <v>11872620.890000001</v>
      </c>
      <c r="M407" s="74"/>
      <c r="N407" s="86">
        <v>159680.73666666669</v>
      </c>
      <c r="O407" s="86">
        <v>11712940.153333334</v>
      </c>
    </row>
    <row r="408" spans="1:15" s="67" customFormat="1" ht="15" customHeight="1" x14ac:dyDescent="0.25">
      <c r="A408" s="50"/>
      <c r="B408" s="60"/>
      <c r="C408" s="42" t="s">
        <v>21</v>
      </c>
      <c r="D408" s="42" t="s">
        <v>11</v>
      </c>
      <c r="E408" s="162" t="s">
        <v>825</v>
      </c>
      <c r="F408" s="166" t="s">
        <v>826</v>
      </c>
      <c r="G408" s="81"/>
      <c r="H408" s="85">
        <v>0</v>
      </c>
      <c r="I408" s="18"/>
      <c r="J408" s="72"/>
      <c r="K408" s="37"/>
      <c r="L408" s="86">
        <v>0</v>
      </c>
      <c r="M408" s="74"/>
      <c r="N408" s="86">
        <v>0</v>
      </c>
      <c r="O408" s="86">
        <v>0</v>
      </c>
    </row>
    <row r="409" spans="1:15" s="67" customFormat="1" ht="15" customHeight="1" x14ac:dyDescent="0.25">
      <c r="A409" s="50"/>
      <c r="B409" s="60"/>
      <c r="C409" s="42" t="s">
        <v>21</v>
      </c>
      <c r="D409" s="42" t="s">
        <v>11</v>
      </c>
      <c r="E409" s="162" t="s">
        <v>827</v>
      </c>
      <c r="F409" s="166" t="s">
        <v>828</v>
      </c>
      <c r="G409" s="81"/>
      <c r="H409" s="85">
        <v>0</v>
      </c>
      <c r="I409" s="18"/>
      <c r="J409" s="72"/>
      <c r="K409" s="37"/>
      <c r="L409" s="86">
        <v>0</v>
      </c>
      <c r="M409" s="74"/>
      <c r="N409" s="86">
        <v>0</v>
      </c>
      <c r="O409" s="86">
        <v>0</v>
      </c>
    </row>
    <row r="410" spans="1:15" s="67" customFormat="1" ht="15" customHeight="1" x14ac:dyDescent="0.25">
      <c r="A410" s="50" t="s">
        <v>14</v>
      </c>
      <c r="B410" s="60"/>
      <c r="C410" s="42" t="s">
        <v>21</v>
      </c>
      <c r="D410" s="42" t="s">
        <v>21</v>
      </c>
      <c r="E410" s="158" t="s">
        <v>829</v>
      </c>
      <c r="F410" s="193" t="s">
        <v>830</v>
      </c>
      <c r="G410" s="103">
        <f>+G411+G412+G413</f>
        <v>0</v>
      </c>
      <c r="H410" s="104">
        <v>4213274.75</v>
      </c>
      <c r="I410" s="18"/>
      <c r="J410" s="47">
        <v>0</v>
      </c>
      <c r="K410" s="37"/>
      <c r="L410" s="48">
        <v>4213274.75</v>
      </c>
      <c r="M410" s="49"/>
      <c r="N410" s="48">
        <v>0</v>
      </c>
      <c r="O410" s="48">
        <v>4213274.75</v>
      </c>
    </row>
    <row r="411" spans="1:15" s="67" customFormat="1" ht="15" customHeight="1" x14ac:dyDescent="0.25">
      <c r="A411" s="50"/>
      <c r="B411" s="60"/>
      <c r="C411" s="42" t="s">
        <v>21</v>
      </c>
      <c r="D411" s="42" t="s">
        <v>11</v>
      </c>
      <c r="E411" s="160" t="s">
        <v>831</v>
      </c>
      <c r="F411" s="173" t="s">
        <v>832</v>
      </c>
      <c r="G411" s="97"/>
      <c r="H411" s="98">
        <v>971418.92</v>
      </c>
      <c r="I411" s="18"/>
      <c r="J411" s="72"/>
      <c r="K411" s="37"/>
      <c r="L411" s="99">
        <v>971418.92</v>
      </c>
      <c r="M411" s="100"/>
      <c r="N411" s="99">
        <v>0</v>
      </c>
      <c r="O411" s="99">
        <v>971418.92</v>
      </c>
    </row>
    <row r="412" spans="1:15" s="67" customFormat="1" ht="15" customHeight="1" x14ac:dyDescent="0.25">
      <c r="A412" s="50"/>
      <c r="B412" s="60"/>
      <c r="C412" s="42" t="s">
        <v>21</v>
      </c>
      <c r="D412" s="42" t="s">
        <v>11</v>
      </c>
      <c r="E412" s="160" t="s">
        <v>833</v>
      </c>
      <c r="F412" s="173" t="s">
        <v>834</v>
      </c>
      <c r="G412" s="97"/>
      <c r="H412" s="98">
        <v>0</v>
      </c>
      <c r="I412" s="18"/>
      <c r="J412" s="72"/>
      <c r="K412" s="37"/>
      <c r="L412" s="99">
        <v>0</v>
      </c>
      <c r="M412" s="100"/>
      <c r="N412" s="99">
        <v>0</v>
      </c>
      <c r="O412" s="99">
        <v>0</v>
      </c>
    </row>
    <row r="413" spans="1:15" s="67" customFormat="1" ht="15" customHeight="1" x14ac:dyDescent="0.25">
      <c r="A413" s="50" t="s">
        <v>14</v>
      </c>
      <c r="B413" s="60"/>
      <c r="C413" s="42" t="s">
        <v>21</v>
      </c>
      <c r="D413" s="42" t="s">
        <v>21</v>
      </c>
      <c r="E413" s="160" t="s">
        <v>835</v>
      </c>
      <c r="F413" s="173" t="s">
        <v>836</v>
      </c>
      <c r="G413" s="131">
        <f>SUM(G414:G417)</f>
        <v>0</v>
      </c>
      <c r="H413" s="98">
        <v>3241855.83</v>
      </c>
      <c r="I413" s="18"/>
      <c r="J413" s="57">
        <v>0</v>
      </c>
      <c r="K413" s="37"/>
      <c r="L413" s="99">
        <v>3241855.83</v>
      </c>
      <c r="M413" s="100"/>
      <c r="N413" s="99">
        <v>0</v>
      </c>
      <c r="O413" s="99">
        <v>3241855.83</v>
      </c>
    </row>
    <row r="414" spans="1:15" s="67" customFormat="1" ht="15" customHeight="1" x14ac:dyDescent="0.25">
      <c r="A414" s="50"/>
      <c r="B414" s="60"/>
      <c r="C414" s="42" t="s">
        <v>21</v>
      </c>
      <c r="D414" s="42" t="s">
        <v>11</v>
      </c>
      <c r="E414" s="162" t="s">
        <v>837</v>
      </c>
      <c r="F414" s="166" t="s">
        <v>838</v>
      </c>
      <c r="G414" s="81"/>
      <c r="H414" s="85">
        <v>1402412.93</v>
      </c>
      <c r="I414" s="18"/>
      <c r="J414" s="72"/>
      <c r="K414" s="37"/>
      <c r="L414" s="86">
        <v>1402412.93</v>
      </c>
      <c r="M414" s="74"/>
      <c r="N414" s="86">
        <v>0</v>
      </c>
      <c r="O414" s="86">
        <v>1402412.93</v>
      </c>
    </row>
    <row r="415" spans="1:15" s="67" customFormat="1" ht="15" customHeight="1" x14ac:dyDescent="0.25">
      <c r="A415" s="50"/>
      <c r="B415" s="60"/>
      <c r="C415" s="42" t="s">
        <v>21</v>
      </c>
      <c r="D415" s="42" t="s">
        <v>11</v>
      </c>
      <c r="E415" s="162" t="s">
        <v>839</v>
      </c>
      <c r="F415" s="166" t="s">
        <v>840</v>
      </c>
      <c r="G415" s="81"/>
      <c r="H415" s="85">
        <v>995486.32000000007</v>
      </c>
      <c r="I415" s="18"/>
      <c r="J415" s="72"/>
      <c r="K415" s="37"/>
      <c r="L415" s="86">
        <v>995486.32000000007</v>
      </c>
      <c r="M415" s="74"/>
      <c r="N415" s="86">
        <v>0</v>
      </c>
      <c r="O415" s="86">
        <v>995486.32000000007</v>
      </c>
    </row>
    <row r="416" spans="1:15" s="134" customFormat="1" ht="15" customHeight="1" x14ac:dyDescent="0.25">
      <c r="A416" s="50"/>
      <c r="B416" s="60" t="s">
        <v>10</v>
      </c>
      <c r="C416" s="42" t="s">
        <v>10</v>
      </c>
      <c r="D416" s="42" t="s">
        <v>11</v>
      </c>
      <c r="E416" s="162" t="s">
        <v>841</v>
      </c>
      <c r="F416" s="166" t="s">
        <v>842</v>
      </c>
      <c r="G416" s="81"/>
      <c r="H416" s="85">
        <v>29857.31</v>
      </c>
      <c r="I416" s="18"/>
      <c r="J416" s="110"/>
      <c r="K416" s="37"/>
      <c r="L416" s="86">
        <v>29857.31</v>
      </c>
      <c r="M416" s="74"/>
      <c r="N416" s="86">
        <v>0</v>
      </c>
      <c r="O416" s="86">
        <v>29857.31</v>
      </c>
    </row>
    <row r="417" spans="1:15" s="134" customFormat="1" ht="15" customHeight="1" x14ac:dyDescent="0.25">
      <c r="A417" s="50"/>
      <c r="B417" s="60"/>
      <c r="C417" s="42" t="s">
        <v>21</v>
      </c>
      <c r="D417" s="42" t="s">
        <v>11</v>
      </c>
      <c r="E417" s="162" t="s">
        <v>843</v>
      </c>
      <c r="F417" s="166" t="s">
        <v>844</v>
      </c>
      <c r="G417" s="81"/>
      <c r="H417" s="85">
        <v>814099.27</v>
      </c>
      <c r="I417" s="18"/>
      <c r="J417" s="110"/>
      <c r="K417" s="37"/>
      <c r="L417" s="86">
        <v>814099.27</v>
      </c>
      <c r="M417" s="74"/>
      <c r="N417" s="86">
        <v>0</v>
      </c>
      <c r="O417" s="86">
        <v>814099.27</v>
      </c>
    </row>
    <row r="418" spans="1:15" s="67" customFormat="1" ht="15" customHeight="1" x14ac:dyDescent="0.25">
      <c r="A418" s="50" t="s">
        <v>14</v>
      </c>
      <c r="B418" s="60"/>
      <c r="C418" s="42" t="s">
        <v>21</v>
      </c>
      <c r="D418" s="42" t="s">
        <v>21</v>
      </c>
      <c r="E418" s="198" t="s">
        <v>845</v>
      </c>
      <c r="F418" s="199" t="s">
        <v>846</v>
      </c>
      <c r="G418" s="200"/>
      <c r="H418" s="71">
        <v>11597825.75</v>
      </c>
      <c r="I418" s="18"/>
      <c r="J418" s="47"/>
      <c r="K418" s="37"/>
      <c r="L418" s="73">
        <v>11597825.75</v>
      </c>
      <c r="M418" s="74"/>
      <c r="N418" s="73">
        <v>27657.399999999998</v>
      </c>
      <c r="O418" s="73">
        <v>11570168.35</v>
      </c>
    </row>
    <row r="419" spans="1:15" s="67" customFormat="1" ht="15" customHeight="1" x14ac:dyDescent="0.25">
      <c r="A419" s="50"/>
      <c r="B419" s="60"/>
      <c r="C419" s="42" t="s">
        <v>21</v>
      </c>
      <c r="D419" s="42" t="s">
        <v>11</v>
      </c>
      <c r="E419" s="158" t="s">
        <v>847</v>
      </c>
      <c r="F419" s="193" t="s">
        <v>848</v>
      </c>
      <c r="G419" s="139"/>
      <c r="H419" s="108">
        <v>433417.79</v>
      </c>
      <c r="I419" s="18"/>
      <c r="J419" s="72"/>
      <c r="K419" s="37"/>
      <c r="L419" s="109">
        <v>433417.79</v>
      </c>
      <c r="M419" s="74"/>
      <c r="N419" s="109">
        <v>0</v>
      </c>
      <c r="O419" s="109">
        <v>433417.79</v>
      </c>
    </row>
    <row r="420" spans="1:15" s="67" customFormat="1" ht="15" customHeight="1" x14ac:dyDescent="0.25">
      <c r="A420" s="50" t="s">
        <v>14</v>
      </c>
      <c r="B420" s="60"/>
      <c r="C420" s="42" t="s">
        <v>21</v>
      </c>
      <c r="D420" s="42" t="s">
        <v>21</v>
      </c>
      <c r="E420" s="158" t="s">
        <v>849</v>
      </c>
      <c r="F420" s="193" t="s">
        <v>850</v>
      </c>
      <c r="G420" s="103">
        <f>+G421</f>
        <v>0</v>
      </c>
      <c r="H420" s="104">
        <v>11164407.960000001</v>
      </c>
      <c r="I420" s="18"/>
      <c r="J420" s="57">
        <v>0</v>
      </c>
      <c r="K420" s="37"/>
      <c r="L420" s="48">
        <v>11164407.960000001</v>
      </c>
      <c r="M420" s="49"/>
      <c r="N420" s="48">
        <v>27657.399999999998</v>
      </c>
      <c r="O420" s="48">
        <v>11136750.560000001</v>
      </c>
    </row>
    <row r="421" spans="1:15" s="19" customFormat="1" ht="15" customHeight="1" x14ac:dyDescent="0.25">
      <c r="A421" s="91" t="s">
        <v>14</v>
      </c>
      <c r="B421" s="92"/>
      <c r="C421" s="42" t="s">
        <v>21</v>
      </c>
      <c r="D421" s="42" t="s">
        <v>21</v>
      </c>
      <c r="E421" s="160" t="s">
        <v>851</v>
      </c>
      <c r="F421" s="173" t="s">
        <v>852</v>
      </c>
      <c r="G421" s="131">
        <f>+G422+G423</f>
        <v>0</v>
      </c>
      <c r="H421" s="98">
        <v>3391751.55</v>
      </c>
      <c r="I421" s="18"/>
      <c r="J421" s="57">
        <v>0</v>
      </c>
      <c r="K421" s="37"/>
      <c r="L421" s="99">
        <v>3391751.55</v>
      </c>
      <c r="M421" s="100"/>
      <c r="N421" s="99">
        <v>1045.1333333333334</v>
      </c>
      <c r="O421" s="99">
        <v>3390706.4166666665</v>
      </c>
    </row>
    <row r="422" spans="1:15" s="19" customFormat="1" ht="15" customHeight="1" x14ac:dyDescent="0.25">
      <c r="A422" s="91"/>
      <c r="B422" s="92"/>
      <c r="C422" s="42" t="s">
        <v>21</v>
      </c>
      <c r="D422" s="42" t="s">
        <v>11</v>
      </c>
      <c r="E422" s="162" t="s">
        <v>853</v>
      </c>
      <c r="F422" s="166" t="s">
        <v>854</v>
      </c>
      <c r="G422" s="81"/>
      <c r="H422" s="85">
        <v>0</v>
      </c>
      <c r="I422" s="18"/>
      <c r="J422" s="72"/>
      <c r="K422" s="37"/>
      <c r="L422" s="86">
        <v>0</v>
      </c>
      <c r="M422" s="74"/>
      <c r="N422" s="86">
        <v>0</v>
      </c>
      <c r="O422" s="86">
        <v>0</v>
      </c>
    </row>
    <row r="423" spans="1:15" s="19" customFormat="1" ht="15" customHeight="1" x14ac:dyDescent="0.25">
      <c r="A423" s="91"/>
      <c r="B423" s="92"/>
      <c r="C423" s="42" t="s">
        <v>21</v>
      </c>
      <c r="D423" s="42" t="s">
        <v>11</v>
      </c>
      <c r="E423" s="162" t="s">
        <v>855</v>
      </c>
      <c r="F423" s="166" t="s">
        <v>856</v>
      </c>
      <c r="G423" s="81"/>
      <c r="H423" s="85">
        <v>3391751.55</v>
      </c>
      <c r="I423" s="18"/>
      <c r="J423" s="72"/>
      <c r="K423" s="37"/>
      <c r="L423" s="86">
        <v>3391751.55</v>
      </c>
      <c r="M423" s="74"/>
      <c r="N423" s="86">
        <v>1045.1333333333334</v>
      </c>
      <c r="O423" s="86">
        <v>3390706.4166666665</v>
      </c>
    </row>
    <row r="424" spans="1:15" s="19" customFormat="1" ht="15" customHeight="1" x14ac:dyDescent="0.25">
      <c r="A424" s="91"/>
      <c r="B424" s="92"/>
      <c r="C424" s="42" t="s">
        <v>21</v>
      </c>
      <c r="D424" s="42" t="s">
        <v>11</v>
      </c>
      <c r="E424" s="158" t="s">
        <v>857</v>
      </c>
      <c r="F424" s="206" t="s">
        <v>858</v>
      </c>
      <c r="G424" s="207"/>
      <c r="H424" s="105">
        <v>7772656.4100000001</v>
      </c>
      <c r="I424" s="18"/>
      <c r="J424" s="72"/>
      <c r="K424" s="37"/>
      <c r="L424" s="106">
        <v>7772656.4100000001</v>
      </c>
      <c r="M424" s="74"/>
      <c r="N424" s="106">
        <v>26612.266666666666</v>
      </c>
      <c r="O424" s="106">
        <v>7746044.1433333335</v>
      </c>
    </row>
    <row r="425" spans="1:15" s="19" customFormat="1" ht="15" customHeight="1" x14ac:dyDescent="0.25">
      <c r="A425" s="91" t="s">
        <v>14</v>
      </c>
      <c r="B425" s="92"/>
      <c r="C425" s="42" t="s">
        <v>21</v>
      </c>
      <c r="D425" s="42" t="s">
        <v>21</v>
      </c>
      <c r="E425" s="158" t="s">
        <v>859</v>
      </c>
      <c r="F425" s="193" t="s">
        <v>860</v>
      </c>
      <c r="G425" s="103">
        <f>+G426+G427</f>
        <v>0</v>
      </c>
      <c r="H425" s="104">
        <v>0</v>
      </c>
      <c r="I425" s="18"/>
      <c r="J425" s="57">
        <v>0</v>
      </c>
      <c r="K425" s="37"/>
      <c r="L425" s="48">
        <v>0</v>
      </c>
      <c r="M425" s="49"/>
      <c r="N425" s="48">
        <v>0</v>
      </c>
      <c r="O425" s="48">
        <v>0</v>
      </c>
    </row>
    <row r="426" spans="1:15" s="19" customFormat="1" ht="15" customHeight="1" x14ac:dyDescent="0.25">
      <c r="A426" s="91"/>
      <c r="B426" s="92"/>
      <c r="C426" s="42" t="s">
        <v>21</v>
      </c>
      <c r="D426" s="42" t="s">
        <v>11</v>
      </c>
      <c r="E426" s="160" t="s">
        <v>861</v>
      </c>
      <c r="F426" s="173" t="s">
        <v>862</v>
      </c>
      <c r="G426" s="97"/>
      <c r="H426" s="105">
        <v>0</v>
      </c>
      <c r="I426" s="18"/>
      <c r="J426" s="72"/>
      <c r="K426" s="37"/>
      <c r="L426" s="106">
        <v>0</v>
      </c>
      <c r="M426" s="74"/>
      <c r="N426" s="106">
        <v>0</v>
      </c>
      <c r="O426" s="106">
        <v>0</v>
      </c>
    </row>
    <row r="427" spans="1:15" s="19" customFormat="1" ht="15" customHeight="1" x14ac:dyDescent="0.25">
      <c r="A427" s="91"/>
      <c r="B427" s="92"/>
      <c r="C427" s="42" t="s">
        <v>21</v>
      </c>
      <c r="D427" s="42" t="s">
        <v>11</v>
      </c>
      <c r="E427" s="160" t="s">
        <v>863</v>
      </c>
      <c r="F427" s="173" t="s">
        <v>864</v>
      </c>
      <c r="G427" s="97"/>
      <c r="H427" s="105">
        <v>0</v>
      </c>
      <c r="I427" s="18"/>
      <c r="J427" s="72"/>
      <c r="K427" s="37"/>
      <c r="L427" s="106">
        <v>0</v>
      </c>
      <c r="M427" s="74"/>
      <c r="N427" s="106">
        <v>0</v>
      </c>
      <c r="O427" s="106">
        <v>0</v>
      </c>
    </row>
    <row r="428" spans="1:15" s="19" customFormat="1" ht="15" customHeight="1" x14ac:dyDescent="0.25">
      <c r="A428" s="91" t="s">
        <v>14</v>
      </c>
      <c r="B428" s="92"/>
      <c r="C428" s="42" t="s">
        <v>21</v>
      </c>
      <c r="D428" s="42" t="s">
        <v>21</v>
      </c>
      <c r="E428" s="158" t="s">
        <v>865</v>
      </c>
      <c r="F428" s="193" t="s">
        <v>866</v>
      </c>
      <c r="G428" s="103">
        <f>+G429+G438</f>
        <v>0</v>
      </c>
      <c r="H428" s="104">
        <v>0</v>
      </c>
      <c r="I428" s="18"/>
      <c r="J428" s="47">
        <v>0</v>
      </c>
      <c r="K428" s="37"/>
      <c r="L428" s="48">
        <v>0</v>
      </c>
      <c r="M428" s="49"/>
      <c r="N428" s="48">
        <v>0</v>
      </c>
      <c r="O428" s="48">
        <v>0</v>
      </c>
    </row>
    <row r="429" spans="1:15" s="19" customFormat="1" ht="15" customHeight="1" x14ac:dyDescent="0.25">
      <c r="A429" s="91" t="s">
        <v>14</v>
      </c>
      <c r="B429" s="92"/>
      <c r="C429" s="42" t="s">
        <v>21</v>
      </c>
      <c r="D429" s="42" t="s">
        <v>21</v>
      </c>
      <c r="E429" s="160" t="s">
        <v>867</v>
      </c>
      <c r="F429" s="173" t="s">
        <v>868</v>
      </c>
      <c r="G429" s="131">
        <f>SUM(G430:G437)</f>
        <v>0</v>
      </c>
      <c r="H429" s="98">
        <v>0</v>
      </c>
      <c r="I429" s="18"/>
      <c r="J429" s="57">
        <v>0</v>
      </c>
      <c r="K429" s="37"/>
      <c r="L429" s="99">
        <v>0</v>
      </c>
      <c r="M429" s="100"/>
      <c r="N429" s="99">
        <v>0</v>
      </c>
      <c r="O429" s="99">
        <v>0</v>
      </c>
    </row>
    <row r="430" spans="1:15" s="19" customFormat="1" ht="15" customHeight="1" x14ac:dyDescent="0.25">
      <c r="A430" s="91"/>
      <c r="B430" s="92"/>
      <c r="C430" s="42" t="s">
        <v>21</v>
      </c>
      <c r="D430" s="42" t="s">
        <v>11</v>
      </c>
      <c r="E430" s="162" t="s">
        <v>869</v>
      </c>
      <c r="F430" s="166" t="s">
        <v>870</v>
      </c>
      <c r="G430" s="81"/>
      <c r="H430" s="85">
        <v>0</v>
      </c>
      <c r="I430" s="18"/>
      <c r="J430" s="72"/>
      <c r="K430" s="37"/>
      <c r="L430" s="86">
        <v>0</v>
      </c>
      <c r="M430" s="74"/>
      <c r="N430" s="86">
        <v>0</v>
      </c>
      <c r="O430" s="86">
        <v>0</v>
      </c>
    </row>
    <row r="431" spans="1:15" s="19" customFormat="1" ht="15" customHeight="1" x14ac:dyDescent="0.25">
      <c r="A431" s="91"/>
      <c r="B431" s="92"/>
      <c r="C431" s="42" t="s">
        <v>21</v>
      </c>
      <c r="D431" s="42" t="s">
        <v>11</v>
      </c>
      <c r="E431" s="162" t="s">
        <v>871</v>
      </c>
      <c r="F431" s="166" t="s">
        <v>872</v>
      </c>
      <c r="G431" s="81"/>
      <c r="H431" s="85">
        <v>0</v>
      </c>
      <c r="I431" s="18"/>
      <c r="J431" s="72"/>
      <c r="K431" s="37"/>
      <c r="L431" s="86">
        <v>0</v>
      </c>
      <c r="M431" s="74"/>
      <c r="N431" s="86">
        <v>0</v>
      </c>
      <c r="O431" s="86">
        <v>0</v>
      </c>
    </row>
    <row r="432" spans="1:15" s="19" customFormat="1" ht="15" customHeight="1" x14ac:dyDescent="0.25">
      <c r="A432" s="91"/>
      <c r="B432" s="92"/>
      <c r="C432" s="42" t="s">
        <v>21</v>
      </c>
      <c r="D432" s="42" t="s">
        <v>11</v>
      </c>
      <c r="E432" s="162" t="s">
        <v>873</v>
      </c>
      <c r="F432" s="166" t="s">
        <v>874</v>
      </c>
      <c r="G432" s="81"/>
      <c r="H432" s="85">
        <v>0</v>
      </c>
      <c r="I432" s="18"/>
      <c r="J432" s="72"/>
      <c r="K432" s="37"/>
      <c r="L432" s="86">
        <v>0</v>
      </c>
      <c r="M432" s="74"/>
      <c r="N432" s="86">
        <v>0</v>
      </c>
      <c r="O432" s="86">
        <v>0</v>
      </c>
    </row>
    <row r="433" spans="1:15" s="19" customFormat="1" ht="15" customHeight="1" x14ac:dyDescent="0.25">
      <c r="A433" s="91"/>
      <c r="B433" s="92"/>
      <c r="C433" s="42" t="s">
        <v>21</v>
      </c>
      <c r="D433" s="42" t="s">
        <v>11</v>
      </c>
      <c r="E433" s="162" t="s">
        <v>875</v>
      </c>
      <c r="F433" s="166" t="s">
        <v>876</v>
      </c>
      <c r="G433" s="81"/>
      <c r="H433" s="85">
        <v>0</v>
      </c>
      <c r="I433" s="18"/>
      <c r="J433" s="72"/>
      <c r="K433" s="37"/>
      <c r="L433" s="86">
        <v>0</v>
      </c>
      <c r="M433" s="74"/>
      <c r="N433" s="86">
        <v>0</v>
      </c>
      <c r="O433" s="86">
        <v>0</v>
      </c>
    </row>
    <row r="434" spans="1:15" s="19" customFormat="1" ht="15" customHeight="1" x14ac:dyDescent="0.25">
      <c r="A434" s="91"/>
      <c r="B434" s="92"/>
      <c r="C434" s="42" t="s">
        <v>21</v>
      </c>
      <c r="D434" s="42" t="s">
        <v>11</v>
      </c>
      <c r="E434" s="162" t="s">
        <v>877</v>
      </c>
      <c r="F434" s="166" t="s">
        <v>878</v>
      </c>
      <c r="G434" s="81"/>
      <c r="H434" s="85">
        <v>0</v>
      </c>
      <c r="I434" s="18"/>
      <c r="J434" s="72"/>
      <c r="K434" s="37"/>
      <c r="L434" s="86">
        <v>0</v>
      </c>
      <c r="M434" s="74"/>
      <c r="N434" s="86">
        <v>0</v>
      </c>
      <c r="O434" s="86">
        <v>0</v>
      </c>
    </row>
    <row r="435" spans="1:15" s="19" customFormat="1" ht="15" customHeight="1" x14ac:dyDescent="0.25">
      <c r="A435" s="91"/>
      <c r="B435" s="92"/>
      <c r="C435" s="42" t="s">
        <v>21</v>
      </c>
      <c r="D435" s="42" t="s">
        <v>11</v>
      </c>
      <c r="E435" s="162" t="s">
        <v>879</v>
      </c>
      <c r="F435" s="166" t="s">
        <v>880</v>
      </c>
      <c r="G435" s="81"/>
      <c r="H435" s="85">
        <v>0</v>
      </c>
      <c r="I435" s="18"/>
      <c r="J435" s="72"/>
      <c r="K435" s="37"/>
      <c r="L435" s="86">
        <v>0</v>
      </c>
      <c r="M435" s="74"/>
      <c r="N435" s="86">
        <v>0</v>
      </c>
      <c r="O435" s="86">
        <v>0</v>
      </c>
    </row>
    <row r="436" spans="1:15" s="19" customFormat="1" ht="15" customHeight="1" x14ac:dyDescent="0.25">
      <c r="A436" s="91"/>
      <c r="B436" s="92"/>
      <c r="C436" s="42" t="s">
        <v>21</v>
      </c>
      <c r="D436" s="42" t="s">
        <v>11</v>
      </c>
      <c r="E436" s="162" t="s">
        <v>881</v>
      </c>
      <c r="F436" s="166" t="s">
        <v>882</v>
      </c>
      <c r="G436" s="81"/>
      <c r="H436" s="85">
        <v>0</v>
      </c>
      <c r="I436" s="18"/>
      <c r="J436" s="72"/>
      <c r="K436" s="37"/>
      <c r="L436" s="86">
        <v>0</v>
      </c>
      <c r="M436" s="74"/>
      <c r="N436" s="86">
        <v>0</v>
      </c>
      <c r="O436" s="86">
        <v>0</v>
      </c>
    </row>
    <row r="437" spans="1:15" s="19" customFormat="1" ht="15" customHeight="1" x14ac:dyDescent="0.25">
      <c r="A437" s="91"/>
      <c r="B437" s="92"/>
      <c r="C437" s="42" t="s">
        <v>21</v>
      </c>
      <c r="D437" s="42" t="s">
        <v>11</v>
      </c>
      <c r="E437" s="162" t="s">
        <v>883</v>
      </c>
      <c r="F437" s="166" t="s">
        <v>884</v>
      </c>
      <c r="G437" s="81"/>
      <c r="H437" s="85">
        <v>0</v>
      </c>
      <c r="I437" s="18"/>
      <c r="J437" s="72"/>
      <c r="K437" s="37"/>
      <c r="L437" s="86">
        <v>0</v>
      </c>
      <c r="M437" s="74"/>
      <c r="N437" s="86">
        <v>0</v>
      </c>
      <c r="O437" s="86">
        <v>0</v>
      </c>
    </row>
    <row r="438" spans="1:15" s="19" customFormat="1" ht="15" customHeight="1" x14ac:dyDescent="0.25">
      <c r="A438" s="91" t="s">
        <v>14</v>
      </c>
      <c r="B438" s="92"/>
      <c r="C438" s="42" t="s">
        <v>21</v>
      </c>
      <c r="D438" s="42" t="s">
        <v>21</v>
      </c>
      <c r="E438" s="160" t="s">
        <v>885</v>
      </c>
      <c r="F438" s="173" t="s">
        <v>886</v>
      </c>
      <c r="G438" s="131">
        <f>+SUM(G439:G444)</f>
        <v>0</v>
      </c>
      <c r="H438" s="98">
        <v>0</v>
      </c>
      <c r="I438" s="18"/>
      <c r="J438" s="57">
        <v>0</v>
      </c>
      <c r="K438" s="37"/>
      <c r="L438" s="99">
        <v>0</v>
      </c>
      <c r="M438" s="100"/>
      <c r="N438" s="99">
        <v>0</v>
      </c>
      <c r="O438" s="99">
        <v>0</v>
      </c>
    </row>
    <row r="439" spans="1:15" s="19" customFormat="1" ht="15" customHeight="1" x14ac:dyDescent="0.25">
      <c r="A439" s="91"/>
      <c r="B439" s="92"/>
      <c r="C439" s="42" t="s">
        <v>21</v>
      </c>
      <c r="D439" s="42" t="s">
        <v>11</v>
      </c>
      <c r="E439" s="162" t="s">
        <v>887</v>
      </c>
      <c r="F439" s="166" t="s">
        <v>888</v>
      </c>
      <c r="G439" s="81"/>
      <c r="H439" s="85">
        <v>0</v>
      </c>
      <c r="I439" s="18"/>
      <c r="J439" s="72"/>
      <c r="K439" s="37"/>
      <c r="L439" s="86">
        <v>0</v>
      </c>
      <c r="M439" s="74"/>
      <c r="N439" s="86">
        <v>0</v>
      </c>
      <c r="O439" s="86">
        <v>0</v>
      </c>
    </row>
    <row r="440" spans="1:15" s="19" customFormat="1" ht="15" customHeight="1" x14ac:dyDescent="0.25">
      <c r="A440" s="91"/>
      <c r="B440" s="92"/>
      <c r="C440" s="42" t="s">
        <v>21</v>
      </c>
      <c r="D440" s="42" t="s">
        <v>11</v>
      </c>
      <c r="E440" s="162" t="s">
        <v>889</v>
      </c>
      <c r="F440" s="166" t="s">
        <v>890</v>
      </c>
      <c r="G440" s="81"/>
      <c r="H440" s="85">
        <v>0</v>
      </c>
      <c r="I440" s="18"/>
      <c r="J440" s="72"/>
      <c r="K440" s="37"/>
      <c r="L440" s="86">
        <v>0</v>
      </c>
      <c r="M440" s="74"/>
      <c r="N440" s="86">
        <v>0</v>
      </c>
      <c r="O440" s="86">
        <v>0</v>
      </c>
    </row>
    <row r="441" spans="1:15" s="19" customFormat="1" ht="15" customHeight="1" x14ac:dyDescent="0.25">
      <c r="A441" s="91"/>
      <c r="B441" s="92"/>
      <c r="C441" s="42" t="s">
        <v>21</v>
      </c>
      <c r="D441" s="42" t="s">
        <v>11</v>
      </c>
      <c r="E441" s="162" t="s">
        <v>891</v>
      </c>
      <c r="F441" s="166" t="s">
        <v>892</v>
      </c>
      <c r="G441" s="81"/>
      <c r="H441" s="85">
        <v>0</v>
      </c>
      <c r="I441" s="18"/>
      <c r="J441" s="72"/>
      <c r="K441" s="37"/>
      <c r="L441" s="86">
        <v>0</v>
      </c>
      <c r="M441" s="74"/>
      <c r="N441" s="86">
        <v>0</v>
      </c>
      <c r="O441" s="86">
        <v>0</v>
      </c>
    </row>
    <row r="442" spans="1:15" s="19" customFormat="1" ht="15" customHeight="1" x14ac:dyDescent="0.25">
      <c r="A442" s="91"/>
      <c r="B442" s="92"/>
      <c r="C442" s="42" t="s">
        <v>21</v>
      </c>
      <c r="D442" s="42" t="s">
        <v>11</v>
      </c>
      <c r="E442" s="162" t="s">
        <v>893</v>
      </c>
      <c r="F442" s="166" t="s">
        <v>894</v>
      </c>
      <c r="G442" s="81"/>
      <c r="H442" s="85">
        <v>0</v>
      </c>
      <c r="I442" s="18"/>
      <c r="J442" s="72"/>
      <c r="K442" s="37"/>
      <c r="L442" s="86">
        <v>0</v>
      </c>
      <c r="M442" s="74"/>
      <c r="N442" s="86">
        <v>0</v>
      </c>
      <c r="O442" s="86">
        <v>0</v>
      </c>
    </row>
    <row r="443" spans="1:15" s="19" customFormat="1" ht="15" customHeight="1" x14ac:dyDescent="0.25">
      <c r="A443" s="91"/>
      <c r="B443" s="92"/>
      <c r="C443" s="42" t="s">
        <v>21</v>
      </c>
      <c r="D443" s="42" t="s">
        <v>11</v>
      </c>
      <c r="E443" s="162" t="s">
        <v>895</v>
      </c>
      <c r="F443" s="166" t="s">
        <v>896</v>
      </c>
      <c r="G443" s="81"/>
      <c r="H443" s="85">
        <v>0</v>
      </c>
      <c r="I443" s="18"/>
      <c r="J443" s="72"/>
      <c r="K443" s="37"/>
      <c r="L443" s="86">
        <v>0</v>
      </c>
      <c r="M443" s="74"/>
      <c r="N443" s="86">
        <v>0</v>
      </c>
      <c r="O443" s="86">
        <v>0</v>
      </c>
    </row>
    <row r="444" spans="1:15" s="19" customFormat="1" ht="15" customHeight="1" x14ac:dyDescent="0.25">
      <c r="A444" s="91"/>
      <c r="B444" s="92"/>
      <c r="C444" s="42" t="s">
        <v>21</v>
      </c>
      <c r="D444" s="42" t="s">
        <v>11</v>
      </c>
      <c r="E444" s="162" t="s">
        <v>897</v>
      </c>
      <c r="F444" s="166" t="s">
        <v>898</v>
      </c>
      <c r="G444" s="81"/>
      <c r="H444" s="85">
        <v>0</v>
      </c>
      <c r="I444" s="18"/>
      <c r="J444" s="72"/>
      <c r="K444" s="37"/>
      <c r="L444" s="86">
        <v>0</v>
      </c>
      <c r="M444" s="74"/>
      <c r="N444" s="86">
        <v>0</v>
      </c>
      <c r="O444" s="86">
        <v>0</v>
      </c>
    </row>
    <row r="445" spans="1:15" s="19" customFormat="1" ht="15" customHeight="1" x14ac:dyDescent="0.25">
      <c r="A445" s="91" t="s">
        <v>14</v>
      </c>
      <c r="B445" s="92"/>
      <c r="C445" s="42" t="s">
        <v>21</v>
      </c>
      <c r="D445" s="42" t="s">
        <v>21</v>
      </c>
      <c r="E445" s="158" t="s">
        <v>899</v>
      </c>
      <c r="F445" s="193" t="s">
        <v>900</v>
      </c>
      <c r="G445" s="103">
        <f>+G446+G454+G455+G462</f>
        <v>0</v>
      </c>
      <c r="H445" s="104">
        <v>10580605.969999999</v>
      </c>
      <c r="I445" s="18"/>
      <c r="J445" s="47">
        <v>0</v>
      </c>
      <c r="K445" s="37"/>
      <c r="L445" s="48">
        <v>10580605.969999999</v>
      </c>
      <c r="M445" s="49"/>
      <c r="N445" s="48">
        <v>0</v>
      </c>
      <c r="O445" s="48">
        <v>10580605.969999999</v>
      </c>
    </row>
    <row r="446" spans="1:15" s="19" customFormat="1" ht="15" customHeight="1" x14ac:dyDescent="0.25">
      <c r="A446" s="91" t="s">
        <v>14</v>
      </c>
      <c r="B446" s="92"/>
      <c r="C446" s="42" t="s">
        <v>21</v>
      </c>
      <c r="D446" s="42" t="s">
        <v>21</v>
      </c>
      <c r="E446" s="160" t="s">
        <v>901</v>
      </c>
      <c r="F446" s="173" t="s">
        <v>902</v>
      </c>
      <c r="G446" s="131">
        <f>SUM(G447:G453)</f>
        <v>0</v>
      </c>
      <c r="H446" s="98">
        <v>2893293.28</v>
      </c>
      <c r="I446" s="18"/>
      <c r="J446" s="57">
        <v>0</v>
      </c>
      <c r="K446" s="37"/>
      <c r="L446" s="99">
        <v>2893293.28</v>
      </c>
      <c r="M446" s="100"/>
      <c r="N446" s="99">
        <v>0</v>
      </c>
      <c r="O446" s="99">
        <v>2893293.28</v>
      </c>
    </row>
    <row r="447" spans="1:15" s="19" customFormat="1" ht="15" customHeight="1" x14ac:dyDescent="0.25">
      <c r="A447" s="91"/>
      <c r="B447" s="92"/>
      <c r="C447" s="42" t="s">
        <v>21</v>
      </c>
      <c r="D447" s="42" t="s">
        <v>11</v>
      </c>
      <c r="E447" s="162" t="s">
        <v>903</v>
      </c>
      <c r="F447" s="166" t="s">
        <v>904</v>
      </c>
      <c r="G447" s="81"/>
      <c r="H447" s="85">
        <v>35954.230000000003</v>
      </c>
      <c r="I447" s="18"/>
      <c r="J447" s="72"/>
      <c r="K447" s="37"/>
      <c r="L447" s="86">
        <v>35954.230000000003</v>
      </c>
      <c r="M447" s="74"/>
      <c r="N447" s="86">
        <v>0</v>
      </c>
      <c r="O447" s="86">
        <v>35954.230000000003</v>
      </c>
    </row>
    <row r="448" spans="1:15" s="19" customFormat="1" ht="15" customHeight="1" x14ac:dyDescent="0.25">
      <c r="A448" s="91"/>
      <c r="B448" s="92"/>
      <c r="C448" s="42" t="s">
        <v>21</v>
      </c>
      <c r="D448" s="42" t="s">
        <v>11</v>
      </c>
      <c r="E448" s="162" t="s">
        <v>905</v>
      </c>
      <c r="F448" s="166" t="s">
        <v>906</v>
      </c>
      <c r="G448" s="81"/>
      <c r="H448" s="85">
        <v>172500</v>
      </c>
      <c r="I448" s="18"/>
      <c r="J448" s="72"/>
      <c r="K448" s="37"/>
      <c r="L448" s="86">
        <v>172500</v>
      </c>
      <c r="M448" s="74"/>
      <c r="N448" s="86">
        <v>0</v>
      </c>
      <c r="O448" s="86">
        <v>172500</v>
      </c>
    </row>
    <row r="449" spans="1:15" s="19" customFormat="1" ht="15" customHeight="1" x14ac:dyDescent="0.25">
      <c r="A449" s="91"/>
      <c r="B449" s="92"/>
      <c r="C449" s="42" t="s">
        <v>21</v>
      </c>
      <c r="D449" s="42" t="s">
        <v>11</v>
      </c>
      <c r="E449" s="162" t="s">
        <v>907</v>
      </c>
      <c r="F449" s="166" t="s">
        <v>908</v>
      </c>
      <c r="G449" s="81"/>
      <c r="H449" s="85">
        <v>0</v>
      </c>
      <c r="I449" s="18"/>
      <c r="J449" s="72"/>
      <c r="K449" s="37"/>
      <c r="L449" s="86">
        <v>0</v>
      </c>
      <c r="M449" s="74"/>
      <c r="N449" s="86">
        <v>0</v>
      </c>
      <c r="O449" s="86">
        <v>0</v>
      </c>
    </row>
    <row r="450" spans="1:15" s="19" customFormat="1" ht="15" customHeight="1" x14ac:dyDescent="0.25">
      <c r="A450" s="91"/>
      <c r="B450" s="92"/>
      <c r="C450" s="42" t="s">
        <v>21</v>
      </c>
      <c r="D450" s="42" t="s">
        <v>11</v>
      </c>
      <c r="E450" s="162" t="s">
        <v>909</v>
      </c>
      <c r="F450" s="166" t="s">
        <v>910</v>
      </c>
      <c r="G450" s="81"/>
      <c r="H450" s="85">
        <v>2528000</v>
      </c>
      <c r="I450" s="18"/>
      <c r="J450" s="72"/>
      <c r="K450" s="37"/>
      <c r="L450" s="86">
        <v>2528000</v>
      </c>
      <c r="M450" s="74"/>
      <c r="N450" s="86">
        <v>0</v>
      </c>
      <c r="O450" s="86">
        <v>2528000</v>
      </c>
    </row>
    <row r="451" spans="1:15" s="19" customFormat="1" ht="15" customHeight="1" x14ac:dyDescent="0.25">
      <c r="A451" s="91"/>
      <c r="B451" s="92"/>
      <c r="C451" s="42" t="s">
        <v>21</v>
      </c>
      <c r="D451" s="42" t="s">
        <v>11</v>
      </c>
      <c r="E451" s="162" t="s">
        <v>911</v>
      </c>
      <c r="F451" s="166" t="s">
        <v>912</v>
      </c>
      <c r="G451" s="81"/>
      <c r="H451" s="85">
        <v>0</v>
      </c>
      <c r="I451" s="18"/>
      <c r="J451" s="72"/>
      <c r="K451" s="37"/>
      <c r="L451" s="86">
        <v>0</v>
      </c>
      <c r="M451" s="74"/>
      <c r="N451" s="86">
        <v>0</v>
      </c>
      <c r="O451" s="86">
        <v>0</v>
      </c>
    </row>
    <row r="452" spans="1:15" s="19" customFormat="1" ht="15" customHeight="1" x14ac:dyDescent="0.25">
      <c r="A452" s="91"/>
      <c r="B452" s="92"/>
      <c r="C452" s="42" t="s">
        <v>21</v>
      </c>
      <c r="D452" s="42" t="s">
        <v>11</v>
      </c>
      <c r="E452" s="162" t="s">
        <v>913</v>
      </c>
      <c r="F452" s="166" t="s">
        <v>914</v>
      </c>
      <c r="G452" s="81"/>
      <c r="H452" s="85">
        <v>31000</v>
      </c>
      <c r="I452" s="18"/>
      <c r="J452" s="72"/>
      <c r="K452" s="37"/>
      <c r="L452" s="86">
        <v>31000</v>
      </c>
      <c r="M452" s="74"/>
      <c r="N452" s="86">
        <v>0</v>
      </c>
      <c r="O452" s="86">
        <v>31000</v>
      </c>
    </row>
    <row r="453" spans="1:15" s="18" customFormat="1" ht="15" customHeight="1" x14ac:dyDescent="0.25">
      <c r="A453" s="91"/>
      <c r="B453" s="92"/>
      <c r="C453" s="42" t="s">
        <v>21</v>
      </c>
      <c r="D453" s="42" t="s">
        <v>11</v>
      </c>
      <c r="E453" s="162" t="s">
        <v>915</v>
      </c>
      <c r="F453" s="166" t="s">
        <v>916</v>
      </c>
      <c r="G453" s="81"/>
      <c r="H453" s="85">
        <v>125839.05</v>
      </c>
      <c r="J453" s="110"/>
      <c r="K453" s="37"/>
      <c r="L453" s="86">
        <v>125839.05</v>
      </c>
      <c r="M453" s="74"/>
      <c r="N453" s="86">
        <v>0</v>
      </c>
      <c r="O453" s="86">
        <v>125839.05</v>
      </c>
    </row>
    <row r="454" spans="1:15" s="19" customFormat="1" ht="15" customHeight="1" x14ac:dyDescent="0.25">
      <c r="A454" s="91"/>
      <c r="B454" s="92"/>
      <c r="C454" s="42" t="s">
        <v>21</v>
      </c>
      <c r="D454" s="42" t="s">
        <v>11</v>
      </c>
      <c r="E454" s="160" t="s">
        <v>917</v>
      </c>
      <c r="F454" s="173" t="s">
        <v>918</v>
      </c>
      <c r="G454" s="97"/>
      <c r="H454" s="105">
        <v>482301.64</v>
      </c>
      <c r="I454" s="18"/>
      <c r="J454" s="72"/>
      <c r="K454" s="37"/>
      <c r="L454" s="106">
        <v>482301.64</v>
      </c>
      <c r="M454" s="74"/>
      <c r="N454" s="106">
        <v>0</v>
      </c>
      <c r="O454" s="106">
        <v>482301.64</v>
      </c>
    </row>
    <row r="455" spans="1:15" s="19" customFormat="1" ht="15" customHeight="1" x14ac:dyDescent="0.25">
      <c r="A455" s="91" t="s">
        <v>14</v>
      </c>
      <c r="B455" s="92"/>
      <c r="C455" s="42" t="s">
        <v>21</v>
      </c>
      <c r="D455" s="42" t="s">
        <v>21</v>
      </c>
      <c r="E455" s="160" t="s">
        <v>919</v>
      </c>
      <c r="F455" s="173" t="s">
        <v>920</v>
      </c>
      <c r="G455" s="131">
        <f>SUM(G456:G461)</f>
        <v>0</v>
      </c>
      <c r="H455" s="98">
        <v>0</v>
      </c>
      <c r="I455" s="18"/>
      <c r="J455" s="57">
        <v>0</v>
      </c>
      <c r="K455" s="37"/>
      <c r="L455" s="99">
        <v>0</v>
      </c>
      <c r="M455" s="100"/>
      <c r="N455" s="99">
        <v>0</v>
      </c>
      <c r="O455" s="99">
        <v>0</v>
      </c>
    </row>
    <row r="456" spans="1:15" s="19" customFormat="1" ht="15" customHeight="1" x14ac:dyDescent="0.25">
      <c r="A456" s="91"/>
      <c r="B456" s="92"/>
      <c r="C456" s="42" t="s">
        <v>21</v>
      </c>
      <c r="D456" s="42" t="s">
        <v>11</v>
      </c>
      <c r="E456" s="162" t="s">
        <v>921</v>
      </c>
      <c r="F456" s="166" t="s">
        <v>922</v>
      </c>
      <c r="G456" s="81"/>
      <c r="H456" s="85">
        <v>0</v>
      </c>
      <c r="I456" s="18"/>
      <c r="J456" s="72"/>
      <c r="K456" s="37"/>
      <c r="L456" s="86">
        <v>0</v>
      </c>
      <c r="M456" s="74"/>
      <c r="N456" s="86">
        <v>0</v>
      </c>
      <c r="O456" s="86">
        <v>0</v>
      </c>
    </row>
    <row r="457" spans="1:15" s="19" customFormat="1" ht="15" customHeight="1" x14ac:dyDescent="0.25">
      <c r="A457" s="91"/>
      <c r="B457" s="92"/>
      <c r="C457" s="42" t="s">
        <v>21</v>
      </c>
      <c r="D457" s="42" t="s">
        <v>11</v>
      </c>
      <c r="E457" s="162" t="s">
        <v>923</v>
      </c>
      <c r="F457" s="166" t="s">
        <v>924</v>
      </c>
      <c r="G457" s="81"/>
      <c r="H457" s="85">
        <v>0</v>
      </c>
      <c r="I457" s="18"/>
      <c r="J457" s="72"/>
      <c r="K457" s="37"/>
      <c r="L457" s="86">
        <v>0</v>
      </c>
      <c r="M457" s="74"/>
      <c r="N457" s="86">
        <v>0</v>
      </c>
      <c r="O457" s="86">
        <v>0</v>
      </c>
    </row>
    <row r="458" spans="1:15" s="19" customFormat="1" ht="15" customHeight="1" x14ac:dyDescent="0.25">
      <c r="A458" s="91"/>
      <c r="B458" s="92"/>
      <c r="C458" s="42" t="s">
        <v>21</v>
      </c>
      <c r="D458" s="42" t="s">
        <v>11</v>
      </c>
      <c r="E458" s="162" t="s">
        <v>925</v>
      </c>
      <c r="F458" s="166" t="s">
        <v>926</v>
      </c>
      <c r="G458" s="81"/>
      <c r="H458" s="85">
        <v>0</v>
      </c>
      <c r="I458" s="18"/>
      <c r="J458" s="72"/>
      <c r="K458" s="37"/>
      <c r="L458" s="86">
        <v>0</v>
      </c>
      <c r="M458" s="74"/>
      <c r="N458" s="86">
        <v>0</v>
      </c>
      <c r="O458" s="86">
        <v>0</v>
      </c>
    </row>
    <row r="459" spans="1:15" s="19" customFormat="1" ht="15" customHeight="1" x14ac:dyDescent="0.25">
      <c r="A459" s="91"/>
      <c r="B459" s="92"/>
      <c r="C459" s="42" t="s">
        <v>21</v>
      </c>
      <c r="D459" s="42" t="s">
        <v>11</v>
      </c>
      <c r="E459" s="162" t="s">
        <v>927</v>
      </c>
      <c r="F459" s="166" t="s">
        <v>928</v>
      </c>
      <c r="G459" s="81"/>
      <c r="H459" s="85">
        <v>0</v>
      </c>
      <c r="I459" s="18"/>
      <c r="J459" s="72"/>
      <c r="K459" s="37"/>
      <c r="L459" s="86">
        <v>0</v>
      </c>
      <c r="M459" s="74"/>
      <c r="N459" s="86">
        <v>0</v>
      </c>
      <c r="O459" s="86">
        <v>0</v>
      </c>
    </row>
    <row r="460" spans="1:15" s="19" customFormat="1" ht="15" customHeight="1" x14ac:dyDescent="0.25">
      <c r="A460" s="91"/>
      <c r="B460" s="92"/>
      <c r="C460" s="42" t="s">
        <v>21</v>
      </c>
      <c r="D460" s="42" t="s">
        <v>11</v>
      </c>
      <c r="E460" s="162" t="s">
        <v>929</v>
      </c>
      <c r="F460" s="166" t="s">
        <v>930</v>
      </c>
      <c r="G460" s="81"/>
      <c r="H460" s="85">
        <v>0</v>
      </c>
      <c r="I460" s="18"/>
      <c r="J460" s="72"/>
      <c r="K460" s="37"/>
      <c r="L460" s="86">
        <v>0</v>
      </c>
      <c r="M460" s="74"/>
      <c r="N460" s="86">
        <v>0</v>
      </c>
      <c r="O460" s="86">
        <v>0</v>
      </c>
    </row>
    <row r="461" spans="1:15" s="18" customFormat="1" ht="15" customHeight="1" x14ac:dyDescent="0.25">
      <c r="A461" s="91"/>
      <c r="B461" s="92"/>
      <c r="C461" s="42" t="s">
        <v>21</v>
      </c>
      <c r="D461" s="42" t="s">
        <v>11</v>
      </c>
      <c r="E461" s="162" t="s">
        <v>931</v>
      </c>
      <c r="F461" s="166" t="s">
        <v>932</v>
      </c>
      <c r="G461" s="81"/>
      <c r="H461" s="85">
        <v>0</v>
      </c>
      <c r="J461" s="110"/>
      <c r="K461" s="37"/>
      <c r="L461" s="86">
        <v>0</v>
      </c>
      <c r="M461" s="74"/>
      <c r="N461" s="86">
        <v>0</v>
      </c>
      <c r="O461" s="86">
        <v>0</v>
      </c>
    </row>
    <row r="462" spans="1:15" s="19" customFormat="1" ht="15" customHeight="1" x14ac:dyDescent="0.25">
      <c r="A462" s="91" t="s">
        <v>14</v>
      </c>
      <c r="B462" s="92"/>
      <c r="C462" s="42" t="s">
        <v>21</v>
      </c>
      <c r="D462" s="42" t="s">
        <v>21</v>
      </c>
      <c r="E462" s="160" t="s">
        <v>933</v>
      </c>
      <c r="F462" s="173" t="s">
        <v>934</v>
      </c>
      <c r="G462" s="131">
        <f>SUM(G463:G472)</f>
        <v>0</v>
      </c>
      <c r="H462" s="98">
        <v>7205011.0499999998</v>
      </c>
      <c r="I462" s="18"/>
      <c r="J462" s="57">
        <v>0</v>
      </c>
      <c r="K462" s="37"/>
      <c r="L462" s="99">
        <v>7205011.0499999998</v>
      </c>
      <c r="M462" s="100"/>
      <c r="N462" s="99">
        <v>0</v>
      </c>
      <c r="O462" s="99">
        <v>7205011.0499999998</v>
      </c>
    </row>
    <row r="463" spans="1:15" s="19" customFormat="1" ht="15" customHeight="1" x14ac:dyDescent="0.25">
      <c r="A463" s="91"/>
      <c r="B463" s="92"/>
      <c r="C463" s="42" t="s">
        <v>21</v>
      </c>
      <c r="D463" s="42" t="s">
        <v>11</v>
      </c>
      <c r="E463" s="162" t="s">
        <v>935</v>
      </c>
      <c r="F463" s="166" t="s">
        <v>936</v>
      </c>
      <c r="G463" s="81"/>
      <c r="H463" s="85">
        <v>2373237.1</v>
      </c>
      <c r="I463" s="18"/>
      <c r="J463" s="72"/>
      <c r="K463" s="37"/>
      <c r="L463" s="86">
        <v>2373237.1</v>
      </c>
      <c r="M463" s="74"/>
      <c r="N463" s="86">
        <v>0</v>
      </c>
      <c r="O463" s="86">
        <v>2373237.1</v>
      </c>
    </row>
    <row r="464" spans="1:15" s="19" customFormat="1" ht="15" customHeight="1" x14ac:dyDescent="0.25">
      <c r="A464" s="91"/>
      <c r="B464" s="92"/>
      <c r="C464" s="42" t="s">
        <v>21</v>
      </c>
      <c r="D464" s="42" t="s">
        <v>11</v>
      </c>
      <c r="E464" s="162" t="s">
        <v>937</v>
      </c>
      <c r="F464" s="166" t="s">
        <v>938</v>
      </c>
      <c r="G464" s="81"/>
      <c r="H464" s="85">
        <v>277832.09999999998</v>
      </c>
      <c r="I464" s="18"/>
      <c r="J464" s="72"/>
      <c r="K464" s="37"/>
      <c r="L464" s="86">
        <v>277832.09999999998</v>
      </c>
      <c r="M464" s="74"/>
      <c r="N464" s="86">
        <v>0</v>
      </c>
      <c r="O464" s="86">
        <v>277832.09999999998</v>
      </c>
    </row>
    <row r="465" spans="1:15" s="19" customFormat="1" ht="15" customHeight="1" x14ac:dyDescent="0.25">
      <c r="A465" s="91"/>
      <c r="B465" s="92"/>
      <c r="C465" s="42" t="s">
        <v>21</v>
      </c>
      <c r="D465" s="42" t="s">
        <v>11</v>
      </c>
      <c r="E465" s="162" t="s">
        <v>939</v>
      </c>
      <c r="F465" s="166" t="s">
        <v>940</v>
      </c>
      <c r="G465" s="81"/>
      <c r="H465" s="85">
        <v>2912237.9</v>
      </c>
      <c r="I465" s="18"/>
      <c r="J465" s="72"/>
      <c r="K465" s="37"/>
      <c r="L465" s="86">
        <v>2912237.9</v>
      </c>
      <c r="M465" s="74"/>
      <c r="N465" s="86">
        <v>0</v>
      </c>
      <c r="O465" s="86">
        <v>2912237.9</v>
      </c>
    </row>
    <row r="466" spans="1:15" s="19" customFormat="1" ht="15" customHeight="1" x14ac:dyDescent="0.25">
      <c r="A466" s="91"/>
      <c r="B466" s="92"/>
      <c r="C466" s="42" t="s">
        <v>21</v>
      </c>
      <c r="D466" s="42" t="s">
        <v>11</v>
      </c>
      <c r="E466" s="162" t="s">
        <v>941</v>
      </c>
      <c r="F466" s="166" t="s">
        <v>942</v>
      </c>
      <c r="G466" s="81"/>
      <c r="H466" s="85">
        <v>417617.2</v>
      </c>
      <c r="I466" s="18"/>
      <c r="J466" s="72"/>
      <c r="K466" s="37"/>
      <c r="L466" s="86">
        <v>417617.2</v>
      </c>
      <c r="M466" s="74"/>
      <c r="N466" s="86">
        <v>0</v>
      </c>
      <c r="O466" s="86">
        <v>417617.2</v>
      </c>
    </row>
    <row r="467" spans="1:15" s="19" customFormat="1" ht="15" customHeight="1" x14ac:dyDescent="0.25">
      <c r="A467" s="91"/>
      <c r="B467" s="92"/>
      <c r="C467" s="42" t="s">
        <v>21</v>
      </c>
      <c r="D467" s="42" t="s">
        <v>11</v>
      </c>
      <c r="E467" s="162" t="s">
        <v>943</v>
      </c>
      <c r="F467" s="166" t="s">
        <v>944</v>
      </c>
      <c r="G467" s="81"/>
      <c r="H467" s="85">
        <v>908550</v>
      </c>
      <c r="I467" s="18"/>
      <c r="J467" s="72"/>
      <c r="K467" s="37"/>
      <c r="L467" s="86">
        <v>908550</v>
      </c>
      <c r="M467" s="74"/>
      <c r="N467" s="86">
        <v>0</v>
      </c>
      <c r="O467" s="86">
        <v>908550</v>
      </c>
    </row>
    <row r="468" spans="1:15" s="19" customFormat="1" ht="15" customHeight="1" x14ac:dyDescent="0.25">
      <c r="A468" s="91"/>
      <c r="B468" s="92"/>
      <c r="C468" s="42" t="s">
        <v>21</v>
      </c>
      <c r="D468" s="42" t="s">
        <v>11</v>
      </c>
      <c r="E468" s="162" t="s">
        <v>945</v>
      </c>
      <c r="F468" s="166" t="s">
        <v>946</v>
      </c>
      <c r="G468" s="81"/>
      <c r="H468" s="85">
        <v>0</v>
      </c>
      <c r="I468" s="18"/>
      <c r="J468" s="72"/>
      <c r="K468" s="37"/>
      <c r="L468" s="86">
        <v>0</v>
      </c>
      <c r="M468" s="74"/>
      <c r="N468" s="86">
        <v>0</v>
      </c>
      <c r="O468" s="86">
        <v>0</v>
      </c>
    </row>
    <row r="469" spans="1:15" s="19" customFormat="1" ht="15" customHeight="1" x14ac:dyDescent="0.25">
      <c r="A469" s="91"/>
      <c r="B469" s="92"/>
      <c r="C469" s="42" t="s">
        <v>21</v>
      </c>
      <c r="D469" s="42" t="s">
        <v>11</v>
      </c>
      <c r="E469" s="162" t="s">
        <v>947</v>
      </c>
      <c r="F469" s="166" t="s">
        <v>948</v>
      </c>
      <c r="G469" s="81"/>
      <c r="H469" s="85">
        <v>0</v>
      </c>
      <c r="I469" s="18"/>
      <c r="J469" s="72"/>
      <c r="K469" s="37"/>
      <c r="L469" s="86">
        <v>0</v>
      </c>
      <c r="M469" s="74"/>
      <c r="N469" s="86">
        <v>0</v>
      </c>
      <c r="O469" s="86">
        <v>0</v>
      </c>
    </row>
    <row r="470" spans="1:15" s="19" customFormat="1" ht="15" customHeight="1" x14ac:dyDescent="0.25">
      <c r="A470" s="91"/>
      <c r="B470" s="92"/>
      <c r="C470" s="42" t="s">
        <v>21</v>
      </c>
      <c r="D470" s="42" t="s">
        <v>11</v>
      </c>
      <c r="E470" s="162" t="s">
        <v>949</v>
      </c>
      <c r="F470" s="166" t="s">
        <v>950</v>
      </c>
      <c r="G470" s="81"/>
      <c r="H470" s="85">
        <v>0</v>
      </c>
      <c r="I470" s="18"/>
      <c r="J470" s="72"/>
      <c r="K470" s="37"/>
      <c r="L470" s="86">
        <v>0</v>
      </c>
      <c r="M470" s="74"/>
      <c r="N470" s="86">
        <v>0</v>
      </c>
      <c r="O470" s="86">
        <v>0</v>
      </c>
    </row>
    <row r="471" spans="1:15" s="19" customFormat="1" ht="15" customHeight="1" x14ac:dyDescent="0.25">
      <c r="A471" s="91"/>
      <c r="B471" s="92"/>
      <c r="C471" s="42" t="s">
        <v>21</v>
      </c>
      <c r="D471" s="42" t="s">
        <v>11</v>
      </c>
      <c r="E471" s="162" t="s">
        <v>951</v>
      </c>
      <c r="F471" s="166" t="s">
        <v>952</v>
      </c>
      <c r="G471" s="81"/>
      <c r="H471" s="85">
        <v>0</v>
      </c>
      <c r="I471" s="18"/>
      <c r="J471" s="72"/>
      <c r="K471" s="37"/>
      <c r="L471" s="86">
        <v>0</v>
      </c>
      <c r="M471" s="74"/>
      <c r="N471" s="86">
        <v>0</v>
      </c>
      <c r="O471" s="86">
        <v>0</v>
      </c>
    </row>
    <row r="472" spans="1:15" s="19" customFormat="1" ht="15" customHeight="1" thickBot="1" x14ac:dyDescent="0.3">
      <c r="A472" s="91"/>
      <c r="B472" s="92"/>
      <c r="C472" s="42" t="s">
        <v>21</v>
      </c>
      <c r="D472" s="42" t="s">
        <v>11</v>
      </c>
      <c r="E472" s="162" t="s">
        <v>953</v>
      </c>
      <c r="F472" s="166" t="s">
        <v>954</v>
      </c>
      <c r="G472" s="81"/>
      <c r="H472" s="85">
        <v>315536.75</v>
      </c>
      <c r="I472" s="18"/>
      <c r="J472" s="208"/>
      <c r="K472" s="37"/>
      <c r="L472" s="86">
        <v>315536.75</v>
      </c>
      <c r="M472" s="74"/>
      <c r="N472" s="86">
        <v>0</v>
      </c>
      <c r="O472" s="86">
        <v>315536.75</v>
      </c>
    </row>
    <row r="473" spans="1:15" s="67" customFormat="1" ht="20.100000000000001" customHeight="1" thickBot="1" x14ac:dyDescent="0.3">
      <c r="A473" s="50" t="s">
        <v>14</v>
      </c>
      <c r="B473" s="60"/>
      <c r="C473" s="42" t="s">
        <v>21</v>
      </c>
      <c r="D473" s="42" t="s">
        <v>21</v>
      </c>
      <c r="E473" s="140" t="s">
        <v>955</v>
      </c>
      <c r="F473" s="209" t="s">
        <v>956</v>
      </c>
      <c r="G473" s="142">
        <v>0</v>
      </c>
      <c r="H473" s="143">
        <v>805220500.99000001</v>
      </c>
      <c r="I473" s="18"/>
      <c r="J473" s="210">
        <v>4904345.43</v>
      </c>
      <c r="K473" s="37"/>
      <c r="L473" s="144">
        <v>800316155.56000006</v>
      </c>
      <c r="M473" s="145"/>
      <c r="N473" s="144">
        <v>30755347.16</v>
      </c>
      <c r="O473" s="144">
        <v>774465153.83000004</v>
      </c>
    </row>
    <row r="474" spans="1:15" s="67" customFormat="1" ht="20.100000000000001" customHeight="1" thickBot="1" x14ac:dyDescent="0.3">
      <c r="A474" s="50"/>
      <c r="B474" s="60"/>
      <c r="C474" s="42" t="s">
        <v>21</v>
      </c>
      <c r="D474" s="42" t="s">
        <v>21</v>
      </c>
      <c r="E474" s="211"/>
      <c r="F474" s="212"/>
      <c r="G474" s="213"/>
      <c r="H474" s="214"/>
      <c r="I474" s="134"/>
      <c r="J474" s="215"/>
      <c r="K474" s="152"/>
      <c r="L474" s="153">
        <v>0</v>
      </c>
      <c r="M474" s="150"/>
      <c r="N474" s="153">
        <v>0</v>
      </c>
      <c r="O474" s="153">
        <v>0</v>
      </c>
    </row>
    <row r="475" spans="1:15" s="67" customFormat="1" ht="15" customHeight="1" x14ac:dyDescent="0.25">
      <c r="A475" s="50"/>
      <c r="B475" s="60"/>
      <c r="C475" s="42" t="s">
        <v>21</v>
      </c>
      <c r="D475" s="42" t="s">
        <v>21</v>
      </c>
      <c r="E475" s="154"/>
      <c r="F475" s="216" t="s">
        <v>957</v>
      </c>
      <c r="G475" s="156"/>
      <c r="H475" s="157"/>
      <c r="I475" s="18"/>
      <c r="J475" s="217"/>
      <c r="K475" s="37"/>
      <c r="L475" s="73">
        <v>0</v>
      </c>
      <c r="M475" s="74"/>
      <c r="N475" s="73">
        <v>0</v>
      </c>
      <c r="O475" s="73">
        <v>0</v>
      </c>
    </row>
    <row r="476" spans="1:15" s="67" customFormat="1" ht="15" customHeight="1" x14ac:dyDescent="0.25">
      <c r="A476" s="50" t="s">
        <v>14</v>
      </c>
      <c r="B476" s="60"/>
      <c r="C476" s="42" t="s">
        <v>21</v>
      </c>
      <c r="D476" s="42" t="s">
        <v>21</v>
      </c>
      <c r="E476" s="158" t="s">
        <v>958</v>
      </c>
      <c r="F476" s="193" t="s">
        <v>959</v>
      </c>
      <c r="G476" s="218">
        <f>SUM(G477:G479)</f>
        <v>0</v>
      </c>
      <c r="H476" s="219">
        <v>0</v>
      </c>
      <c r="I476" s="18"/>
      <c r="J476" s="57">
        <v>0</v>
      </c>
      <c r="K476" s="37"/>
      <c r="L476" s="220">
        <v>0</v>
      </c>
      <c r="M476" s="100"/>
      <c r="N476" s="220">
        <v>0</v>
      </c>
      <c r="O476" s="220">
        <v>0</v>
      </c>
    </row>
    <row r="477" spans="1:15" s="67" customFormat="1" ht="15" customHeight="1" x14ac:dyDescent="0.25">
      <c r="A477" s="50"/>
      <c r="B477" s="60"/>
      <c r="C477" s="42" t="s">
        <v>21</v>
      </c>
      <c r="D477" s="42" t="s">
        <v>11</v>
      </c>
      <c r="E477" s="160" t="s">
        <v>960</v>
      </c>
      <c r="F477" s="221" t="s">
        <v>961</v>
      </c>
      <c r="G477" s="136"/>
      <c r="H477" s="222"/>
      <c r="I477" s="18"/>
      <c r="J477" s="72"/>
      <c r="K477" s="37"/>
      <c r="L477" s="223">
        <v>0</v>
      </c>
      <c r="M477" s="49"/>
      <c r="N477" s="223">
        <v>0</v>
      </c>
      <c r="O477" s="223">
        <v>0</v>
      </c>
    </row>
    <row r="478" spans="1:15" s="67" customFormat="1" ht="15" customHeight="1" x14ac:dyDescent="0.25">
      <c r="A478" s="50"/>
      <c r="B478" s="60"/>
      <c r="C478" s="42" t="s">
        <v>21</v>
      </c>
      <c r="D478" s="42" t="s">
        <v>11</v>
      </c>
      <c r="E478" s="160" t="s">
        <v>962</v>
      </c>
      <c r="F478" s="221" t="s">
        <v>963</v>
      </c>
      <c r="G478" s="136"/>
      <c r="H478" s="222">
        <v>0</v>
      </c>
      <c r="I478" s="18"/>
      <c r="J478" s="72"/>
      <c r="K478" s="37"/>
      <c r="L478" s="223">
        <v>0</v>
      </c>
      <c r="M478" s="49"/>
      <c r="N478" s="223">
        <v>0</v>
      </c>
      <c r="O478" s="223">
        <v>0</v>
      </c>
    </row>
    <row r="479" spans="1:15" s="67" customFormat="1" ht="15" customHeight="1" x14ac:dyDescent="0.25">
      <c r="A479" s="50"/>
      <c r="B479" s="60"/>
      <c r="C479" s="42" t="s">
        <v>21</v>
      </c>
      <c r="D479" s="42" t="s">
        <v>11</v>
      </c>
      <c r="E479" s="160" t="s">
        <v>964</v>
      </c>
      <c r="F479" s="221" t="s">
        <v>965</v>
      </c>
      <c r="G479" s="136"/>
      <c r="H479" s="222">
        <v>0</v>
      </c>
      <c r="I479" s="18"/>
      <c r="J479" s="72"/>
      <c r="K479" s="37"/>
      <c r="L479" s="223">
        <v>0</v>
      </c>
      <c r="M479" s="49"/>
      <c r="N479" s="223">
        <v>0</v>
      </c>
      <c r="O479" s="223">
        <v>0</v>
      </c>
    </row>
    <row r="480" spans="1:15" s="67" customFormat="1" ht="15" customHeight="1" x14ac:dyDescent="0.25">
      <c r="A480" s="50" t="s">
        <v>14</v>
      </c>
      <c r="B480" s="60"/>
      <c r="C480" s="42" t="s">
        <v>21</v>
      </c>
      <c r="D480" s="42" t="s">
        <v>21</v>
      </c>
      <c r="E480" s="158" t="s">
        <v>966</v>
      </c>
      <c r="F480" s="193" t="s">
        <v>967</v>
      </c>
      <c r="G480" s="103">
        <f>SUM(G481:G485)</f>
        <v>0</v>
      </c>
      <c r="H480" s="104">
        <v>0</v>
      </c>
      <c r="I480" s="18"/>
      <c r="J480" s="57">
        <v>0</v>
      </c>
      <c r="K480" s="37"/>
      <c r="L480" s="48">
        <v>0</v>
      </c>
      <c r="M480" s="49"/>
      <c r="N480" s="48">
        <v>0</v>
      </c>
      <c r="O480" s="48">
        <v>0</v>
      </c>
    </row>
    <row r="481" spans="1:15" s="67" customFormat="1" ht="15" customHeight="1" x14ac:dyDescent="0.25">
      <c r="A481" s="50"/>
      <c r="B481" s="60"/>
      <c r="C481" s="42" t="s">
        <v>21</v>
      </c>
      <c r="D481" s="42" t="s">
        <v>11</v>
      </c>
      <c r="E481" s="160" t="s">
        <v>968</v>
      </c>
      <c r="F481" s="221" t="s">
        <v>969</v>
      </c>
      <c r="G481" s="136"/>
      <c r="H481" s="137">
        <v>0</v>
      </c>
      <c r="I481" s="18"/>
      <c r="J481" s="72"/>
      <c r="K481" s="37"/>
      <c r="L481" s="138">
        <v>0</v>
      </c>
      <c r="M481" s="74"/>
      <c r="N481" s="138">
        <v>0</v>
      </c>
      <c r="O481" s="138">
        <v>0</v>
      </c>
    </row>
    <row r="482" spans="1:15" s="67" customFormat="1" ht="15" customHeight="1" x14ac:dyDescent="0.25">
      <c r="A482" s="50"/>
      <c r="B482" s="60"/>
      <c r="C482" s="42" t="s">
        <v>21</v>
      </c>
      <c r="D482" s="42" t="s">
        <v>11</v>
      </c>
      <c r="E482" s="160" t="s">
        <v>970</v>
      </c>
      <c r="F482" s="221" t="s">
        <v>971</v>
      </c>
      <c r="G482" s="136"/>
      <c r="H482" s="137">
        <v>0</v>
      </c>
      <c r="I482" s="18"/>
      <c r="J482" s="72"/>
      <c r="K482" s="37"/>
      <c r="L482" s="138">
        <v>0</v>
      </c>
      <c r="M482" s="74"/>
      <c r="N482" s="138">
        <v>0</v>
      </c>
      <c r="O482" s="138">
        <v>0</v>
      </c>
    </row>
    <row r="483" spans="1:15" s="67" customFormat="1" ht="15" customHeight="1" x14ac:dyDescent="0.25">
      <c r="A483" s="50"/>
      <c r="B483" s="60"/>
      <c r="C483" s="42" t="s">
        <v>21</v>
      </c>
      <c r="D483" s="42" t="s">
        <v>11</v>
      </c>
      <c r="E483" s="160" t="s">
        <v>972</v>
      </c>
      <c r="F483" s="221" t="s">
        <v>973</v>
      </c>
      <c r="G483" s="136"/>
      <c r="H483" s="137">
        <v>0</v>
      </c>
      <c r="I483" s="18"/>
      <c r="J483" s="72"/>
      <c r="K483" s="37"/>
      <c r="L483" s="138">
        <v>0</v>
      </c>
      <c r="M483" s="74"/>
      <c r="N483" s="138">
        <v>0</v>
      </c>
      <c r="O483" s="138">
        <v>0</v>
      </c>
    </row>
    <row r="484" spans="1:15" s="67" customFormat="1" ht="15" customHeight="1" x14ac:dyDescent="0.25">
      <c r="A484" s="50"/>
      <c r="B484" s="60"/>
      <c r="C484" s="42" t="s">
        <v>21</v>
      </c>
      <c r="D484" s="42" t="s">
        <v>11</v>
      </c>
      <c r="E484" s="160" t="s">
        <v>974</v>
      </c>
      <c r="F484" s="221" t="s">
        <v>975</v>
      </c>
      <c r="G484" s="136"/>
      <c r="H484" s="137">
        <v>0</v>
      </c>
      <c r="I484" s="18"/>
      <c r="J484" s="72"/>
      <c r="K484" s="37"/>
      <c r="L484" s="138">
        <v>0</v>
      </c>
      <c r="M484" s="74"/>
      <c r="N484" s="138">
        <v>0</v>
      </c>
      <c r="O484" s="138">
        <v>0</v>
      </c>
    </row>
    <row r="485" spans="1:15" s="67" customFormat="1" ht="15" customHeight="1" x14ac:dyDescent="0.25">
      <c r="A485" s="50"/>
      <c r="B485" s="60"/>
      <c r="C485" s="42" t="s">
        <v>21</v>
      </c>
      <c r="D485" s="42" t="s">
        <v>11</v>
      </c>
      <c r="E485" s="160" t="s">
        <v>976</v>
      </c>
      <c r="F485" s="221" t="s">
        <v>977</v>
      </c>
      <c r="G485" s="136"/>
      <c r="H485" s="137">
        <v>0</v>
      </c>
      <c r="I485" s="18"/>
      <c r="J485" s="72"/>
      <c r="K485" s="37"/>
      <c r="L485" s="138">
        <v>0</v>
      </c>
      <c r="M485" s="74"/>
      <c r="N485" s="138">
        <v>0</v>
      </c>
      <c r="O485" s="138">
        <v>0</v>
      </c>
    </row>
    <row r="486" spans="1:15" s="67" customFormat="1" ht="15" customHeight="1" x14ac:dyDescent="0.25">
      <c r="A486" s="50" t="s">
        <v>14</v>
      </c>
      <c r="B486" s="60"/>
      <c r="C486" s="42" t="s">
        <v>21</v>
      </c>
      <c r="D486" s="42" t="s">
        <v>21</v>
      </c>
      <c r="E486" s="158" t="s">
        <v>978</v>
      </c>
      <c r="F486" s="193" t="s">
        <v>979</v>
      </c>
      <c r="G486" s="103">
        <f>SUM(G487:G489)</f>
        <v>0</v>
      </c>
      <c r="H486" s="104">
        <v>0</v>
      </c>
      <c r="I486" s="18"/>
      <c r="J486" s="57">
        <v>0</v>
      </c>
      <c r="K486" s="37"/>
      <c r="L486" s="48">
        <v>0</v>
      </c>
      <c r="M486" s="49"/>
      <c r="N486" s="48">
        <v>0</v>
      </c>
      <c r="O486" s="48">
        <v>0</v>
      </c>
    </row>
    <row r="487" spans="1:15" s="67" customFormat="1" ht="15" customHeight="1" x14ac:dyDescent="0.25">
      <c r="A487" s="50"/>
      <c r="B487" s="60"/>
      <c r="C487" s="42" t="s">
        <v>21</v>
      </c>
      <c r="D487" s="42" t="s">
        <v>11</v>
      </c>
      <c r="E487" s="160" t="s">
        <v>980</v>
      </c>
      <c r="F487" s="221" t="s">
        <v>981</v>
      </c>
      <c r="G487" s="136"/>
      <c r="H487" s="137">
        <v>0</v>
      </c>
      <c r="I487" s="18"/>
      <c r="J487" s="72"/>
      <c r="K487" s="37"/>
      <c r="L487" s="138">
        <v>0</v>
      </c>
      <c r="M487" s="74"/>
      <c r="N487" s="138">
        <v>0</v>
      </c>
      <c r="O487" s="138">
        <v>0</v>
      </c>
    </row>
    <row r="488" spans="1:15" s="67" customFormat="1" ht="15" customHeight="1" x14ac:dyDescent="0.25">
      <c r="A488" s="50"/>
      <c r="B488" s="60"/>
      <c r="C488" s="42" t="s">
        <v>21</v>
      </c>
      <c r="D488" s="42" t="s">
        <v>11</v>
      </c>
      <c r="E488" s="160" t="s">
        <v>982</v>
      </c>
      <c r="F488" s="221" t="s">
        <v>983</v>
      </c>
      <c r="G488" s="136"/>
      <c r="H488" s="137">
        <v>0</v>
      </c>
      <c r="I488" s="18"/>
      <c r="J488" s="72"/>
      <c r="K488" s="37"/>
      <c r="L488" s="138">
        <v>0</v>
      </c>
      <c r="M488" s="74"/>
      <c r="N488" s="138">
        <v>0</v>
      </c>
      <c r="O488" s="138">
        <v>0</v>
      </c>
    </row>
    <row r="489" spans="1:15" s="67" customFormat="1" ht="15" customHeight="1" x14ac:dyDescent="0.25">
      <c r="A489" s="50"/>
      <c r="B489" s="60"/>
      <c r="C489" s="42" t="s">
        <v>21</v>
      </c>
      <c r="D489" s="42" t="s">
        <v>11</v>
      </c>
      <c r="E489" s="160" t="s">
        <v>984</v>
      </c>
      <c r="F489" s="221" t="s">
        <v>985</v>
      </c>
      <c r="G489" s="136"/>
      <c r="H489" s="137">
        <v>0</v>
      </c>
      <c r="I489" s="18"/>
      <c r="J489" s="72"/>
      <c r="K489" s="37"/>
      <c r="L489" s="138">
        <v>0</v>
      </c>
      <c r="M489" s="74"/>
      <c r="N489" s="138">
        <v>0</v>
      </c>
      <c r="O489" s="138">
        <v>0</v>
      </c>
    </row>
    <row r="490" spans="1:15" s="67" customFormat="1" ht="15" customHeight="1" x14ac:dyDescent="0.25">
      <c r="A490" s="50" t="s">
        <v>14</v>
      </c>
      <c r="B490" s="60"/>
      <c r="C490" s="42" t="s">
        <v>21</v>
      </c>
      <c r="D490" s="42" t="s">
        <v>21</v>
      </c>
      <c r="E490" s="158" t="s">
        <v>986</v>
      </c>
      <c r="F490" s="193" t="s">
        <v>987</v>
      </c>
      <c r="G490" s="103">
        <f>SUM(G491:G492)</f>
        <v>0</v>
      </c>
      <c r="H490" s="104">
        <v>0</v>
      </c>
      <c r="I490" s="18"/>
      <c r="J490" s="57">
        <v>0</v>
      </c>
      <c r="K490" s="37"/>
      <c r="L490" s="48">
        <v>0</v>
      </c>
      <c r="M490" s="49"/>
      <c r="N490" s="48">
        <v>0</v>
      </c>
      <c r="O490" s="48">
        <v>0</v>
      </c>
    </row>
    <row r="491" spans="1:15" s="67" customFormat="1" ht="15" customHeight="1" x14ac:dyDescent="0.25">
      <c r="A491" s="50"/>
      <c r="B491" s="60"/>
      <c r="C491" s="42" t="s">
        <v>21</v>
      </c>
      <c r="D491" s="42" t="s">
        <v>11</v>
      </c>
      <c r="E491" s="160" t="s">
        <v>988</v>
      </c>
      <c r="F491" s="221" t="s">
        <v>989</v>
      </c>
      <c r="G491" s="136"/>
      <c r="H491" s="137">
        <v>0</v>
      </c>
      <c r="I491" s="18"/>
      <c r="J491" s="72"/>
      <c r="K491" s="37"/>
      <c r="L491" s="138">
        <v>0</v>
      </c>
      <c r="M491" s="74"/>
      <c r="N491" s="138">
        <v>0</v>
      </c>
      <c r="O491" s="138">
        <v>0</v>
      </c>
    </row>
    <row r="492" spans="1:15" s="67" customFormat="1" ht="15" customHeight="1" x14ac:dyDescent="0.25">
      <c r="A492" s="50"/>
      <c r="B492" s="60"/>
      <c r="C492" s="42" t="s">
        <v>21</v>
      </c>
      <c r="D492" s="42" t="s">
        <v>11</v>
      </c>
      <c r="E492" s="160" t="s">
        <v>990</v>
      </c>
      <c r="F492" s="221" t="s">
        <v>991</v>
      </c>
      <c r="G492" s="136"/>
      <c r="H492" s="137">
        <v>0</v>
      </c>
      <c r="I492" s="18"/>
      <c r="J492" s="72"/>
      <c r="K492" s="37"/>
      <c r="L492" s="138">
        <v>0</v>
      </c>
      <c r="M492" s="74"/>
      <c r="N492" s="138">
        <v>0</v>
      </c>
      <c r="O492" s="138">
        <v>0</v>
      </c>
    </row>
    <row r="493" spans="1:15" s="67" customFormat="1" ht="20.100000000000001" customHeight="1" thickBot="1" x14ac:dyDescent="0.3">
      <c r="A493" s="50" t="s">
        <v>14</v>
      </c>
      <c r="B493" s="60"/>
      <c r="C493" s="42" t="s">
        <v>21</v>
      </c>
      <c r="D493" s="42" t="s">
        <v>21</v>
      </c>
      <c r="E493" s="140" t="s">
        <v>992</v>
      </c>
      <c r="F493" s="209" t="s">
        <v>993</v>
      </c>
      <c r="G493" s="224">
        <f>+G476+G480-G486-G490</f>
        <v>0</v>
      </c>
      <c r="H493" s="143">
        <v>0</v>
      </c>
      <c r="I493" s="18"/>
      <c r="J493" s="47">
        <v>0</v>
      </c>
      <c r="K493" s="37"/>
      <c r="L493" s="144">
        <v>0</v>
      </c>
      <c r="M493" s="145"/>
      <c r="N493" s="144">
        <v>0</v>
      </c>
      <c r="O493" s="144">
        <v>0</v>
      </c>
    </row>
    <row r="494" spans="1:15" s="67" customFormat="1" ht="20.100000000000001" customHeight="1" thickBot="1" x14ac:dyDescent="0.3">
      <c r="A494" s="50"/>
      <c r="B494" s="60"/>
      <c r="C494" s="42" t="s">
        <v>21</v>
      </c>
      <c r="D494" s="42" t="s">
        <v>21</v>
      </c>
      <c r="E494" s="211"/>
      <c r="F494" s="212"/>
      <c r="G494" s="213"/>
      <c r="H494" s="214"/>
      <c r="I494" s="18"/>
      <c r="J494" s="57"/>
      <c r="K494" s="37"/>
      <c r="L494" s="153">
        <v>0</v>
      </c>
      <c r="M494" s="150"/>
      <c r="N494" s="153">
        <v>0</v>
      </c>
      <c r="O494" s="153">
        <v>0</v>
      </c>
    </row>
    <row r="495" spans="1:15" s="67" customFormat="1" ht="15" customHeight="1" x14ac:dyDescent="0.25">
      <c r="A495" s="50"/>
      <c r="B495" s="60"/>
      <c r="C495" s="42" t="s">
        <v>21</v>
      </c>
      <c r="D495" s="42" t="s">
        <v>21</v>
      </c>
      <c r="E495" s="154"/>
      <c r="F495" s="216" t="s">
        <v>994</v>
      </c>
      <c r="G495" s="156"/>
      <c r="H495" s="157">
        <v>0</v>
      </c>
      <c r="I495" s="18"/>
      <c r="J495" s="72"/>
      <c r="K495" s="37"/>
      <c r="L495" s="73">
        <v>0</v>
      </c>
      <c r="M495" s="74"/>
      <c r="N495" s="73">
        <v>0</v>
      </c>
      <c r="O495" s="73">
        <v>0</v>
      </c>
    </row>
    <row r="496" spans="1:15" s="67" customFormat="1" ht="15" customHeight="1" x14ac:dyDescent="0.25">
      <c r="A496" s="50"/>
      <c r="B496" s="60"/>
      <c r="C496" s="42" t="s">
        <v>21</v>
      </c>
      <c r="D496" s="42" t="s">
        <v>11</v>
      </c>
      <c r="E496" s="158" t="s">
        <v>995</v>
      </c>
      <c r="F496" s="225" t="s">
        <v>996</v>
      </c>
      <c r="G496" s="226"/>
      <c r="H496" s="137">
        <v>0</v>
      </c>
      <c r="I496" s="18"/>
      <c r="J496" s="72"/>
      <c r="K496" s="37"/>
      <c r="L496" s="138">
        <v>0</v>
      </c>
      <c r="M496" s="74"/>
      <c r="N496" s="138">
        <v>0</v>
      </c>
      <c r="O496" s="138">
        <v>0</v>
      </c>
    </row>
    <row r="497" spans="1:15" s="67" customFormat="1" ht="15" customHeight="1" x14ac:dyDescent="0.25">
      <c r="A497" s="50"/>
      <c r="B497" s="60"/>
      <c r="C497" s="42" t="s">
        <v>21</v>
      </c>
      <c r="D497" s="42" t="s">
        <v>11</v>
      </c>
      <c r="E497" s="158" t="s">
        <v>997</v>
      </c>
      <c r="F497" s="225" t="s">
        <v>998</v>
      </c>
      <c r="G497" s="226"/>
      <c r="H497" s="137">
        <v>0</v>
      </c>
      <c r="I497" s="18"/>
      <c r="J497" s="72"/>
      <c r="K497" s="37"/>
      <c r="L497" s="138">
        <v>0</v>
      </c>
      <c r="M497" s="74"/>
      <c r="N497" s="138">
        <v>0</v>
      </c>
      <c r="O497" s="138">
        <v>0</v>
      </c>
    </row>
    <row r="498" spans="1:15" s="67" customFormat="1" ht="20.100000000000001" customHeight="1" thickBot="1" x14ac:dyDescent="0.3">
      <c r="A498" s="50" t="s">
        <v>14</v>
      </c>
      <c r="B498" s="60"/>
      <c r="C498" s="42" t="s">
        <v>21</v>
      </c>
      <c r="D498" s="42" t="s">
        <v>21</v>
      </c>
      <c r="E498" s="140" t="s">
        <v>999</v>
      </c>
      <c r="F498" s="209" t="s">
        <v>1000</v>
      </c>
      <c r="G498" s="142">
        <v>0</v>
      </c>
      <c r="H498" s="143">
        <v>0</v>
      </c>
      <c r="I498" s="18"/>
      <c r="J498" s="47">
        <v>0</v>
      </c>
      <c r="K498" s="37"/>
      <c r="L498" s="144">
        <v>0</v>
      </c>
      <c r="M498" s="145"/>
      <c r="N498" s="144">
        <v>0</v>
      </c>
      <c r="O498" s="144">
        <v>0</v>
      </c>
    </row>
    <row r="499" spans="1:15" s="67" customFormat="1" ht="20.100000000000001" customHeight="1" thickBot="1" x14ac:dyDescent="0.3">
      <c r="A499" s="50"/>
      <c r="B499" s="146"/>
      <c r="C499" s="42" t="s">
        <v>21</v>
      </c>
      <c r="D499" s="42" t="s">
        <v>21</v>
      </c>
      <c r="E499" s="147"/>
      <c r="F499" s="148"/>
      <c r="G499" s="149"/>
      <c r="H499" s="150"/>
      <c r="I499" s="18"/>
      <c r="J499" s="57"/>
      <c r="K499" s="37"/>
      <c r="L499" s="153">
        <v>0</v>
      </c>
      <c r="M499" s="150"/>
      <c r="N499" s="153">
        <v>0</v>
      </c>
      <c r="O499" s="153">
        <v>0</v>
      </c>
    </row>
    <row r="500" spans="1:15" s="67" customFormat="1" ht="15" customHeight="1" x14ac:dyDescent="0.25">
      <c r="A500" s="50"/>
      <c r="B500" s="60"/>
      <c r="C500" s="42" t="s">
        <v>21</v>
      </c>
      <c r="D500" s="42" t="s">
        <v>21</v>
      </c>
      <c r="E500" s="154"/>
      <c r="F500" s="216" t="s">
        <v>1001</v>
      </c>
      <c r="G500" s="227"/>
      <c r="H500" s="157">
        <v>0</v>
      </c>
      <c r="I500" s="18"/>
      <c r="J500" s="72"/>
      <c r="K500" s="37"/>
      <c r="L500" s="73">
        <v>0</v>
      </c>
      <c r="M500" s="74"/>
      <c r="N500" s="73">
        <v>0</v>
      </c>
      <c r="O500" s="73">
        <v>0</v>
      </c>
    </row>
    <row r="501" spans="1:15" s="67" customFormat="1" ht="15" customHeight="1" x14ac:dyDescent="0.25">
      <c r="A501" s="50" t="s">
        <v>14</v>
      </c>
      <c r="B501" s="60"/>
      <c r="C501" s="42" t="s">
        <v>21</v>
      </c>
      <c r="D501" s="42" t="s">
        <v>21</v>
      </c>
      <c r="E501" s="158" t="s">
        <v>1002</v>
      </c>
      <c r="F501" s="193" t="s">
        <v>1003</v>
      </c>
      <c r="G501" s="103">
        <f>+G502+G503</f>
        <v>0</v>
      </c>
      <c r="H501" s="104">
        <v>0</v>
      </c>
      <c r="I501" s="18"/>
      <c r="J501" s="57"/>
      <c r="K501" s="37"/>
      <c r="L501" s="48">
        <v>0</v>
      </c>
      <c r="M501" s="49"/>
      <c r="N501" s="48">
        <v>0</v>
      </c>
      <c r="O501" s="48">
        <v>0</v>
      </c>
    </row>
    <row r="502" spans="1:15" s="67" customFormat="1" ht="15" customHeight="1" x14ac:dyDescent="0.25">
      <c r="A502" s="50"/>
      <c r="B502" s="60"/>
      <c r="C502" s="42" t="s">
        <v>21</v>
      </c>
      <c r="D502" s="42" t="s">
        <v>11</v>
      </c>
      <c r="E502" s="160" t="s">
        <v>1004</v>
      </c>
      <c r="F502" s="173" t="s">
        <v>1005</v>
      </c>
      <c r="G502" s="97"/>
      <c r="H502" s="105">
        <v>0</v>
      </c>
      <c r="I502" s="18"/>
      <c r="J502" s="72"/>
      <c r="K502" s="37"/>
      <c r="L502" s="106">
        <v>0</v>
      </c>
      <c r="M502" s="74"/>
      <c r="N502" s="106">
        <v>0</v>
      </c>
      <c r="O502" s="106">
        <v>0</v>
      </c>
    </row>
    <row r="503" spans="1:15" s="67" customFormat="1" ht="15" customHeight="1" x14ac:dyDescent="0.25">
      <c r="A503" s="50" t="s">
        <v>14</v>
      </c>
      <c r="B503" s="60"/>
      <c r="C503" s="42" t="s">
        <v>21</v>
      </c>
      <c r="D503" s="42" t="s">
        <v>21</v>
      </c>
      <c r="E503" s="160" t="s">
        <v>1006</v>
      </c>
      <c r="F503" s="173" t="s">
        <v>1007</v>
      </c>
      <c r="G503" s="131">
        <f>+G504+G505+G516+G526</f>
        <v>0</v>
      </c>
      <c r="H503" s="98">
        <v>0</v>
      </c>
      <c r="I503" s="18"/>
      <c r="J503" s="57"/>
      <c r="K503" s="37"/>
      <c r="L503" s="99">
        <v>0</v>
      </c>
      <c r="M503" s="100"/>
      <c r="N503" s="99">
        <v>0</v>
      </c>
      <c r="O503" s="99">
        <v>0</v>
      </c>
    </row>
    <row r="504" spans="1:15" s="67" customFormat="1" ht="15" customHeight="1" x14ac:dyDescent="0.25">
      <c r="A504" s="50"/>
      <c r="B504" s="60"/>
      <c r="C504" s="42" t="s">
        <v>21</v>
      </c>
      <c r="D504" s="42" t="s">
        <v>11</v>
      </c>
      <c r="E504" s="162" t="s">
        <v>1008</v>
      </c>
      <c r="F504" s="166" t="s">
        <v>1009</v>
      </c>
      <c r="G504" s="63"/>
      <c r="H504" s="64">
        <v>0</v>
      </c>
      <c r="I504" s="18"/>
      <c r="J504" s="72"/>
      <c r="K504" s="37"/>
      <c r="L504" s="65">
        <v>0</v>
      </c>
      <c r="M504" s="66"/>
      <c r="N504" s="65">
        <v>0</v>
      </c>
      <c r="O504" s="65">
        <v>0</v>
      </c>
    </row>
    <row r="505" spans="1:15" s="67" customFormat="1" ht="15" customHeight="1" x14ac:dyDescent="0.25">
      <c r="A505" s="50" t="s">
        <v>14</v>
      </c>
      <c r="B505" s="60"/>
      <c r="C505" s="42" t="s">
        <v>21</v>
      </c>
      <c r="D505" s="42" t="s">
        <v>21</v>
      </c>
      <c r="E505" s="162" t="s">
        <v>1010</v>
      </c>
      <c r="F505" s="166" t="s">
        <v>1011</v>
      </c>
      <c r="G505" s="63">
        <f>G506+G507+G508</f>
        <v>0</v>
      </c>
      <c r="H505" s="64">
        <v>0</v>
      </c>
      <c r="I505" s="18"/>
      <c r="J505" s="57"/>
      <c r="K505" s="37"/>
      <c r="L505" s="65">
        <v>0</v>
      </c>
      <c r="M505" s="66"/>
      <c r="N505" s="65">
        <v>0</v>
      </c>
      <c r="O505" s="65">
        <v>0</v>
      </c>
    </row>
    <row r="506" spans="1:15" s="19" customFormat="1" ht="15" customHeight="1" x14ac:dyDescent="0.25">
      <c r="A506" s="91"/>
      <c r="B506" s="92"/>
      <c r="C506" s="42" t="s">
        <v>21</v>
      </c>
      <c r="D506" s="42" t="s">
        <v>11</v>
      </c>
      <c r="E506" s="162" t="s">
        <v>1012</v>
      </c>
      <c r="F506" s="172" t="s">
        <v>1013</v>
      </c>
      <c r="G506" s="125"/>
      <c r="H506" s="71">
        <v>0</v>
      </c>
      <c r="I506" s="18"/>
      <c r="J506" s="72"/>
      <c r="K506" s="37"/>
      <c r="L506" s="73">
        <v>0</v>
      </c>
      <c r="M506" s="74"/>
      <c r="N506" s="73">
        <v>0</v>
      </c>
      <c r="O506" s="73">
        <v>0</v>
      </c>
    </row>
    <row r="507" spans="1:15" s="19" customFormat="1" ht="15" customHeight="1" x14ac:dyDescent="0.25">
      <c r="A507" s="91"/>
      <c r="B507" s="92" t="s">
        <v>10</v>
      </c>
      <c r="C507" s="42" t="s">
        <v>10</v>
      </c>
      <c r="D507" s="42" t="s">
        <v>11</v>
      </c>
      <c r="E507" s="162" t="s">
        <v>1014</v>
      </c>
      <c r="F507" s="172" t="s">
        <v>1015</v>
      </c>
      <c r="G507" s="125"/>
      <c r="H507" s="71">
        <v>0</v>
      </c>
      <c r="I507" s="18"/>
      <c r="J507" s="72"/>
      <c r="K507" s="37"/>
      <c r="L507" s="73">
        <v>0</v>
      </c>
      <c r="M507" s="74"/>
      <c r="N507" s="73">
        <v>0</v>
      </c>
      <c r="O507" s="73">
        <v>0</v>
      </c>
    </row>
    <row r="508" spans="1:15" s="19" customFormat="1" ht="15" customHeight="1" x14ac:dyDescent="0.25">
      <c r="A508" s="91" t="s">
        <v>14</v>
      </c>
      <c r="B508" s="92"/>
      <c r="C508" s="42" t="s">
        <v>21</v>
      </c>
      <c r="D508" s="42" t="s">
        <v>21</v>
      </c>
      <c r="E508" s="162" t="s">
        <v>1016</v>
      </c>
      <c r="F508" s="172" t="s">
        <v>1017</v>
      </c>
      <c r="G508" s="192">
        <f>SUM(G509:G515)</f>
        <v>0</v>
      </c>
      <c r="H508" s="190">
        <v>0</v>
      </c>
      <c r="I508" s="18"/>
      <c r="J508" s="57"/>
      <c r="K508" s="37"/>
      <c r="L508" s="80">
        <v>0</v>
      </c>
      <c r="M508" s="66"/>
      <c r="N508" s="80">
        <v>0</v>
      </c>
      <c r="O508" s="80">
        <v>0</v>
      </c>
    </row>
    <row r="509" spans="1:15" s="19" customFormat="1" ht="15" customHeight="1" x14ac:dyDescent="0.25">
      <c r="A509" s="91"/>
      <c r="B509" s="92" t="s">
        <v>142</v>
      </c>
      <c r="C509" s="42" t="s">
        <v>142</v>
      </c>
      <c r="D509" s="42" t="s">
        <v>11</v>
      </c>
      <c r="E509" s="164" t="s">
        <v>1018</v>
      </c>
      <c r="F509" s="180" t="s">
        <v>1019</v>
      </c>
      <c r="G509" s="70"/>
      <c r="H509" s="71">
        <v>0</v>
      </c>
      <c r="I509" s="18"/>
      <c r="J509" s="72"/>
      <c r="K509" s="37"/>
      <c r="L509" s="73">
        <v>0</v>
      </c>
      <c r="M509" s="74"/>
      <c r="N509" s="73">
        <v>0</v>
      </c>
      <c r="O509" s="73">
        <v>0</v>
      </c>
    </row>
    <row r="510" spans="1:15" s="19" customFormat="1" ht="15" customHeight="1" x14ac:dyDescent="0.25">
      <c r="A510" s="91"/>
      <c r="B510" s="92"/>
      <c r="C510" s="42" t="s">
        <v>21</v>
      </c>
      <c r="D510" s="42" t="s">
        <v>11</v>
      </c>
      <c r="E510" s="164" t="s">
        <v>1020</v>
      </c>
      <c r="F510" s="180" t="s">
        <v>1021</v>
      </c>
      <c r="G510" s="70"/>
      <c r="H510" s="71">
        <v>0</v>
      </c>
      <c r="I510" s="18"/>
      <c r="J510" s="72"/>
      <c r="K510" s="37"/>
      <c r="L510" s="73">
        <v>0</v>
      </c>
      <c r="M510" s="74"/>
      <c r="N510" s="73">
        <v>0</v>
      </c>
      <c r="O510" s="73">
        <v>0</v>
      </c>
    </row>
    <row r="511" spans="1:15" s="19" customFormat="1" ht="15" customHeight="1" x14ac:dyDescent="0.25">
      <c r="A511" s="91"/>
      <c r="B511" s="92"/>
      <c r="C511" s="42" t="s">
        <v>21</v>
      </c>
      <c r="D511" s="42" t="s">
        <v>11</v>
      </c>
      <c r="E511" s="164" t="s">
        <v>1022</v>
      </c>
      <c r="F511" s="180" t="s">
        <v>1023</v>
      </c>
      <c r="G511" s="70"/>
      <c r="H511" s="71">
        <v>0</v>
      </c>
      <c r="I511" s="18"/>
      <c r="J511" s="72"/>
      <c r="K511" s="37"/>
      <c r="L511" s="73">
        <v>0</v>
      </c>
      <c r="M511" s="74"/>
      <c r="N511" s="73">
        <v>0</v>
      </c>
      <c r="O511" s="73">
        <v>0</v>
      </c>
    </row>
    <row r="512" spans="1:15" s="19" customFormat="1" ht="15" customHeight="1" x14ac:dyDescent="0.25">
      <c r="A512" s="91"/>
      <c r="B512" s="92"/>
      <c r="C512" s="42" t="s">
        <v>21</v>
      </c>
      <c r="D512" s="42" t="s">
        <v>11</v>
      </c>
      <c r="E512" s="164" t="s">
        <v>1024</v>
      </c>
      <c r="F512" s="180" t="s">
        <v>1025</v>
      </c>
      <c r="G512" s="70"/>
      <c r="H512" s="71">
        <v>0</v>
      </c>
      <c r="I512" s="18"/>
      <c r="J512" s="72"/>
      <c r="K512" s="37"/>
      <c r="L512" s="73">
        <v>0</v>
      </c>
      <c r="M512" s="74"/>
      <c r="N512" s="73">
        <v>0</v>
      </c>
      <c r="O512" s="73">
        <v>0</v>
      </c>
    </row>
    <row r="513" spans="1:15" s="19" customFormat="1" ht="15" customHeight="1" x14ac:dyDescent="0.25">
      <c r="A513" s="91"/>
      <c r="B513" s="92"/>
      <c r="C513" s="42" t="s">
        <v>21</v>
      </c>
      <c r="D513" s="42" t="s">
        <v>11</v>
      </c>
      <c r="E513" s="164" t="s">
        <v>1026</v>
      </c>
      <c r="F513" s="180" t="s">
        <v>1027</v>
      </c>
      <c r="G513" s="70"/>
      <c r="H513" s="71">
        <v>0</v>
      </c>
      <c r="I513" s="18"/>
      <c r="J513" s="72"/>
      <c r="K513" s="37"/>
      <c r="L513" s="73">
        <v>0</v>
      </c>
      <c r="M513" s="74"/>
      <c r="N513" s="73">
        <v>0</v>
      </c>
      <c r="O513" s="73">
        <v>0</v>
      </c>
    </row>
    <row r="514" spans="1:15" s="19" customFormat="1" ht="15" customHeight="1" x14ac:dyDescent="0.25">
      <c r="A514" s="91"/>
      <c r="B514" s="92"/>
      <c r="C514" s="42" t="s">
        <v>21</v>
      </c>
      <c r="D514" s="42" t="s">
        <v>11</v>
      </c>
      <c r="E514" s="164" t="s">
        <v>1028</v>
      </c>
      <c r="F514" s="180" t="s">
        <v>1029</v>
      </c>
      <c r="G514" s="70"/>
      <c r="H514" s="71">
        <v>0</v>
      </c>
      <c r="I514" s="18"/>
      <c r="J514" s="189"/>
      <c r="K514" s="37"/>
      <c r="L514" s="73">
        <v>0</v>
      </c>
      <c r="M514" s="74"/>
      <c r="N514" s="73">
        <v>0</v>
      </c>
      <c r="O514" s="73">
        <v>0</v>
      </c>
    </row>
    <row r="515" spans="1:15" s="19" customFormat="1" ht="15" customHeight="1" x14ac:dyDescent="0.25">
      <c r="A515" s="91"/>
      <c r="B515" s="92"/>
      <c r="C515" s="42" t="s">
        <v>21</v>
      </c>
      <c r="D515" s="42" t="s">
        <v>11</v>
      </c>
      <c r="E515" s="164" t="s">
        <v>1030</v>
      </c>
      <c r="F515" s="180" t="s">
        <v>1031</v>
      </c>
      <c r="G515" s="70"/>
      <c r="H515" s="71">
        <v>0</v>
      </c>
      <c r="I515" s="18"/>
      <c r="K515" s="37"/>
      <c r="L515" s="73">
        <v>0</v>
      </c>
      <c r="M515" s="74"/>
      <c r="N515" s="73">
        <v>0</v>
      </c>
      <c r="O515" s="73">
        <v>0</v>
      </c>
    </row>
    <row r="516" spans="1:15" s="19" customFormat="1" ht="15" customHeight="1" x14ac:dyDescent="0.25">
      <c r="A516" s="91" t="s">
        <v>14</v>
      </c>
      <c r="B516" s="92"/>
      <c r="C516" s="42" t="s">
        <v>21</v>
      </c>
      <c r="D516" s="42" t="s">
        <v>21</v>
      </c>
      <c r="E516" s="162" t="s">
        <v>1032</v>
      </c>
      <c r="F516" s="166" t="s">
        <v>1033</v>
      </c>
      <c r="G516" s="63">
        <f>+G517+G518</f>
        <v>0</v>
      </c>
      <c r="H516" s="85">
        <v>0</v>
      </c>
      <c r="I516" s="18"/>
      <c r="J516" s="57">
        <v>0</v>
      </c>
      <c r="K516" s="37"/>
      <c r="L516" s="86">
        <v>0</v>
      </c>
      <c r="M516" s="74"/>
      <c r="N516" s="86">
        <v>0</v>
      </c>
      <c r="O516" s="86">
        <v>0</v>
      </c>
    </row>
    <row r="517" spans="1:15" s="67" customFormat="1" ht="15" customHeight="1" x14ac:dyDescent="0.25">
      <c r="A517" s="50"/>
      <c r="B517" s="60" t="s">
        <v>10</v>
      </c>
      <c r="C517" s="42" t="s">
        <v>10</v>
      </c>
      <c r="D517" s="42" t="s">
        <v>11</v>
      </c>
      <c r="E517" s="162" t="s">
        <v>1034</v>
      </c>
      <c r="F517" s="172" t="s">
        <v>1035</v>
      </c>
      <c r="G517" s="125"/>
      <c r="H517" s="71">
        <v>0</v>
      </c>
      <c r="I517" s="18"/>
      <c r="J517" s="72"/>
      <c r="K517" s="37"/>
      <c r="L517" s="73">
        <v>0</v>
      </c>
      <c r="M517" s="74"/>
      <c r="N517" s="73">
        <v>0</v>
      </c>
      <c r="O517" s="73">
        <v>0</v>
      </c>
    </row>
    <row r="518" spans="1:15" s="67" customFormat="1" ht="15" customHeight="1" x14ac:dyDescent="0.25">
      <c r="A518" s="50" t="s">
        <v>14</v>
      </c>
      <c r="B518" s="60"/>
      <c r="C518" s="42" t="s">
        <v>21</v>
      </c>
      <c r="D518" s="42" t="s">
        <v>21</v>
      </c>
      <c r="E518" s="162" t="s">
        <v>1036</v>
      </c>
      <c r="F518" s="172" t="s">
        <v>1037</v>
      </c>
      <c r="G518" s="192">
        <f>SUM(G519:G525)</f>
        <v>0</v>
      </c>
      <c r="H518" s="190">
        <v>0</v>
      </c>
      <c r="I518" s="18"/>
      <c r="J518" s="57">
        <v>0</v>
      </c>
      <c r="K518" s="37"/>
      <c r="L518" s="80">
        <v>0</v>
      </c>
      <c r="M518" s="66"/>
      <c r="N518" s="80">
        <v>0</v>
      </c>
      <c r="O518" s="80">
        <v>0</v>
      </c>
    </row>
    <row r="519" spans="1:15" s="67" customFormat="1" ht="15" customHeight="1" x14ac:dyDescent="0.25">
      <c r="A519" s="50"/>
      <c r="B519" s="60" t="s">
        <v>142</v>
      </c>
      <c r="C519" s="42" t="s">
        <v>142</v>
      </c>
      <c r="D519" s="42" t="s">
        <v>11</v>
      </c>
      <c r="E519" s="164" t="s">
        <v>1038</v>
      </c>
      <c r="F519" s="180" t="s">
        <v>1039</v>
      </c>
      <c r="G519" s="70"/>
      <c r="H519" s="71">
        <v>0</v>
      </c>
      <c r="I519" s="18"/>
      <c r="J519" s="72"/>
      <c r="K519" s="37"/>
      <c r="L519" s="73">
        <v>0</v>
      </c>
      <c r="M519" s="74"/>
      <c r="N519" s="73">
        <v>0</v>
      </c>
      <c r="O519" s="73">
        <v>0</v>
      </c>
    </row>
    <row r="520" spans="1:15" s="67" customFormat="1" ht="15" customHeight="1" x14ac:dyDescent="0.25">
      <c r="A520" s="50"/>
      <c r="B520" s="60"/>
      <c r="C520" s="42" t="s">
        <v>21</v>
      </c>
      <c r="D520" s="42" t="s">
        <v>11</v>
      </c>
      <c r="E520" s="164" t="s">
        <v>1040</v>
      </c>
      <c r="F520" s="180" t="s">
        <v>1041</v>
      </c>
      <c r="G520" s="70"/>
      <c r="H520" s="71">
        <v>0</v>
      </c>
      <c r="I520" s="18"/>
      <c r="J520" s="72"/>
      <c r="K520" s="37"/>
      <c r="L520" s="73">
        <v>0</v>
      </c>
      <c r="M520" s="74"/>
      <c r="N520" s="73">
        <v>0</v>
      </c>
      <c r="O520" s="73">
        <v>0</v>
      </c>
    </row>
    <row r="521" spans="1:15" s="67" customFormat="1" ht="15" customHeight="1" x14ac:dyDescent="0.25">
      <c r="A521" s="50"/>
      <c r="B521" s="60"/>
      <c r="C521" s="42" t="s">
        <v>21</v>
      </c>
      <c r="D521" s="42" t="s">
        <v>11</v>
      </c>
      <c r="E521" s="164" t="s">
        <v>1042</v>
      </c>
      <c r="F521" s="180" t="s">
        <v>1043</v>
      </c>
      <c r="G521" s="70"/>
      <c r="H521" s="71">
        <v>0</v>
      </c>
      <c r="I521" s="18"/>
      <c r="J521" s="72"/>
      <c r="K521" s="37"/>
      <c r="L521" s="73">
        <v>0</v>
      </c>
      <c r="M521" s="74"/>
      <c r="N521" s="73">
        <v>0</v>
      </c>
      <c r="O521" s="73">
        <v>0</v>
      </c>
    </row>
    <row r="522" spans="1:15" s="67" customFormat="1" ht="15" customHeight="1" x14ac:dyDescent="0.25">
      <c r="A522" s="50"/>
      <c r="B522" s="60"/>
      <c r="C522" s="42" t="s">
        <v>21</v>
      </c>
      <c r="D522" s="42" t="s">
        <v>11</v>
      </c>
      <c r="E522" s="164" t="s">
        <v>1044</v>
      </c>
      <c r="F522" s="180" t="s">
        <v>1045</v>
      </c>
      <c r="G522" s="70"/>
      <c r="H522" s="71">
        <v>0</v>
      </c>
      <c r="I522" s="18"/>
      <c r="J522" s="72"/>
      <c r="K522" s="37"/>
      <c r="L522" s="73">
        <v>0</v>
      </c>
      <c r="M522" s="74"/>
      <c r="N522" s="73">
        <v>0</v>
      </c>
      <c r="O522" s="73">
        <v>0</v>
      </c>
    </row>
    <row r="523" spans="1:15" s="67" customFormat="1" ht="15" customHeight="1" x14ac:dyDescent="0.25">
      <c r="A523" s="50"/>
      <c r="B523" s="60"/>
      <c r="C523" s="42" t="s">
        <v>21</v>
      </c>
      <c r="D523" s="42" t="s">
        <v>11</v>
      </c>
      <c r="E523" s="164" t="s">
        <v>1046</v>
      </c>
      <c r="F523" s="180" t="s">
        <v>1047</v>
      </c>
      <c r="G523" s="70"/>
      <c r="H523" s="71">
        <v>0</v>
      </c>
      <c r="I523" s="18"/>
      <c r="J523" s="72"/>
      <c r="K523" s="37"/>
      <c r="L523" s="73">
        <v>0</v>
      </c>
      <c r="M523" s="74"/>
      <c r="N523" s="73">
        <v>0</v>
      </c>
      <c r="O523" s="73">
        <v>0</v>
      </c>
    </row>
    <row r="524" spans="1:15" s="67" customFormat="1" ht="15" customHeight="1" x14ac:dyDescent="0.25">
      <c r="A524" s="50"/>
      <c r="B524" s="60"/>
      <c r="C524" s="42" t="s">
        <v>21</v>
      </c>
      <c r="D524" s="42" t="s">
        <v>11</v>
      </c>
      <c r="E524" s="164" t="s">
        <v>1048</v>
      </c>
      <c r="F524" s="180" t="s">
        <v>1049</v>
      </c>
      <c r="G524" s="70"/>
      <c r="H524" s="71">
        <v>0</v>
      </c>
      <c r="I524" s="18"/>
      <c r="J524" s="72"/>
      <c r="K524" s="37"/>
      <c r="L524" s="73">
        <v>0</v>
      </c>
      <c r="M524" s="74"/>
      <c r="N524" s="73">
        <v>0</v>
      </c>
      <c r="O524" s="73">
        <v>0</v>
      </c>
    </row>
    <row r="525" spans="1:15" s="67" customFormat="1" ht="15" customHeight="1" x14ac:dyDescent="0.25">
      <c r="A525" s="50"/>
      <c r="B525" s="60"/>
      <c r="C525" s="42" t="s">
        <v>21</v>
      </c>
      <c r="D525" s="42" t="s">
        <v>11</v>
      </c>
      <c r="E525" s="164" t="s">
        <v>1050</v>
      </c>
      <c r="F525" s="180" t="s">
        <v>1051</v>
      </c>
      <c r="G525" s="70"/>
      <c r="H525" s="71">
        <v>0</v>
      </c>
      <c r="I525" s="18"/>
      <c r="J525" s="72"/>
      <c r="K525" s="37"/>
      <c r="L525" s="73">
        <v>0</v>
      </c>
      <c r="M525" s="74"/>
      <c r="N525" s="73">
        <v>0</v>
      </c>
      <c r="O525" s="73">
        <v>0</v>
      </c>
    </row>
    <row r="526" spans="1:15" s="67" customFormat="1" ht="15" customHeight="1" x14ac:dyDescent="0.25">
      <c r="A526" s="50"/>
      <c r="B526" s="60"/>
      <c r="C526" s="42" t="s">
        <v>21</v>
      </c>
      <c r="D526" s="42" t="s">
        <v>11</v>
      </c>
      <c r="E526" s="162" t="s">
        <v>1052</v>
      </c>
      <c r="F526" s="166" t="s">
        <v>1053</v>
      </c>
      <c r="G526" s="81"/>
      <c r="H526" s="85">
        <v>0</v>
      </c>
      <c r="I526" s="18"/>
      <c r="J526" s="72"/>
      <c r="K526" s="37"/>
      <c r="L526" s="86">
        <v>0</v>
      </c>
      <c r="M526" s="74"/>
      <c r="N526" s="86">
        <v>0</v>
      </c>
      <c r="O526" s="86">
        <v>0</v>
      </c>
    </row>
    <row r="527" spans="1:15" s="67" customFormat="1" ht="15" customHeight="1" x14ac:dyDescent="0.25">
      <c r="A527" s="50" t="s">
        <v>14</v>
      </c>
      <c r="B527" s="60"/>
      <c r="C527" s="42" t="s">
        <v>21</v>
      </c>
      <c r="D527" s="42" t="s">
        <v>21</v>
      </c>
      <c r="E527" s="158" t="s">
        <v>1054</v>
      </c>
      <c r="F527" s="193" t="s">
        <v>1055</v>
      </c>
      <c r="G527" s="103">
        <v>0</v>
      </c>
      <c r="H527" s="104">
        <v>0</v>
      </c>
      <c r="I527" s="18"/>
      <c r="J527" s="57">
        <v>0</v>
      </c>
      <c r="K527" s="37"/>
      <c r="L527" s="48">
        <v>0</v>
      </c>
      <c r="M527" s="49"/>
      <c r="N527" s="48">
        <v>0</v>
      </c>
      <c r="O527" s="48">
        <v>0</v>
      </c>
    </row>
    <row r="528" spans="1:15" s="67" customFormat="1" ht="15" customHeight="1" x14ac:dyDescent="0.25">
      <c r="A528" s="50"/>
      <c r="B528" s="60"/>
      <c r="C528" s="42" t="s">
        <v>21</v>
      </c>
      <c r="D528" s="42" t="s">
        <v>11</v>
      </c>
      <c r="E528" s="160" t="s">
        <v>1056</v>
      </c>
      <c r="F528" s="173" t="s">
        <v>1057</v>
      </c>
      <c r="G528" s="97"/>
      <c r="H528" s="105">
        <v>0</v>
      </c>
      <c r="I528" s="18"/>
      <c r="J528" s="72"/>
      <c r="K528" s="37"/>
      <c r="L528" s="106">
        <v>0</v>
      </c>
      <c r="M528" s="74"/>
      <c r="N528" s="106">
        <v>0</v>
      </c>
      <c r="O528" s="106">
        <v>0</v>
      </c>
    </row>
    <row r="529" spans="1:15" s="67" customFormat="1" ht="15" customHeight="1" x14ac:dyDescent="0.25">
      <c r="A529" s="50" t="s">
        <v>14</v>
      </c>
      <c r="B529" s="60"/>
      <c r="C529" s="42" t="s">
        <v>21</v>
      </c>
      <c r="D529" s="42" t="s">
        <v>21</v>
      </c>
      <c r="E529" s="160" t="s">
        <v>1058</v>
      </c>
      <c r="F529" s="173" t="s">
        <v>1059</v>
      </c>
      <c r="G529" s="131">
        <v>0</v>
      </c>
      <c r="H529" s="98">
        <v>0</v>
      </c>
      <c r="I529" s="18"/>
      <c r="J529" s="57">
        <v>0</v>
      </c>
      <c r="K529" s="37"/>
      <c r="L529" s="99">
        <v>0</v>
      </c>
      <c r="M529" s="100"/>
      <c r="N529" s="99">
        <v>0</v>
      </c>
      <c r="O529" s="99">
        <v>0</v>
      </c>
    </row>
    <row r="530" spans="1:15" s="67" customFormat="1" ht="15" customHeight="1" x14ac:dyDescent="0.25">
      <c r="A530" s="50"/>
      <c r="B530" s="60"/>
      <c r="C530" s="42" t="s">
        <v>21</v>
      </c>
      <c r="D530" s="42" t="s">
        <v>11</v>
      </c>
      <c r="E530" s="162" t="s">
        <v>1060</v>
      </c>
      <c r="F530" s="166" t="s">
        <v>1061</v>
      </c>
      <c r="G530" s="63"/>
      <c r="H530" s="64">
        <v>0</v>
      </c>
      <c r="I530" s="18"/>
      <c r="J530" s="72"/>
      <c r="K530" s="37"/>
      <c r="L530" s="65">
        <v>0</v>
      </c>
      <c r="M530" s="66"/>
      <c r="N530" s="65">
        <v>0</v>
      </c>
      <c r="O530" s="65">
        <v>0</v>
      </c>
    </row>
    <row r="531" spans="1:15" s="67" customFormat="1" ht="15" customHeight="1" x14ac:dyDescent="0.25">
      <c r="A531" s="50"/>
      <c r="B531" s="60"/>
      <c r="C531" s="42" t="s">
        <v>21</v>
      </c>
      <c r="D531" s="42" t="s">
        <v>11</v>
      </c>
      <c r="E531" s="162" t="s">
        <v>1062</v>
      </c>
      <c r="F531" s="166" t="s">
        <v>1063</v>
      </c>
      <c r="G531" s="63"/>
      <c r="H531" s="64">
        <v>0</v>
      </c>
      <c r="I531" s="18"/>
      <c r="J531" s="72"/>
      <c r="K531" s="37"/>
      <c r="L531" s="65">
        <v>0</v>
      </c>
      <c r="M531" s="66"/>
      <c r="N531" s="65">
        <v>0</v>
      </c>
      <c r="O531" s="65">
        <v>0</v>
      </c>
    </row>
    <row r="532" spans="1:15" s="67" customFormat="1" ht="15" customHeight="1" x14ac:dyDescent="0.25">
      <c r="A532" s="50" t="s">
        <v>14</v>
      </c>
      <c r="B532" s="60"/>
      <c r="C532" s="42" t="s">
        <v>21</v>
      </c>
      <c r="D532" s="42" t="s">
        <v>21</v>
      </c>
      <c r="E532" s="162" t="s">
        <v>1064</v>
      </c>
      <c r="F532" s="166" t="s">
        <v>1065</v>
      </c>
      <c r="G532" s="63" t="e">
        <f>SUMIF('[35]Raccordo CE'!$C:$C,$E532,'[35]Raccordo CE'!$K:$K)</f>
        <v>#VALUE!</v>
      </c>
      <c r="H532" s="64">
        <v>0</v>
      </c>
      <c r="I532" s="18"/>
      <c r="J532" s="57">
        <v>0</v>
      </c>
      <c r="K532" s="37"/>
      <c r="L532" s="65">
        <v>0</v>
      </c>
      <c r="M532" s="66"/>
      <c r="N532" s="65">
        <v>0</v>
      </c>
      <c r="O532" s="65">
        <v>0</v>
      </c>
    </row>
    <row r="533" spans="1:15" s="67" customFormat="1" ht="15" customHeight="1" x14ac:dyDescent="0.25">
      <c r="A533" s="50" t="s">
        <v>14</v>
      </c>
      <c r="B533" s="60" t="s">
        <v>10</v>
      </c>
      <c r="C533" s="42" t="s">
        <v>10</v>
      </c>
      <c r="D533" s="42" t="s">
        <v>21</v>
      </c>
      <c r="E533" s="162" t="s">
        <v>1066</v>
      </c>
      <c r="F533" s="172" t="s">
        <v>1067</v>
      </c>
      <c r="G533" s="125"/>
      <c r="H533" s="71">
        <v>0</v>
      </c>
      <c r="I533" s="18"/>
      <c r="J533" s="57">
        <v>0</v>
      </c>
      <c r="K533" s="37"/>
      <c r="L533" s="73">
        <v>0</v>
      </c>
      <c r="M533" s="74"/>
      <c r="N533" s="73">
        <v>0</v>
      </c>
      <c r="O533" s="73">
        <v>0</v>
      </c>
    </row>
    <row r="534" spans="1:15" s="67" customFormat="1" ht="15" customHeight="1" x14ac:dyDescent="0.25">
      <c r="A534" s="50"/>
      <c r="B534" s="60" t="s">
        <v>10</v>
      </c>
      <c r="C534" s="42" t="s">
        <v>10</v>
      </c>
      <c r="D534" s="42" t="s">
        <v>11</v>
      </c>
      <c r="E534" s="164" t="s">
        <v>1068</v>
      </c>
      <c r="F534" s="180" t="s">
        <v>1069</v>
      </c>
      <c r="G534" s="70"/>
      <c r="H534" s="71">
        <v>0</v>
      </c>
      <c r="I534" s="18"/>
      <c r="J534" s="72"/>
      <c r="K534" s="37"/>
      <c r="L534" s="73">
        <v>0</v>
      </c>
      <c r="M534" s="74"/>
      <c r="N534" s="73">
        <v>0</v>
      </c>
      <c r="O534" s="73">
        <v>0</v>
      </c>
    </row>
    <row r="535" spans="1:15" s="67" customFormat="1" ht="15" customHeight="1" x14ac:dyDescent="0.25">
      <c r="A535" s="50"/>
      <c r="B535" s="60" t="s">
        <v>10</v>
      </c>
      <c r="C535" s="42" t="s">
        <v>10</v>
      </c>
      <c r="D535" s="42" t="s">
        <v>11</v>
      </c>
      <c r="E535" s="164" t="s">
        <v>1070</v>
      </c>
      <c r="F535" s="180" t="s">
        <v>1071</v>
      </c>
      <c r="G535" s="70"/>
      <c r="H535" s="71">
        <v>0</v>
      </c>
      <c r="I535" s="18"/>
      <c r="J535" s="72"/>
      <c r="K535" s="37"/>
      <c r="L535" s="73">
        <v>0</v>
      </c>
      <c r="M535" s="74"/>
      <c r="N535" s="73">
        <v>0</v>
      </c>
      <c r="O535" s="73">
        <v>0</v>
      </c>
    </row>
    <row r="536" spans="1:15" s="67" customFormat="1" ht="15" customHeight="1" x14ac:dyDescent="0.25">
      <c r="A536" s="50" t="s">
        <v>14</v>
      </c>
      <c r="B536" s="60"/>
      <c r="C536" s="42" t="s">
        <v>21</v>
      </c>
      <c r="D536" s="42" t="s">
        <v>21</v>
      </c>
      <c r="E536" s="162" t="s">
        <v>1072</v>
      </c>
      <c r="F536" s="172" t="s">
        <v>1073</v>
      </c>
      <c r="G536" s="125">
        <v>0</v>
      </c>
      <c r="H536" s="190">
        <v>0</v>
      </c>
      <c r="I536" s="18"/>
      <c r="J536" s="57">
        <v>0</v>
      </c>
      <c r="K536" s="37"/>
      <c r="L536" s="80">
        <v>0</v>
      </c>
      <c r="M536" s="66"/>
      <c r="N536" s="80">
        <v>0</v>
      </c>
      <c r="O536" s="80">
        <v>0</v>
      </c>
    </row>
    <row r="537" spans="1:15" s="67" customFormat="1" ht="15" customHeight="1" x14ac:dyDescent="0.25">
      <c r="A537" s="50"/>
      <c r="B537" s="60" t="s">
        <v>142</v>
      </c>
      <c r="C537" s="42" t="s">
        <v>142</v>
      </c>
      <c r="D537" s="42" t="s">
        <v>11</v>
      </c>
      <c r="E537" s="164" t="s">
        <v>1074</v>
      </c>
      <c r="F537" s="180" t="s">
        <v>1075</v>
      </c>
      <c r="G537" s="70"/>
      <c r="H537" s="71">
        <v>0</v>
      </c>
      <c r="I537" s="18"/>
      <c r="J537" s="72"/>
      <c r="K537" s="37"/>
      <c r="L537" s="73">
        <v>0</v>
      </c>
      <c r="M537" s="74"/>
      <c r="N537" s="73">
        <v>0</v>
      </c>
      <c r="O537" s="73">
        <v>0</v>
      </c>
    </row>
    <row r="538" spans="1:15" s="67" customFormat="1" ht="15" customHeight="1" x14ac:dyDescent="0.25">
      <c r="A538" s="50" t="s">
        <v>14</v>
      </c>
      <c r="B538" s="60"/>
      <c r="C538" s="42" t="s">
        <v>21</v>
      </c>
      <c r="D538" s="42" t="s">
        <v>21</v>
      </c>
      <c r="E538" s="164" t="s">
        <v>1076</v>
      </c>
      <c r="F538" s="180" t="s">
        <v>1077</v>
      </c>
      <c r="G538" s="70">
        <v>0</v>
      </c>
      <c r="H538" s="71">
        <v>0</v>
      </c>
      <c r="I538" s="18"/>
      <c r="J538" s="57">
        <v>0</v>
      </c>
      <c r="K538" s="37"/>
      <c r="L538" s="73">
        <v>0</v>
      </c>
      <c r="M538" s="74"/>
      <c r="N538" s="73">
        <v>0</v>
      </c>
      <c r="O538" s="73">
        <v>0</v>
      </c>
    </row>
    <row r="539" spans="1:15" s="67" customFormat="1" ht="15" customHeight="1" x14ac:dyDescent="0.25">
      <c r="A539" s="50"/>
      <c r="B539" s="60"/>
      <c r="C539" s="42" t="s">
        <v>21</v>
      </c>
      <c r="D539" s="42" t="s">
        <v>11</v>
      </c>
      <c r="E539" s="162" t="s">
        <v>1078</v>
      </c>
      <c r="F539" s="172" t="s">
        <v>1079</v>
      </c>
      <c r="G539" s="125"/>
      <c r="H539" s="71">
        <v>0</v>
      </c>
      <c r="I539" s="18"/>
      <c r="J539" s="72"/>
      <c r="K539" s="37"/>
      <c r="L539" s="73">
        <v>0</v>
      </c>
      <c r="M539" s="74"/>
      <c r="N539" s="73">
        <v>0</v>
      </c>
      <c r="O539" s="73">
        <v>0</v>
      </c>
    </row>
    <row r="540" spans="1:15" s="67" customFormat="1" ht="15" customHeight="1" x14ac:dyDescent="0.25">
      <c r="A540" s="50"/>
      <c r="B540" s="60"/>
      <c r="C540" s="42" t="s">
        <v>21</v>
      </c>
      <c r="D540" s="42" t="s">
        <v>11</v>
      </c>
      <c r="E540" s="162" t="s">
        <v>1080</v>
      </c>
      <c r="F540" s="172" t="s">
        <v>1081</v>
      </c>
      <c r="G540" s="125"/>
      <c r="H540" s="71">
        <v>0</v>
      </c>
      <c r="I540" s="18"/>
      <c r="J540" s="72"/>
      <c r="K540" s="37"/>
      <c r="L540" s="73">
        <v>0</v>
      </c>
      <c r="M540" s="74"/>
      <c r="N540" s="73">
        <v>0</v>
      </c>
      <c r="O540" s="73">
        <v>0</v>
      </c>
    </row>
    <row r="541" spans="1:15" s="67" customFormat="1" ht="15" customHeight="1" x14ac:dyDescent="0.25">
      <c r="A541" s="50"/>
      <c r="B541" s="60"/>
      <c r="C541" s="42" t="s">
        <v>21</v>
      </c>
      <c r="D541" s="42" t="s">
        <v>11</v>
      </c>
      <c r="E541" s="162" t="s">
        <v>1082</v>
      </c>
      <c r="F541" s="172" t="s">
        <v>1083</v>
      </c>
      <c r="G541" s="125"/>
      <c r="H541" s="71">
        <v>0</v>
      </c>
      <c r="I541" s="18"/>
      <c r="J541" s="72"/>
      <c r="K541" s="37"/>
      <c r="L541" s="73">
        <v>0</v>
      </c>
      <c r="M541" s="74"/>
      <c r="N541" s="73">
        <v>0</v>
      </c>
      <c r="O541" s="73">
        <v>0</v>
      </c>
    </row>
    <row r="542" spans="1:15" s="67" customFormat="1" ht="15" customHeight="1" x14ac:dyDescent="0.25">
      <c r="A542" s="50"/>
      <c r="B542" s="60"/>
      <c r="C542" s="42" t="s">
        <v>21</v>
      </c>
      <c r="D542" s="42" t="s">
        <v>11</v>
      </c>
      <c r="E542" s="164" t="s">
        <v>1084</v>
      </c>
      <c r="F542" s="180" t="s">
        <v>1085</v>
      </c>
      <c r="G542" s="70"/>
      <c r="H542" s="71">
        <v>0</v>
      </c>
      <c r="I542" s="18"/>
      <c r="J542" s="72"/>
      <c r="K542" s="37"/>
      <c r="L542" s="73">
        <v>0</v>
      </c>
      <c r="M542" s="74"/>
      <c r="N542" s="73">
        <v>0</v>
      </c>
      <c r="O542" s="73">
        <v>0</v>
      </c>
    </row>
    <row r="543" spans="1:15" s="67" customFormat="1" ht="15" customHeight="1" x14ac:dyDescent="0.25">
      <c r="A543" s="50"/>
      <c r="B543" s="60"/>
      <c r="C543" s="42" t="s">
        <v>21</v>
      </c>
      <c r="D543" s="42" t="s">
        <v>11</v>
      </c>
      <c r="E543" s="164" t="s">
        <v>1086</v>
      </c>
      <c r="F543" s="180" t="s">
        <v>1087</v>
      </c>
      <c r="G543" s="70"/>
      <c r="H543" s="71">
        <v>0</v>
      </c>
      <c r="I543" s="18"/>
      <c r="J543" s="72"/>
      <c r="K543" s="37"/>
      <c r="L543" s="73">
        <v>0</v>
      </c>
      <c r="M543" s="74"/>
      <c r="N543" s="73">
        <v>0</v>
      </c>
      <c r="O543" s="73">
        <v>0</v>
      </c>
    </row>
    <row r="544" spans="1:15" s="67" customFormat="1" ht="15" customHeight="1" x14ac:dyDescent="0.25">
      <c r="A544" s="50"/>
      <c r="B544" s="60"/>
      <c r="C544" s="42" t="s">
        <v>21</v>
      </c>
      <c r="D544" s="42" t="s">
        <v>11</v>
      </c>
      <c r="E544" s="164" t="s">
        <v>1088</v>
      </c>
      <c r="F544" s="180" t="s">
        <v>1089</v>
      </c>
      <c r="G544" s="70"/>
      <c r="H544" s="71">
        <v>0</v>
      </c>
      <c r="I544" s="18"/>
      <c r="J544" s="72"/>
      <c r="K544" s="37"/>
      <c r="L544" s="73">
        <v>0</v>
      </c>
      <c r="M544" s="74"/>
      <c r="N544" s="73">
        <v>0</v>
      </c>
      <c r="O544" s="73">
        <v>0</v>
      </c>
    </row>
    <row r="545" spans="1:15" s="67" customFormat="1" ht="15" customHeight="1" x14ac:dyDescent="0.25">
      <c r="A545" s="50"/>
      <c r="B545" s="60"/>
      <c r="C545" s="42" t="s">
        <v>21</v>
      </c>
      <c r="D545" s="42" t="s">
        <v>11</v>
      </c>
      <c r="E545" s="164" t="s">
        <v>1090</v>
      </c>
      <c r="F545" s="180" t="s">
        <v>1091</v>
      </c>
      <c r="G545" s="70"/>
      <c r="H545" s="71">
        <v>0</v>
      </c>
      <c r="I545" s="18"/>
      <c r="J545" s="72"/>
      <c r="K545" s="37"/>
      <c r="L545" s="73">
        <v>0</v>
      </c>
      <c r="M545" s="74"/>
      <c r="N545" s="73">
        <v>0</v>
      </c>
      <c r="O545" s="73">
        <v>0</v>
      </c>
    </row>
    <row r="546" spans="1:15" s="67" customFormat="1" ht="15" customHeight="1" x14ac:dyDescent="0.25">
      <c r="A546" s="50"/>
      <c r="B546" s="60"/>
      <c r="C546" s="42" t="s">
        <v>21</v>
      </c>
      <c r="D546" s="42" t="s">
        <v>11</v>
      </c>
      <c r="E546" s="164" t="s">
        <v>1092</v>
      </c>
      <c r="F546" s="180" t="s">
        <v>1093</v>
      </c>
      <c r="G546" s="70"/>
      <c r="H546" s="71">
        <v>0</v>
      </c>
      <c r="I546" s="18"/>
      <c r="J546" s="72"/>
      <c r="K546" s="37"/>
      <c r="L546" s="73">
        <v>0</v>
      </c>
      <c r="M546" s="74"/>
      <c r="N546" s="73">
        <v>0</v>
      </c>
      <c r="O546" s="73">
        <v>0</v>
      </c>
    </row>
    <row r="547" spans="1:15" s="67" customFormat="1" ht="15" customHeight="1" x14ac:dyDescent="0.25">
      <c r="A547" s="50" t="s">
        <v>14</v>
      </c>
      <c r="B547" s="60"/>
      <c r="C547" s="42" t="s">
        <v>21</v>
      </c>
      <c r="D547" s="42" t="s">
        <v>21</v>
      </c>
      <c r="E547" s="162" t="s">
        <v>1094</v>
      </c>
      <c r="F547" s="166" t="s">
        <v>1095</v>
      </c>
      <c r="G547" s="63">
        <f>+G548+G549+G550</f>
        <v>0</v>
      </c>
      <c r="H547" s="64">
        <v>0</v>
      </c>
      <c r="I547" s="18"/>
      <c r="J547" s="57">
        <v>0</v>
      </c>
      <c r="K547" s="37"/>
      <c r="L547" s="65">
        <v>0</v>
      </c>
      <c r="M547" s="66"/>
      <c r="N547" s="65">
        <v>0</v>
      </c>
      <c r="O547" s="65">
        <v>0</v>
      </c>
    </row>
    <row r="548" spans="1:15" s="19" customFormat="1" ht="15" customHeight="1" x14ac:dyDescent="0.25">
      <c r="A548" s="91"/>
      <c r="B548" s="92"/>
      <c r="C548" s="42" t="s">
        <v>21</v>
      </c>
      <c r="D548" s="42" t="s">
        <v>11</v>
      </c>
      <c r="E548" s="162" t="s">
        <v>1096</v>
      </c>
      <c r="F548" s="172" t="s">
        <v>1097</v>
      </c>
      <c r="G548" s="125"/>
      <c r="H548" s="71">
        <v>0</v>
      </c>
      <c r="I548" s="18"/>
      <c r="J548" s="72"/>
      <c r="K548" s="37"/>
      <c r="L548" s="73">
        <v>0</v>
      </c>
      <c r="M548" s="74"/>
      <c r="N548" s="73">
        <v>0</v>
      </c>
      <c r="O548" s="73">
        <v>0</v>
      </c>
    </row>
    <row r="549" spans="1:15" s="19" customFormat="1" ht="15" customHeight="1" x14ac:dyDescent="0.25">
      <c r="A549" s="91"/>
      <c r="B549" s="92" t="s">
        <v>10</v>
      </c>
      <c r="C549" s="42" t="s">
        <v>10</v>
      </c>
      <c r="D549" s="42" t="s">
        <v>11</v>
      </c>
      <c r="E549" s="162" t="s">
        <v>1098</v>
      </c>
      <c r="F549" s="172" t="s">
        <v>1099</v>
      </c>
      <c r="G549" s="125"/>
      <c r="H549" s="71">
        <v>0</v>
      </c>
      <c r="I549" s="18"/>
      <c r="J549" s="72"/>
      <c r="K549" s="37"/>
      <c r="L549" s="73">
        <v>0</v>
      </c>
      <c r="M549" s="74"/>
      <c r="N549" s="73">
        <v>0</v>
      </c>
      <c r="O549" s="73">
        <v>0</v>
      </c>
    </row>
    <row r="550" spans="1:15" s="19" customFormat="1" ht="15" customHeight="1" x14ac:dyDescent="0.25">
      <c r="A550" s="91" t="s">
        <v>14</v>
      </c>
      <c r="B550" s="92"/>
      <c r="C550" s="42" t="s">
        <v>21</v>
      </c>
      <c r="D550" s="42" t="s">
        <v>21</v>
      </c>
      <c r="E550" s="162" t="s">
        <v>1100</v>
      </c>
      <c r="F550" s="172" t="s">
        <v>1101</v>
      </c>
      <c r="G550" s="192">
        <f>SUM(G551:G557)</f>
        <v>0</v>
      </c>
      <c r="H550" s="190">
        <v>0</v>
      </c>
      <c r="I550" s="18"/>
      <c r="J550" s="57">
        <v>0</v>
      </c>
      <c r="K550" s="37"/>
      <c r="L550" s="80">
        <v>0</v>
      </c>
      <c r="M550" s="66"/>
      <c r="N550" s="80">
        <v>0</v>
      </c>
      <c r="O550" s="80">
        <v>0</v>
      </c>
    </row>
    <row r="551" spans="1:15" s="19" customFormat="1" ht="15" customHeight="1" x14ac:dyDescent="0.25">
      <c r="A551" s="91"/>
      <c r="B551" s="92" t="s">
        <v>142</v>
      </c>
      <c r="C551" s="42" t="s">
        <v>142</v>
      </c>
      <c r="D551" s="42" t="s">
        <v>11</v>
      </c>
      <c r="E551" s="164" t="s">
        <v>1102</v>
      </c>
      <c r="F551" s="180" t="s">
        <v>1103</v>
      </c>
      <c r="G551" s="70"/>
      <c r="H551" s="71">
        <v>0</v>
      </c>
      <c r="I551" s="18"/>
      <c r="J551" s="72"/>
      <c r="K551" s="37"/>
      <c r="L551" s="73">
        <v>0</v>
      </c>
      <c r="M551" s="74"/>
      <c r="N551" s="73">
        <v>0</v>
      </c>
      <c r="O551" s="73">
        <v>0</v>
      </c>
    </row>
    <row r="552" spans="1:15" s="19" customFormat="1" ht="15" customHeight="1" x14ac:dyDescent="0.25">
      <c r="A552" s="91"/>
      <c r="B552" s="92"/>
      <c r="C552" s="42" t="s">
        <v>21</v>
      </c>
      <c r="D552" s="42" t="s">
        <v>11</v>
      </c>
      <c r="E552" s="164" t="s">
        <v>1104</v>
      </c>
      <c r="F552" s="180" t="s">
        <v>1105</v>
      </c>
      <c r="G552" s="70"/>
      <c r="H552" s="71">
        <v>0</v>
      </c>
      <c r="I552" s="18"/>
      <c r="J552" s="72"/>
      <c r="K552" s="37"/>
      <c r="L552" s="73">
        <v>0</v>
      </c>
      <c r="M552" s="74"/>
      <c r="N552" s="73">
        <v>0</v>
      </c>
      <c r="O552" s="73">
        <v>0</v>
      </c>
    </row>
    <row r="553" spans="1:15" s="19" customFormat="1" ht="15" customHeight="1" x14ac:dyDescent="0.25">
      <c r="A553" s="91"/>
      <c r="B553" s="92"/>
      <c r="C553" s="42" t="s">
        <v>21</v>
      </c>
      <c r="D553" s="42" t="s">
        <v>11</v>
      </c>
      <c r="E553" s="164" t="s">
        <v>1106</v>
      </c>
      <c r="F553" s="180" t="s">
        <v>1107</v>
      </c>
      <c r="G553" s="70"/>
      <c r="H553" s="71">
        <v>0</v>
      </c>
      <c r="I553" s="18"/>
      <c r="J553" s="72"/>
      <c r="K553" s="37"/>
      <c r="L553" s="73">
        <v>0</v>
      </c>
      <c r="M553" s="74"/>
      <c r="N553" s="73">
        <v>0</v>
      </c>
      <c r="O553" s="73">
        <v>0</v>
      </c>
    </row>
    <row r="554" spans="1:15" s="19" customFormat="1" ht="15" customHeight="1" x14ac:dyDescent="0.25">
      <c r="A554" s="91"/>
      <c r="B554" s="92"/>
      <c r="C554" s="42" t="s">
        <v>21</v>
      </c>
      <c r="D554" s="42" t="s">
        <v>11</v>
      </c>
      <c r="E554" s="164" t="s">
        <v>1108</v>
      </c>
      <c r="F554" s="180" t="s">
        <v>1109</v>
      </c>
      <c r="G554" s="70"/>
      <c r="H554" s="71">
        <v>0</v>
      </c>
      <c r="I554" s="18"/>
      <c r="J554" s="72"/>
      <c r="K554" s="37"/>
      <c r="L554" s="73">
        <v>0</v>
      </c>
      <c r="M554" s="74"/>
      <c r="N554" s="73">
        <v>0</v>
      </c>
      <c r="O554" s="73">
        <v>0</v>
      </c>
    </row>
    <row r="555" spans="1:15" s="19" customFormat="1" ht="15" customHeight="1" x14ac:dyDescent="0.25">
      <c r="A555" s="91"/>
      <c r="B555" s="92"/>
      <c r="C555" s="42" t="s">
        <v>21</v>
      </c>
      <c r="D555" s="42" t="s">
        <v>11</v>
      </c>
      <c r="E555" s="164" t="s">
        <v>1110</v>
      </c>
      <c r="F555" s="180" t="s">
        <v>1111</v>
      </c>
      <c r="G555" s="70"/>
      <c r="H555" s="71">
        <v>0</v>
      </c>
      <c r="I555" s="18"/>
      <c r="J555" s="72"/>
      <c r="K555" s="37"/>
      <c r="L555" s="73">
        <v>0</v>
      </c>
      <c r="M555" s="74"/>
      <c r="N555" s="73">
        <v>0</v>
      </c>
      <c r="O555" s="73">
        <v>0</v>
      </c>
    </row>
    <row r="556" spans="1:15" s="19" customFormat="1" ht="15" customHeight="1" x14ac:dyDescent="0.25">
      <c r="A556" s="91"/>
      <c r="B556" s="92"/>
      <c r="C556" s="42" t="s">
        <v>21</v>
      </c>
      <c r="D556" s="42" t="s">
        <v>11</v>
      </c>
      <c r="E556" s="164" t="s">
        <v>1112</v>
      </c>
      <c r="F556" s="180" t="s">
        <v>1113</v>
      </c>
      <c r="G556" s="70"/>
      <c r="H556" s="71">
        <v>0</v>
      </c>
      <c r="I556" s="18"/>
      <c r="J556" s="72"/>
      <c r="K556" s="37"/>
      <c r="L556" s="73">
        <v>0</v>
      </c>
      <c r="M556" s="74"/>
      <c r="N556" s="73">
        <v>0</v>
      </c>
      <c r="O556" s="73">
        <v>0</v>
      </c>
    </row>
    <row r="557" spans="1:15" s="19" customFormat="1" ht="15" customHeight="1" x14ac:dyDescent="0.25">
      <c r="A557" s="91"/>
      <c r="B557" s="92"/>
      <c r="C557" s="42" t="s">
        <v>21</v>
      </c>
      <c r="D557" s="42" t="s">
        <v>11</v>
      </c>
      <c r="E557" s="164" t="s">
        <v>1114</v>
      </c>
      <c r="F557" s="180" t="s">
        <v>1115</v>
      </c>
      <c r="G557" s="70"/>
      <c r="H557" s="71">
        <v>0</v>
      </c>
      <c r="I557" s="18"/>
      <c r="J557" s="72"/>
      <c r="K557" s="37"/>
      <c r="L557" s="73">
        <v>0</v>
      </c>
      <c r="M557" s="74"/>
      <c r="N557" s="73">
        <v>0</v>
      </c>
      <c r="O557" s="73">
        <v>0</v>
      </c>
    </row>
    <row r="558" spans="1:15" s="67" customFormat="1" ht="15" customHeight="1" x14ac:dyDescent="0.25">
      <c r="A558" s="50"/>
      <c r="B558" s="60"/>
      <c r="C558" s="42" t="s">
        <v>21</v>
      </c>
      <c r="D558" s="42" t="s">
        <v>11</v>
      </c>
      <c r="E558" s="162" t="s">
        <v>1116</v>
      </c>
      <c r="F558" s="166" t="s">
        <v>1117</v>
      </c>
      <c r="G558" s="228"/>
      <c r="H558" s="85">
        <v>0</v>
      </c>
      <c r="I558" s="18"/>
      <c r="J558" s="72"/>
      <c r="K558" s="229"/>
      <c r="L558" s="86">
        <v>0</v>
      </c>
      <c r="M558" s="74"/>
      <c r="N558" s="86">
        <v>0</v>
      </c>
      <c r="O558" s="86">
        <v>0</v>
      </c>
    </row>
    <row r="559" spans="1:15" s="67" customFormat="1" ht="20.100000000000001" customHeight="1" thickBot="1" x14ac:dyDescent="0.3">
      <c r="A559" s="50" t="s">
        <v>14</v>
      </c>
      <c r="B559" s="60"/>
      <c r="C559" s="42" t="s">
        <v>21</v>
      </c>
      <c r="D559" s="42" t="s">
        <v>21</v>
      </c>
      <c r="E559" s="140" t="s">
        <v>1118</v>
      </c>
      <c r="F559" s="209" t="s">
        <v>1119</v>
      </c>
      <c r="G559" s="142">
        <v>0</v>
      </c>
      <c r="H559" s="143">
        <v>0</v>
      </c>
      <c r="I559" s="18"/>
      <c r="J559" s="47"/>
      <c r="K559" s="229"/>
      <c r="L559" s="144">
        <v>0</v>
      </c>
      <c r="M559" s="145"/>
      <c r="N559" s="144">
        <v>0</v>
      </c>
      <c r="O559" s="144">
        <v>0</v>
      </c>
    </row>
    <row r="560" spans="1:15" s="67" customFormat="1" ht="20.100000000000001" customHeight="1" x14ac:dyDescent="0.25">
      <c r="A560" s="50"/>
      <c r="B560" s="60"/>
      <c r="C560" s="42" t="s">
        <v>21</v>
      </c>
      <c r="D560" s="42" t="s">
        <v>21</v>
      </c>
      <c r="E560" s="230"/>
      <c r="F560" s="231"/>
      <c r="G560" s="231"/>
      <c r="H560" s="150"/>
      <c r="I560" s="134"/>
      <c r="J560" s="151"/>
      <c r="K560" s="232"/>
      <c r="L560" s="153">
        <v>0</v>
      </c>
      <c r="M560" s="150"/>
      <c r="N560" s="153">
        <v>0</v>
      </c>
      <c r="O560" s="153">
        <v>0</v>
      </c>
    </row>
    <row r="561" spans="1:15" s="67" customFormat="1" ht="20.100000000000001" customHeight="1" x14ac:dyDescent="0.25">
      <c r="A561" s="50" t="s">
        <v>14</v>
      </c>
      <c r="B561" s="60"/>
      <c r="C561" s="42" t="s">
        <v>21</v>
      </c>
      <c r="D561" s="42" t="s">
        <v>21</v>
      </c>
      <c r="E561" s="233" t="s">
        <v>1120</v>
      </c>
      <c r="F561" s="234" t="s">
        <v>1121</v>
      </c>
      <c r="G561" s="235">
        <v>0</v>
      </c>
      <c r="H561" s="236">
        <v>-37696352.090000033</v>
      </c>
      <c r="I561" s="18"/>
      <c r="J561" s="47"/>
      <c r="K561" s="229"/>
      <c r="L561" s="144">
        <v>-37696352.090000033</v>
      </c>
      <c r="M561" s="237"/>
      <c r="N561" s="144">
        <v>-31063488.093333334</v>
      </c>
      <c r="O561" s="144">
        <v>-6632863.9966666996</v>
      </c>
    </row>
    <row r="562" spans="1:15" s="67" customFormat="1" ht="20.100000000000001" customHeight="1" thickBot="1" x14ac:dyDescent="0.3">
      <c r="A562" s="50"/>
      <c r="B562" s="60"/>
      <c r="C562" s="42" t="s">
        <v>21</v>
      </c>
      <c r="D562" s="42" t="s">
        <v>21</v>
      </c>
      <c r="E562" s="147"/>
      <c r="F562" s="148"/>
      <c r="G562" s="148"/>
      <c r="H562" s="150"/>
      <c r="I562" s="134"/>
      <c r="J562" s="151"/>
      <c r="K562" s="232"/>
      <c r="L562" s="153">
        <v>0</v>
      </c>
      <c r="M562" s="150"/>
      <c r="N562" s="153">
        <v>0</v>
      </c>
      <c r="O562" s="150">
        <v>0</v>
      </c>
    </row>
    <row r="563" spans="1:15" s="19" customFormat="1" ht="15" customHeight="1" x14ac:dyDescent="0.25">
      <c r="A563" s="91"/>
      <c r="B563" s="92"/>
      <c r="C563" s="42" t="s">
        <v>21</v>
      </c>
      <c r="D563" s="42" t="s">
        <v>21</v>
      </c>
      <c r="E563" s="154"/>
      <c r="F563" s="216" t="s">
        <v>1122</v>
      </c>
      <c r="G563" s="156"/>
      <c r="H563" s="157">
        <v>0</v>
      </c>
      <c r="I563" s="18"/>
      <c r="J563" s="72"/>
      <c r="K563" s="238"/>
      <c r="L563" s="73">
        <v>0</v>
      </c>
      <c r="M563" s="74"/>
      <c r="N563" s="73">
        <v>0</v>
      </c>
      <c r="O563" s="239">
        <v>0</v>
      </c>
    </row>
    <row r="564" spans="1:15" s="67" customFormat="1" ht="15" customHeight="1" x14ac:dyDescent="0.25">
      <c r="A564" s="50" t="s">
        <v>14</v>
      </c>
      <c r="B564" s="60"/>
      <c r="C564" s="42" t="s">
        <v>21</v>
      </c>
      <c r="D564" s="42" t="s">
        <v>21</v>
      </c>
      <c r="E564" s="158" t="s">
        <v>1123</v>
      </c>
      <c r="F564" s="193" t="s">
        <v>1124</v>
      </c>
      <c r="G564" s="139">
        <v>0</v>
      </c>
      <c r="H564" s="104">
        <v>16528830.449999999</v>
      </c>
      <c r="I564" s="18"/>
      <c r="J564" s="47">
        <v>0</v>
      </c>
      <c r="K564" s="229"/>
      <c r="L564" s="48">
        <v>16528830.449999999</v>
      </c>
      <c r="M564" s="49"/>
      <c r="N564" s="48">
        <v>1589687.0800000003</v>
      </c>
      <c r="O564" s="240">
        <v>14939143.369999999</v>
      </c>
    </row>
    <row r="565" spans="1:15" s="67" customFormat="1" ht="15" customHeight="1" x14ac:dyDescent="0.25">
      <c r="A565" s="50"/>
      <c r="B565" s="60"/>
      <c r="C565" s="42" t="s">
        <v>21</v>
      </c>
      <c r="D565" s="42" t="s">
        <v>11</v>
      </c>
      <c r="E565" s="160" t="s">
        <v>1125</v>
      </c>
      <c r="F565" s="221" t="s">
        <v>1126</v>
      </c>
      <c r="G565" s="136"/>
      <c r="H565" s="137">
        <v>15542602.549999999</v>
      </c>
      <c r="I565" s="18"/>
      <c r="J565" s="47"/>
      <c r="K565" s="238"/>
      <c r="L565" s="138">
        <v>15542602.549999999</v>
      </c>
      <c r="M565" s="74"/>
      <c r="N565" s="138">
        <v>1558352.946666667</v>
      </c>
      <c r="O565" s="241">
        <v>13984249.603333332</v>
      </c>
    </row>
    <row r="566" spans="1:15" s="67" customFormat="1" ht="15" customHeight="1" x14ac:dyDescent="0.25">
      <c r="A566" s="50"/>
      <c r="B566" s="60"/>
      <c r="C566" s="42" t="s">
        <v>21</v>
      </c>
      <c r="D566" s="42" t="s">
        <v>11</v>
      </c>
      <c r="E566" s="160" t="s">
        <v>1127</v>
      </c>
      <c r="F566" s="221" t="s">
        <v>1128</v>
      </c>
      <c r="G566" s="136"/>
      <c r="H566" s="137">
        <v>692049.39</v>
      </c>
      <c r="I566" s="18"/>
      <c r="J566" s="47"/>
      <c r="K566" s="229"/>
      <c r="L566" s="138">
        <v>692049.39</v>
      </c>
      <c r="M566" s="74"/>
      <c r="N566" s="138">
        <v>31334.133333333331</v>
      </c>
      <c r="O566" s="241">
        <v>660715.25666666671</v>
      </c>
    </row>
    <row r="567" spans="1:15" s="67" customFormat="1" ht="15" customHeight="1" x14ac:dyDescent="0.25">
      <c r="A567" s="50"/>
      <c r="B567" s="60"/>
      <c r="C567" s="42" t="s">
        <v>21</v>
      </c>
      <c r="D567" s="42" t="s">
        <v>11</v>
      </c>
      <c r="E567" s="160" t="s">
        <v>1129</v>
      </c>
      <c r="F567" s="221" t="s">
        <v>1130</v>
      </c>
      <c r="G567" s="136"/>
      <c r="H567" s="137">
        <v>294178.51</v>
      </c>
      <c r="I567" s="18"/>
      <c r="J567" s="47"/>
      <c r="K567" s="238"/>
      <c r="L567" s="138">
        <v>294178.51</v>
      </c>
      <c r="M567" s="74"/>
      <c r="N567" s="138">
        <v>0</v>
      </c>
      <c r="O567" s="241">
        <v>294178.51</v>
      </c>
    </row>
    <row r="568" spans="1:15" s="67" customFormat="1" ht="15" customHeight="1" x14ac:dyDescent="0.25">
      <c r="A568" s="50"/>
      <c r="B568" s="60"/>
      <c r="C568" s="42" t="s">
        <v>21</v>
      </c>
      <c r="D568" s="42" t="s">
        <v>11</v>
      </c>
      <c r="E568" s="160" t="s">
        <v>1131</v>
      </c>
      <c r="F568" s="221" t="s">
        <v>1132</v>
      </c>
      <c r="G568" s="136"/>
      <c r="H568" s="137">
        <v>0</v>
      </c>
      <c r="I568" s="18"/>
      <c r="J568" s="47"/>
      <c r="K568" s="238"/>
      <c r="L568" s="138">
        <v>0</v>
      </c>
      <c r="M568" s="74"/>
      <c r="N568" s="138">
        <v>0</v>
      </c>
      <c r="O568" s="241">
        <v>0</v>
      </c>
    </row>
    <row r="569" spans="1:15" s="67" customFormat="1" ht="15" customHeight="1" x14ac:dyDescent="0.25">
      <c r="A569" s="50" t="s">
        <v>14</v>
      </c>
      <c r="B569" s="60"/>
      <c r="C569" s="42" t="s">
        <v>21</v>
      </c>
      <c r="D569" s="42" t="s">
        <v>21</v>
      </c>
      <c r="E569" s="158" t="s">
        <v>1133</v>
      </c>
      <c r="F569" s="193" t="s">
        <v>1134</v>
      </c>
      <c r="G569" s="139">
        <v>0</v>
      </c>
      <c r="H569" s="108">
        <v>269519.03999999998</v>
      </c>
      <c r="I569" s="18"/>
      <c r="J569" s="47">
        <v>0</v>
      </c>
      <c r="K569" s="238"/>
      <c r="L569" s="109">
        <v>269519.03999999998</v>
      </c>
      <c r="M569" s="74"/>
      <c r="N569" s="109">
        <v>0</v>
      </c>
      <c r="O569" s="242">
        <v>269519.03999999998</v>
      </c>
    </row>
    <row r="570" spans="1:15" s="67" customFormat="1" ht="15" customHeight="1" x14ac:dyDescent="0.25">
      <c r="A570" s="50"/>
      <c r="B570" s="60"/>
      <c r="C570" s="42" t="s">
        <v>21</v>
      </c>
      <c r="D570" s="42" t="s">
        <v>11</v>
      </c>
      <c r="E570" s="160" t="s">
        <v>1135</v>
      </c>
      <c r="F570" s="221" t="s">
        <v>1136</v>
      </c>
      <c r="G570" s="136"/>
      <c r="H570" s="137">
        <v>269519.03999999998</v>
      </c>
      <c r="I570" s="18"/>
      <c r="J570" s="47"/>
      <c r="K570" s="229"/>
      <c r="L570" s="138">
        <v>269519.03999999998</v>
      </c>
      <c r="M570" s="74"/>
      <c r="N570" s="138">
        <v>0</v>
      </c>
      <c r="O570" s="241">
        <v>269519.03999999998</v>
      </c>
    </row>
    <row r="571" spans="1:15" s="67" customFormat="1" ht="15" customHeight="1" x14ac:dyDescent="0.25">
      <c r="A571" s="50"/>
      <c r="B571" s="60"/>
      <c r="C571" s="42" t="s">
        <v>21</v>
      </c>
      <c r="D571" s="42" t="s">
        <v>11</v>
      </c>
      <c r="E571" s="160" t="s">
        <v>1137</v>
      </c>
      <c r="F571" s="221" t="s">
        <v>1138</v>
      </c>
      <c r="G571" s="136"/>
      <c r="H571" s="137">
        <v>0</v>
      </c>
      <c r="I571" s="18"/>
      <c r="J571" s="47"/>
      <c r="K571" s="238"/>
      <c r="L571" s="138">
        <v>0</v>
      </c>
      <c r="M571" s="74"/>
      <c r="N571" s="138">
        <v>0</v>
      </c>
      <c r="O571" s="241">
        <v>0</v>
      </c>
    </row>
    <row r="572" spans="1:15" s="19" customFormat="1" ht="15" customHeight="1" x14ac:dyDescent="0.25">
      <c r="A572" s="91"/>
      <c r="B572" s="92"/>
      <c r="C572" s="42" t="s">
        <v>21</v>
      </c>
      <c r="D572" s="42" t="s">
        <v>11</v>
      </c>
      <c r="E572" s="158" t="s">
        <v>1139</v>
      </c>
      <c r="F572" s="193" t="s">
        <v>1140</v>
      </c>
      <c r="G572" s="139"/>
      <c r="H572" s="108">
        <v>0</v>
      </c>
      <c r="I572" s="18"/>
      <c r="J572" s="47"/>
      <c r="K572" s="229"/>
      <c r="L572" s="109">
        <v>0</v>
      </c>
      <c r="M572" s="74"/>
      <c r="N572" s="109">
        <v>0</v>
      </c>
      <c r="O572" s="242">
        <v>0</v>
      </c>
    </row>
    <row r="573" spans="1:15" s="19" customFormat="1" ht="20.100000000000001" customHeight="1" thickBot="1" x14ac:dyDescent="0.3">
      <c r="A573" s="91" t="s">
        <v>14</v>
      </c>
      <c r="B573" s="92"/>
      <c r="C573" s="42" t="s">
        <v>21</v>
      </c>
      <c r="D573" s="42" t="s">
        <v>21</v>
      </c>
      <c r="E573" s="140" t="s">
        <v>1141</v>
      </c>
      <c r="F573" s="209" t="s">
        <v>1142</v>
      </c>
      <c r="G573" s="142">
        <v>0</v>
      </c>
      <c r="H573" s="243">
        <v>16798349.489999998</v>
      </c>
      <c r="I573" s="18"/>
      <c r="J573" s="47">
        <v>0</v>
      </c>
      <c r="K573" s="244"/>
      <c r="L573" s="245">
        <v>16798349.489999998</v>
      </c>
      <c r="M573" s="246"/>
      <c r="N573" s="245">
        <v>1589687.0800000003</v>
      </c>
      <c r="O573" s="247">
        <v>15208662.409999998</v>
      </c>
    </row>
    <row r="574" spans="1:15" s="19" customFormat="1" ht="20.100000000000001" customHeight="1" thickBot="1" x14ac:dyDescent="0.3">
      <c r="A574" s="248"/>
      <c r="B574" s="249"/>
      <c r="C574" s="42" t="s">
        <v>21</v>
      </c>
      <c r="D574" s="42" t="s">
        <v>21</v>
      </c>
      <c r="E574" s="230"/>
      <c r="F574" s="231"/>
      <c r="G574" s="213"/>
      <c r="H574" s="250"/>
      <c r="I574" s="18"/>
      <c r="J574" s="251"/>
      <c r="K574" s="244"/>
      <c r="L574" s="252"/>
      <c r="M574" s="250"/>
      <c r="N574" s="252">
        <v>0</v>
      </c>
      <c r="O574" s="250">
        <v>0</v>
      </c>
    </row>
    <row r="575" spans="1:15" s="19" customFormat="1" ht="20.100000000000001" customHeight="1" thickBot="1" x14ac:dyDescent="0.3">
      <c r="A575" s="253" t="s">
        <v>14</v>
      </c>
      <c r="B575" s="254"/>
      <c r="C575" s="42" t="s">
        <v>21</v>
      </c>
      <c r="D575" s="42" t="s">
        <v>21</v>
      </c>
      <c r="E575" s="20" t="s">
        <v>1143</v>
      </c>
      <c r="F575" s="255" t="s">
        <v>1144</v>
      </c>
      <c r="G575" s="256">
        <v>0</v>
      </c>
      <c r="H575" s="257">
        <v>-54494701.580000028</v>
      </c>
      <c r="I575" s="18"/>
      <c r="J575" s="258"/>
      <c r="K575" s="244"/>
      <c r="L575" s="245">
        <v>-54494701.580000028</v>
      </c>
      <c r="M575" s="250"/>
      <c r="N575" s="245">
        <v>-32653175.173333332</v>
      </c>
      <c r="O575" s="259">
        <v>-21841526.406666696</v>
      </c>
    </row>
    <row r="576" spans="1:15" s="19" customFormat="1" ht="20.100000000000001" customHeight="1" thickBot="1" x14ac:dyDescent="0.3">
      <c r="A576" s="253"/>
      <c r="B576" s="254"/>
      <c r="C576" s="42"/>
      <c r="D576" s="42"/>
      <c r="E576" s="20" t="s">
        <v>1143</v>
      </c>
      <c r="F576" s="255" t="s">
        <v>1145</v>
      </c>
      <c r="G576" s="256"/>
      <c r="H576" s="257">
        <v>54494701.580000028</v>
      </c>
      <c r="I576" s="18"/>
      <c r="J576" s="258"/>
      <c r="K576" s="244"/>
      <c r="L576" s="245">
        <v>54494701.580000028</v>
      </c>
      <c r="M576" s="250"/>
      <c r="N576" s="245">
        <v>32653175.173333332</v>
      </c>
      <c r="O576" s="259">
        <v>21841526.406666696</v>
      </c>
    </row>
    <row r="577" spans="1:15" s="19" customFormat="1" ht="20.100000000000001" customHeight="1" thickBot="1" x14ac:dyDescent="0.3">
      <c r="A577" s="253"/>
      <c r="B577" s="254"/>
      <c r="C577" s="42"/>
      <c r="D577" s="42"/>
      <c r="E577" s="20"/>
      <c r="F577" s="255" t="s">
        <v>1146</v>
      </c>
      <c r="G577" s="256"/>
      <c r="H577" s="257">
        <v>0</v>
      </c>
      <c r="I577" s="18"/>
      <c r="J577" s="258"/>
      <c r="K577" s="244"/>
      <c r="L577" s="245">
        <v>0</v>
      </c>
      <c r="M577" s="250"/>
      <c r="N577" s="245">
        <v>0</v>
      </c>
      <c r="O577" s="259">
        <v>0</v>
      </c>
    </row>
    <row r="578" spans="1:15" s="12" customFormat="1" x14ac:dyDescent="0.25">
      <c r="A578" s="260"/>
      <c r="B578" s="260"/>
      <c r="C578" s="260"/>
      <c r="D578" s="260"/>
      <c r="E578" s="261"/>
      <c r="F578" s="262"/>
      <c r="G578" s="263"/>
      <c r="H578" s="264"/>
      <c r="I578" s="260"/>
      <c r="J578" s="265"/>
      <c r="K578" s="244"/>
      <c r="L578" s="8"/>
      <c r="M578" s="3"/>
      <c r="N578" s="8"/>
      <c r="O578" s="260"/>
    </row>
    <row r="579" spans="1:15" s="12" customFormat="1" ht="15.75" x14ac:dyDescent="0.25">
      <c r="A579" s="260"/>
      <c r="B579" s="260"/>
      <c r="C579" s="260"/>
      <c r="D579" s="260"/>
      <c r="E579" s="266" t="s">
        <v>1147</v>
      </c>
      <c r="F579" s="262"/>
      <c r="G579" s="263"/>
      <c r="H579" s="264">
        <v>-1.3411045074462891E-7</v>
      </c>
      <c r="I579" s="260"/>
      <c r="J579" s="260"/>
      <c r="K579" s="244"/>
      <c r="L579" s="8"/>
      <c r="M579" s="3"/>
      <c r="N579" s="8"/>
      <c r="O579" s="260"/>
    </row>
    <row r="580" spans="1:15" s="12" customFormat="1" x14ac:dyDescent="0.25">
      <c r="A580" s="267"/>
      <c r="B580" s="267"/>
      <c r="C580" s="267"/>
      <c r="D580" s="267"/>
      <c r="E580" s="3"/>
      <c r="F580" s="262"/>
      <c r="G580" s="263"/>
      <c r="H580" s="264"/>
      <c r="I580" s="260"/>
      <c r="J580" s="260"/>
      <c r="K580" s="244"/>
      <c r="L580" s="268"/>
      <c r="M580" s="269"/>
      <c r="N580" s="268"/>
      <c r="O580" s="260"/>
    </row>
    <row r="581" spans="1:15" s="12" customFormat="1" x14ac:dyDescent="0.25">
      <c r="A581" s="267"/>
      <c r="B581" s="267"/>
      <c r="C581" s="267"/>
      <c r="D581" s="267"/>
      <c r="E581" s="3"/>
      <c r="F581" s="3"/>
      <c r="G581" s="270"/>
      <c r="H581" s="271"/>
      <c r="I581" s="272"/>
      <c r="J581" s="272"/>
      <c r="K581" s="244"/>
      <c r="L581" s="8"/>
      <c r="M581" s="3"/>
      <c r="N581" s="8"/>
      <c r="O581" s="272"/>
    </row>
    <row r="582" spans="1:15" s="12" customFormat="1" ht="15" customHeight="1" x14ac:dyDescent="0.25">
      <c r="A582" s="267"/>
      <c r="B582" s="267"/>
      <c r="C582" s="267"/>
      <c r="D582" s="267"/>
      <c r="E582" s="273" t="s">
        <v>1148</v>
      </c>
      <c r="F582" s="274"/>
      <c r="G582" s="275"/>
      <c r="H582" s="276"/>
      <c r="I582" s="277"/>
      <c r="J582" s="277"/>
      <c r="K582" s="278"/>
      <c r="L582" s="279"/>
      <c r="M582" s="280"/>
      <c r="N582" s="279"/>
    </row>
    <row r="583" spans="1:15" s="12" customFormat="1" ht="17.25" x14ac:dyDescent="0.25">
      <c r="A583" s="260"/>
      <c r="B583" s="260"/>
      <c r="C583" s="260"/>
      <c r="D583" s="260"/>
      <c r="E583" s="281"/>
      <c r="F583" s="281"/>
      <c r="G583" s="282"/>
      <c r="H583" s="283"/>
      <c r="I583" s="284"/>
      <c r="J583" s="284"/>
      <c r="K583" s="278"/>
      <c r="L583" s="285"/>
      <c r="M583" s="281"/>
      <c r="N583" s="285"/>
      <c r="O583" s="272"/>
    </row>
    <row r="584" spans="1:15" s="12" customFormat="1" ht="17.25" x14ac:dyDescent="0.25">
      <c r="A584" s="260"/>
      <c r="B584" s="260"/>
      <c r="C584" s="260"/>
      <c r="D584" s="260"/>
      <c r="E584" s="286" t="s">
        <v>1149</v>
      </c>
      <c r="F584" s="287"/>
      <c r="G584" s="275"/>
      <c r="H584" s="276"/>
      <c r="I584" s="288"/>
      <c r="J584" s="295" t="s">
        <v>1150</v>
      </c>
      <c r="K584" s="295"/>
      <c r="L584" s="295"/>
      <c r="M584" s="281"/>
      <c r="N584" s="288"/>
    </row>
    <row r="585" spans="1:15" s="12" customFormat="1" ht="17.25" x14ac:dyDescent="0.25">
      <c r="A585" s="260"/>
      <c r="B585" s="260"/>
      <c r="C585" s="260"/>
      <c r="D585" s="260"/>
      <c r="E585" s="281"/>
      <c r="F585" s="289"/>
      <c r="G585" s="289"/>
      <c r="H585" s="289"/>
      <c r="I585" s="277"/>
      <c r="J585" s="284"/>
      <c r="K585" s="289"/>
      <c r="L585" s="290"/>
      <c r="M585" s="289"/>
      <c r="N585" s="290"/>
      <c r="O585" s="10"/>
    </row>
    <row r="586" spans="1:15" s="12" customFormat="1" ht="17.25" x14ac:dyDescent="0.25">
      <c r="A586" s="260"/>
      <c r="B586" s="260"/>
      <c r="C586" s="260"/>
      <c r="D586" s="260"/>
      <c r="E586" s="281"/>
      <c r="F586" s="289"/>
      <c r="G586" s="289"/>
      <c r="H586" s="289"/>
      <c r="I586" s="284"/>
      <c r="J586" s="277"/>
      <c r="K586" s="277"/>
      <c r="L586" s="277" t="s">
        <v>1149</v>
      </c>
      <c r="M586" s="281"/>
      <c r="N586" s="277"/>
      <c r="O586" s="272"/>
    </row>
    <row r="587" spans="1:15" s="12" customFormat="1" ht="17.25" x14ac:dyDescent="0.25">
      <c r="A587" s="260"/>
      <c r="B587" s="260"/>
      <c r="C587" s="260"/>
      <c r="D587" s="260"/>
      <c r="E587" s="281"/>
      <c r="F587" s="289"/>
      <c r="G587" s="289"/>
      <c r="H587" s="289"/>
      <c r="I587" s="277"/>
      <c r="J587" s="277"/>
      <c r="K587" s="291"/>
      <c r="L587" s="277"/>
      <c r="M587" s="289"/>
      <c r="N587" s="277"/>
      <c r="O587" s="10"/>
    </row>
    <row r="588" spans="1:15" s="12" customFormat="1" ht="17.25" x14ac:dyDescent="0.25">
      <c r="A588" s="260"/>
      <c r="B588" s="260"/>
      <c r="C588" s="260"/>
      <c r="D588" s="260"/>
      <c r="E588" s="281"/>
      <c r="F588" s="277"/>
      <c r="G588" s="277"/>
      <c r="H588" s="277"/>
      <c r="I588" s="277"/>
      <c r="J588" s="277"/>
      <c r="K588" s="291"/>
      <c r="L588" s="277"/>
      <c r="M588" s="289"/>
      <c r="N588" s="277"/>
      <c r="O588" s="10"/>
    </row>
    <row r="589" spans="1:15" s="12" customFormat="1" ht="17.25" x14ac:dyDescent="0.25">
      <c r="A589" s="10"/>
      <c r="B589" s="10"/>
      <c r="C589" s="10"/>
      <c r="D589" s="10"/>
      <c r="E589" s="281"/>
      <c r="F589" s="292"/>
      <c r="G589" s="275"/>
      <c r="H589" s="276"/>
      <c r="I589" s="277"/>
      <c r="J589" s="295" t="s">
        <v>1151</v>
      </c>
      <c r="K589" s="295"/>
      <c r="L589" s="295"/>
      <c r="M589" s="281"/>
      <c r="N589" s="277"/>
    </row>
    <row r="590" spans="1:15" s="12" customFormat="1" ht="17.25" x14ac:dyDescent="0.25">
      <c r="A590" s="10"/>
      <c r="B590" s="10"/>
      <c r="C590" s="10"/>
      <c r="D590" s="10"/>
      <c r="E590" s="281"/>
      <c r="F590" s="289"/>
      <c r="G590" s="289"/>
      <c r="H590" s="289"/>
      <c r="I590" s="284"/>
      <c r="J590" s="289"/>
      <c r="K590" s="275"/>
      <c r="L590" s="283"/>
      <c r="M590" s="281"/>
      <c r="N590" s="283"/>
      <c r="O590" s="272"/>
    </row>
    <row r="591" spans="1:15" ht="17.25" x14ac:dyDescent="0.25">
      <c r="A591" s="10"/>
      <c r="B591" s="10"/>
      <c r="C591" s="10"/>
      <c r="D591" s="10"/>
      <c r="E591" s="281"/>
      <c r="F591" s="281"/>
      <c r="G591" s="282"/>
      <c r="H591" s="293"/>
      <c r="I591" s="277"/>
      <c r="J591" s="277"/>
      <c r="K591" s="277"/>
      <c r="L591" s="277" t="s">
        <v>1152</v>
      </c>
      <c r="M591" s="281"/>
      <c r="N591" s="277"/>
      <c r="O591" s="1"/>
    </row>
    <row r="1251" spans="9:9" x14ac:dyDescent="0.25">
      <c r="I1251" s="8">
        <f>I1250-I1249</f>
        <v>0</v>
      </c>
    </row>
  </sheetData>
  <autoFilter ref="C4:O577"/>
  <mergeCells count="2">
    <mergeCell ref="J584:L584"/>
    <mergeCell ref="J589:L589"/>
  </mergeCells>
  <printOptions horizontalCentered="1"/>
  <pageMargins left="0" right="0" top="0" bottom="0.31496062992125984" header="0" footer="0.15748031496062992"/>
  <pageSetup paperSize="9" scale="65" fitToHeight="0" orientation="landscape" r:id="rId1"/>
  <headerFooter alignWithMargins="0">
    <oddFooter>&amp;R&amp;P / &amp;N</oddFooter>
  </headerFooter>
  <rowBreaks count="4" manualBreakCount="4">
    <brk id="128" max="14" man="1"/>
    <brk id="245" max="14" man="1"/>
    <brk id="367" max="14" man="1"/>
    <brk id="47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 (2)</vt:lpstr>
      <vt:lpstr>' Nuovo Modello CE (2)'!Area_stampa</vt:lpstr>
      <vt:lpstr>' Nuovo Modello CE (2)'!Titoli_stampa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2022-12-29T17:47:46Z</dcterms:created>
  <dcterms:modified xsi:type="dcterms:W3CDTF">2023-01-17T11:17:25Z</dcterms:modified>
</cp:coreProperties>
</file>