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2022\BILANCIO 2022 PUBBLICAZIONE\"/>
    </mc:Choice>
  </mc:AlternateContent>
  <bookViews>
    <workbookView xWindow="-105" yWindow="-105" windowWidth="23250" windowHeight="12450" activeTab="1"/>
  </bookViews>
  <sheets>
    <sheet name="Nuovo Modello CE BAT 2022" sheetId="31" r:id="rId1"/>
    <sheet name="Nuovo Mod Comp sociale2022" sheetId="32" r:id="rId2"/>
    <sheet name="Conto Economico_NEW" sheetId="3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2" hidden="1">'Conto Economico_NEW'!$A$1:$H$130</definedName>
    <definedName name="_xlnm._FilterDatabase" localSheetId="1" hidden="1">'Nuovo Mod Comp sociale2022'!$C$28:$K$591</definedName>
    <definedName name="_xlnm._FilterDatabase" localSheetId="0" hidden="1">'Nuovo Modello CE BAT 2022'!$K$25:$L$593</definedName>
    <definedName name="a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_xlnm.Print_Area" localSheetId="2">'Conto Economico_NEW'!$A$1:$F$127</definedName>
    <definedName name="_xlnm.Print_Area" localSheetId="1">'Nuovo Mod Comp sociale2022'!$B$1:$L$604</definedName>
    <definedName name="_xlnm.Print_Area" localSheetId="0">'Nuovo Modello CE BAT 2022'!$B$1:$L$605</definedName>
    <definedName name="AZI" localSheetId="2">#REF!</definedName>
    <definedName name="AZI" localSheetId="1">#REF!</definedName>
    <definedName name="AZI" localSheetId="0">#REF!</definedName>
    <definedName name="AZI">#REF!</definedName>
    <definedName name="AZIENDABA2" localSheetId="2">[1]CEesteso!#REF!</definedName>
    <definedName name="AZIENDABA2" localSheetId="1">[2]CEesteso!#REF!</definedName>
    <definedName name="AZIENDABA2" localSheetId="0">[2]CEesteso!#REF!</definedName>
    <definedName name="AZIENDABA2">[2]CEesteso!#REF!</definedName>
    <definedName name="AZIENDABA3" localSheetId="2">[1]CEesteso!#REF!</definedName>
    <definedName name="AZIENDABA3" localSheetId="1">[2]CEesteso!#REF!</definedName>
    <definedName name="AZIENDABA3" localSheetId="0">[2]CEesteso!#REF!</definedName>
    <definedName name="AZIENDABA3">[2]CEesteso!#REF!</definedName>
    <definedName name="AZIENDABA4" localSheetId="2">[1]CEesteso!#REF!</definedName>
    <definedName name="AZIENDABA4" localSheetId="1">[2]CEesteso!#REF!</definedName>
    <definedName name="AZIENDABA4" localSheetId="0">[2]CEesteso!#REF!</definedName>
    <definedName name="AZIENDABA4">[2]CEesteso!#REF!</definedName>
    <definedName name="AZIENDABA5" localSheetId="2">[1]CEesteso!#REF!</definedName>
    <definedName name="AZIENDABA5" localSheetId="1">[2]CEesteso!#REF!</definedName>
    <definedName name="AZIENDABA5" localSheetId="0">[2]CEesteso!#REF!</definedName>
    <definedName name="AZIENDABA5">[2]CEesteso!#REF!</definedName>
    <definedName name="AZIENDABR1" localSheetId="2">[1]CEesteso!#REF!</definedName>
    <definedName name="AZIENDABR1" localSheetId="1">[2]CEesteso!#REF!</definedName>
    <definedName name="AZIENDABR1" localSheetId="0">[2]CEesteso!#REF!</definedName>
    <definedName name="AZIENDABR1">[2]CEesteso!#REF!</definedName>
    <definedName name="AZIENDAFG1" localSheetId="2">[1]CEesteso!#REF!</definedName>
    <definedName name="AZIENDAFG1" localSheetId="1">[2]CEesteso!#REF!</definedName>
    <definedName name="AZIENDAFG1" localSheetId="0">[2]CEesteso!#REF!</definedName>
    <definedName name="AZIENDAFG1">[2]CEesteso!#REF!</definedName>
    <definedName name="AZIENDAFG2" localSheetId="2">[1]CEesteso!#REF!</definedName>
    <definedName name="AZIENDAFG2" localSheetId="1">[2]CEesteso!#REF!</definedName>
    <definedName name="AZIENDAFG2" localSheetId="0">[2]CEesteso!#REF!</definedName>
    <definedName name="AZIENDAFG2">[2]CEesteso!#REF!</definedName>
    <definedName name="AZIENDAFG3" localSheetId="2">[1]CEesteso!#REF!</definedName>
    <definedName name="AZIENDAFG3" localSheetId="1">[2]CEesteso!#REF!</definedName>
    <definedName name="AZIENDAFG3" localSheetId="0">[2]CEesteso!#REF!</definedName>
    <definedName name="AZIENDAFG3">[2]CEesteso!#REF!</definedName>
    <definedName name="AZIENDALE1" localSheetId="2">[1]CEesteso!#REF!</definedName>
    <definedName name="AZIENDALE1" localSheetId="1">[2]CEesteso!#REF!</definedName>
    <definedName name="AZIENDALE1" localSheetId="0">[2]CEesteso!#REF!</definedName>
    <definedName name="AZIENDALE1">[2]CEesteso!#REF!</definedName>
    <definedName name="AZIENDALE2" localSheetId="2">[1]CEesteso!#REF!</definedName>
    <definedName name="AZIENDALE2" localSheetId="1">[2]CEesteso!#REF!</definedName>
    <definedName name="AZIENDALE2" localSheetId="0">[2]CEesteso!#REF!</definedName>
    <definedName name="AZIENDALE2">[2]CEesteso!#REF!</definedName>
    <definedName name="AZIENDAOR" localSheetId="2">[1]CEesteso!#REF!</definedName>
    <definedName name="AZIENDAOR" localSheetId="1">[2]CEesteso!#REF!</definedName>
    <definedName name="AZIENDAOR" localSheetId="0">[2]CEesteso!#REF!</definedName>
    <definedName name="AZIENDAOR">[2]CEesteso!#REF!</definedName>
    <definedName name="AZIENDAPO" localSheetId="2">[1]CEesteso!#REF!</definedName>
    <definedName name="AZIENDAPO" localSheetId="1">[2]CEesteso!#REF!</definedName>
    <definedName name="AZIENDAPO" localSheetId="0">[2]CEesteso!#REF!</definedName>
    <definedName name="AZIENDAPO">[2]CEesteso!#REF!</definedName>
    <definedName name="AZIENDATA1" localSheetId="2">[1]CEesteso!#REF!</definedName>
    <definedName name="AZIENDATA1" localSheetId="1">[2]CEesteso!#REF!</definedName>
    <definedName name="AZIENDATA1" localSheetId="0">[2]CEesteso!#REF!</definedName>
    <definedName name="AZIENDATA1">[2]CEesteso!#REF!</definedName>
    <definedName name="Aziende" localSheetId="2">[3]attivo!#REF!</definedName>
    <definedName name="Aziende" localSheetId="1">[4]attivo!#REF!</definedName>
    <definedName name="Aziende" localSheetId="0">[4]attivo!#REF!</definedName>
    <definedName name="Aziende">[4]attivo!#REF!</definedName>
    <definedName name="bari1" localSheetId="2">#REF!</definedName>
    <definedName name="bari1" localSheetId="1">#REF!</definedName>
    <definedName name="bari1" localSheetId="0">#REF!</definedName>
    <definedName name="bari1">#REF!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2">#REF!</definedName>
    <definedName name="BENEFICI" localSheetId="1">#REF!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CARSAP" localSheetId="2">#REF!</definedName>
    <definedName name="CARSAP" localSheetId="1">#REF!</definedName>
    <definedName name="CARSAP" localSheetId="0">#REF!</definedName>
    <definedName name="CARSAP">#REF!</definedName>
    <definedName name="Cartclin" localSheetId="2">[5]Ricavi!#REF!</definedName>
    <definedName name="Cartclin" localSheetId="1">[6]Ricavi!#REF!</definedName>
    <definedName name="Cartclin" localSheetId="0">[6]Ricavi!#REF!</definedName>
    <definedName name="Cartclin">[6]Ricavi!#REF!</definedName>
    <definedName name="CATEGORIA">[7]TABELLE!$A$1:$B$7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'[8]tabella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2">#REF!</definedName>
    <definedName name="CFRSAP" localSheetId="1">#REF!</definedName>
    <definedName name="CFRSAP" localSheetId="0">#REF!</definedName>
    <definedName name="CFRSAP">#REF!</definedName>
    <definedName name="cod_prod_conto" localSheetId="2">#REF!</definedName>
    <definedName name="cod_prod_conto" localSheetId="1">#REF!</definedName>
    <definedName name="cod_prod_conto" localSheetId="0">#REF!</definedName>
    <definedName name="cod_prod_conto">#REF!</definedName>
    <definedName name="codicebilancio">[8]tabella!$A:$B</definedName>
    <definedName name="CODICI" localSheetId="2">'[9]IMPUT PER CE'!$A:$B</definedName>
    <definedName name="CODICI">'[10]IMPUT PER CE'!$A:$B</definedName>
    <definedName name="codifica" localSheetId="2">#REF!</definedName>
    <definedName name="codifica" localSheetId="1">#REF!</definedName>
    <definedName name="codifica" localSheetId="0">#REF!</definedName>
    <definedName name="codifica">#REF!</definedName>
    <definedName name="codminsal">[8]Foglio1!$A:$B</definedName>
    <definedName name="COMPFSAC" localSheetId="2">#REF!</definedName>
    <definedName name="COMPFSAC" localSheetId="1">#REF!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[8]database!$B:$B</definedName>
    <definedName name="CONTO_PROD_PMP" localSheetId="2">#REF!</definedName>
    <definedName name="CONTO_PROD_PMP" localSheetId="1">#REF!</definedName>
    <definedName name="CONTO_PROD_PMP" localSheetId="0">#REF!</definedName>
    <definedName name="CONTO_PROD_PMP">#REF!</definedName>
    <definedName name="controllo" localSheetId="2">#REF!</definedName>
    <definedName name="controllo" localSheetId="1">#REF!</definedName>
    <definedName name="controllo" localSheetId="0">#REF!</definedName>
    <definedName name="controllo">#REF!</definedName>
    <definedName name="Convalida1" localSheetId="2">#REF!</definedName>
    <definedName name="Convalida1" localSheetId="1">#REF!</definedName>
    <definedName name="Convalida1" localSheetId="0">#REF!</definedName>
    <definedName name="Convalida1">#REF!</definedName>
    <definedName name="Costo_1__sem_2002" localSheetId="2">#REF!</definedName>
    <definedName name="Costo_1__sem_2002" localSheetId="1">#REF!</definedName>
    <definedName name="Costo_1__sem_2002" localSheetId="0">#REF!</definedName>
    <definedName name="Costo_1__sem_2002">#REF!</definedName>
    <definedName name="COSTO_2001_AZIENDA" localSheetId="2">#REF!</definedName>
    <definedName name="COSTO_2001_AZIENDA" localSheetId="1">#REF!</definedName>
    <definedName name="COSTO_2001_AZIENDA" localSheetId="0">#REF!</definedName>
    <definedName name="COSTO_2001_AZIENDA">#REF!</definedName>
    <definedName name="COSTO_2002_comp_2001_PER_PERSONA" localSheetId="2">#REF!</definedName>
    <definedName name="COSTO_2002_comp_2001_PER_PERSONA" localSheetId="1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2">#REF!</definedName>
    <definedName name="CPDELASL" localSheetId="1">#REF!</definedName>
    <definedName name="CPDELASL" localSheetId="0">#REF!</definedName>
    <definedName name="CPDELASL">#REF!</definedName>
    <definedName name="CPDELDIP" localSheetId="2">#REF!</definedName>
    <definedName name="CPDELDIP" localSheetId="1">#REF!</definedName>
    <definedName name="CPDELDIP" localSheetId="0">#REF!</definedName>
    <definedName name="CPDELDIP">#REF!</definedName>
    <definedName name="CPSASL" localSheetId="2">#REF!</definedName>
    <definedName name="CPSASL" localSheetId="1">#REF!</definedName>
    <definedName name="CPSASL" localSheetId="0">#REF!</definedName>
    <definedName name="CPSASL">#REF!</definedName>
    <definedName name="CPSDIP" localSheetId="2">#REF!</definedName>
    <definedName name="CPSDIP" localSheetId="1">#REF!</definedName>
    <definedName name="CPSDIP" localSheetId="0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DATI" localSheetId="2">#REF!</definedName>
    <definedName name="DATI" localSheetId="1">#REF!</definedName>
    <definedName name="DATI" localSheetId="0">#REF!</definedName>
    <definedName name="DATI">#REF!</definedName>
    <definedName name="Dati_personale_01_02_03_2003" localSheetId="2">#REF!</definedName>
    <definedName name="Dati_personale_01_02_03_2003" localSheetId="1">#REF!</definedName>
    <definedName name="Dati_personale_01_02_03_2003" localSheetId="0">#REF!</definedName>
    <definedName name="Dati_personale_01_02_03_2003">#REF!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2">#REF!</definedName>
    <definedName name="DEBPERDIP" localSheetId="1">#REF!</definedName>
    <definedName name="DEBPERDIP" localSheetId="0">#REF!</definedName>
    <definedName name="DEBPERDIP">#REF!</definedName>
    <definedName name="DELEO" localSheetId="2">#REF!</definedName>
    <definedName name="DELEO" localSheetId="1">#REF!</definedName>
    <definedName name="DELEO" localSheetId="0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[11]DETT!$D$131,[11]DETT!$D$122,[11]DETT!$D$100,[11]DETT!$D$94,[11]DETT!$D$92,[11]DETT!$D$42,[11]DETT!$D$14,[11]DETT!$D$10,[11]DETT!$D$7</definedName>
    <definedName name="dflt2">[12]Personalizza!$G$21</definedName>
    <definedName name="Diff6241" localSheetId="2">#REF!</definedName>
    <definedName name="Diff6241" localSheetId="1">#REF!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NPAM" localSheetId="2">#REF!</definedName>
    <definedName name="ENPAM" localSheetId="1">#REF!</definedName>
    <definedName name="ENPAM" localSheetId="0">#REF!</definedName>
    <definedName name="ENPAM">#REF!</definedName>
    <definedName name="ENPAMACC" localSheetId="2">#REF!</definedName>
    <definedName name="ENPAMACC" localSheetId="1">#REF!</definedName>
    <definedName name="ENPAMACC" localSheetId="0">#REF!</definedName>
    <definedName name="ENPAMACC">#REF!</definedName>
    <definedName name="ENPAMASL" localSheetId="2">#REF!</definedName>
    <definedName name="ENPAMASL" localSheetId="1">#REF!</definedName>
    <definedName name="ENPAMASL" localSheetId="0">#REF!</definedName>
    <definedName name="ENPAMASL">#REF!</definedName>
    <definedName name="ENPAMDIP" localSheetId="2">#REF!</definedName>
    <definedName name="ENPAMDIP" localSheetId="1">#REF!</definedName>
    <definedName name="ENPAMDIP" localSheetId="0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2">#REF!</definedName>
    <definedName name="F101a95" localSheetId="1">#REF!</definedName>
    <definedName name="F101a95" localSheetId="0">#REF!</definedName>
    <definedName name="F101a95">#REF!</definedName>
    <definedName name="F101a96" localSheetId="2">#REF!</definedName>
    <definedName name="F101a96" localSheetId="1">#REF!</definedName>
    <definedName name="F101a96" localSheetId="0">#REF!</definedName>
    <definedName name="F101a96">#REF!</definedName>
    <definedName name="F101a97" localSheetId="2">#REF!</definedName>
    <definedName name="F101a97" localSheetId="1">#REF!</definedName>
    <definedName name="F101a97" localSheetId="0">#REF!</definedName>
    <definedName name="F101a97">#REF!</definedName>
    <definedName name="F104a95" localSheetId="2">#REF!</definedName>
    <definedName name="F104a95" localSheetId="1">#REF!</definedName>
    <definedName name="F104a95" localSheetId="0">#REF!</definedName>
    <definedName name="F104a95">#REF!</definedName>
    <definedName name="F104a96" localSheetId="2">#REF!</definedName>
    <definedName name="F104a96" localSheetId="1">#REF!</definedName>
    <definedName name="F104a96" localSheetId="0">#REF!</definedName>
    <definedName name="F104a96">#REF!</definedName>
    <definedName name="F104a97" localSheetId="2">#REF!</definedName>
    <definedName name="F104a97" localSheetId="1">#REF!</definedName>
    <definedName name="F104a97" localSheetId="0">#REF!</definedName>
    <definedName name="F104a97">#REF!</definedName>
    <definedName name="F107a95" localSheetId="2">#REF!</definedName>
    <definedName name="F107a95" localSheetId="1">#REF!</definedName>
    <definedName name="F107a95" localSheetId="0">#REF!</definedName>
    <definedName name="F107a95">#REF!</definedName>
    <definedName name="F107a96" localSheetId="2">#REF!</definedName>
    <definedName name="F107a96" localSheetId="1">#REF!</definedName>
    <definedName name="F107a96" localSheetId="0">#REF!</definedName>
    <definedName name="F107a96">#REF!</definedName>
    <definedName name="F107a97" localSheetId="2">#REF!</definedName>
    <definedName name="F107a97" localSheetId="1">#REF!</definedName>
    <definedName name="F107a97" localSheetId="0">#REF!</definedName>
    <definedName name="F107a97">#REF!</definedName>
    <definedName name="F110a95" localSheetId="2">#REF!</definedName>
    <definedName name="F110a95" localSheetId="1">#REF!</definedName>
    <definedName name="F110a95" localSheetId="0">#REF!</definedName>
    <definedName name="F110a95">#REF!</definedName>
    <definedName name="F110a96" localSheetId="2">#REF!</definedName>
    <definedName name="F110a96" localSheetId="1">#REF!</definedName>
    <definedName name="F110a96" localSheetId="0">#REF!</definedName>
    <definedName name="F110a96">#REF!</definedName>
    <definedName name="F110a97" localSheetId="2">#REF!</definedName>
    <definedName name="F110a97" localSheetId="1">#REF!</definedName>
    <definedName name="F110a97" localSheetId="0">#REF!</definedName>
    <definedName name="F110a97">#REF!</definedName>
    <definedName name="F113a95" localSheetId="2">#REF!</definedName>
    <definedName name="F113a95" localSheetId="1">#REF!</definedName>
    <definedName name="F113a95" localSheetId="0">#REF!</definedName>
    <definedName name="F113a95">#REF!</definedName>
    <definedName name="F113a96" localSheetId="2">#REF!</definedName>
    <definedName name="F113a96" localSheetId="1">#REF!</definedName>
    <definedName name="F113a96" localSheetId="0">#REF!</definedName>
    <definedName name="F113a96">#REF!</definedName>
    <definedName name="F113a97" localSheetId="2">#REF!</definedName>
    <definedName name="F113a97" localSheetId="1">#REF!</definedName>
    <definedName name="F113a97" localSheetId="0">#REF!</definedName>
    <definedName name="F113a97">#REF!</definedName>
    <definedName name="F11a95" localSheetId="2">#REF!</definedName>
    <definedName name="F11a95" localSheetId="1">#REF!</definedName>
    <definedName name="F11a95" localSheetId="0">#REF!</definedName>
    <definedName name="F11a95">#REF!</definedName>
    <definedName name="F11a96" localSheetId="2">#REF!</definedName>
    <definedName name="F11a96" localSheetId="1">#REF!</definedName>
    <definedName name="F11a96" localSheetId="0">#REF!</definedName>
    <definedName name="F11a96">#REF!</definedName>
    <definedName name="F11a97" localSheetId="2">#REF!</definedName>
    <definedName name="F11a97" localSheetId="1">#REF!</definedName>
    <definedName name="F11a97" localSheetId="0">#REF!</definedName>
    <definedName name="F11a97">#REF!</definedName>
    <definedName name="F120a95" localSheetId="2">#REF!</definedName>
    <definedName name="F120a95" localSheetId="1">#REF!</definedName>
    <definedName name="F120a95" localSheetId="0">#REF!</definedName>
    <definedName name="F120a95">#REF!</definedName>
    <definedName name="F120a96" localSheetId="2">#REF!</definedName>
    <definedName name="F120a96" localSheetId="1">#REF!</definedName>
    <definedName name="F120a96" localSheetId="0">#REF!</definedName>
    <definedName name="F120a96">#REF!</definedName>
    <definedName name="F120a97" localSheetId="2">#REF!</definedName>
    <definedName name="F120a97" localSheetId="1">#REF!</definedName>
    <definedName name="F120a97" localSheetId="0">#REF!</definedName>
    <definedName name="F120a97">#REF!</definedName>
    <definedName name="F123a95" localSheetId="2">#REF!</definedName>
    <definedName name="F123a95" localSheetId="1">#REF!</definedName>
    <definedName name="F123a95" localSheetId="0">#REF!</definedName>
    <definedName name="F123a95">#REF!</definedName>
    <definedName name="F123a96" localSheetId="2">#REF!</definedName>
    <definedName name="F123a96" localSheetId="1">#REF!</definedName>
    <definedName name="F123a96" localSheetId="0">#REF!</definedName>
    <definedName name="F123a96">#REF!</definedName>
    <definedName name="F123a97" localSheetId="2">#REF!</definedName>
    <definedName name="F123a97" localSheetId="1">#REF!</definedName>
    <definedName name="F123a97" localSheetId="0">#REF!</definedName>
    <definedName name="F123a97">#REF!</definedName>
    <definedName name="F126a95" localSheetId="2">#REF!</definedName>
    <definedName name="F126a95" localSheetId="1">#REF!</definedName>
    <definedName name="F126a95" localSheetId="0">#REF!</definedName>
    <definedName name="F126a95">#REF!</definedName>
    <definedName name="F126a96" localSheetId="2">#REF!</definedName>
    <definedName name="F126a96" localSheetId="1">#REF!</definedName>
    <definedName name="F126a96" localSheetId="0">#REF!</definedName>
    <definedName name="F126a96">#REF!</definedName>
    <definedName name="F126a97" localSheetId="2">#REF!</definedName>
    <definedName name="F126a97" localSheetId="1">#REF!</definedName>
    <definedName name="F126a97" localSheetId="0">#REF!</definedName>
    <definedName name="F126a97">#REF!</definedName>
    <definedName name="F129a95" localSheetId="2">#REF!</definedName>
    <definedName name="F129a95" localSheetId="1">#REF!</definedName>
    <definedName name="F129a95" localSheetId="0">#REF!</definedName>
    <definedName name="F129a95">#REF!</definedName>
    <definedName name="F129a96" localSheetId="2">#REF!</definedName>
    <definedName name="F129a96" localSheetId="1">#REF!</definedName>
    <definedName name="F129a96" localSheetId="0">#REF!</definedName>
    <definedName name="F129a96">#REF!</definedName>
    <definedName name="F129a97" localSheetId="2">#REF!</definedName>
    <definedName name="F129a97" localSheetId="1">#REF!</definedName>
    <definedName name="F129a97" localSheetId="0">#REF!</definedName>
    <definedName name="F129a97">#REF!</definedName>
    <definedName name="F132a95" localSheetId="2">#REF!</definedName>
    <definedName name="F132a95" localSheetId="1">#REF!</definedName>
    <definedName name="F132a95" localSheetId="0">#REF!</definedName>
    <definedName name="F132a95">#REF!</definedName>
    <definedName name="F132a96" localSheetId="2">#REF!</definedName>
    <definedName name="F132a96" localSheetId="1">#REF!</definedName>
    <definedName name="F132a96" localSheetId="0">#REF!</definedName>
    <definedName name="F132a96">#REF!</definedName>
    <definedName name="F132a97" localSheetId="2">#REF!</definedName>
    <definedName name="F132a97" localSheetId="1">#REF!</definedName>
    <definedName name="F132a97" localSheetId="0">#REF!</definedName>
    <definedName name="F132a97">#REF!</definedName>
    <definedName name="F133a95" localSheetId="2">#REF!</definedName>
    <definedName name="F133a95" localSheetId="1">#REF!</definedName>
    <definedName name="F133a95" localSheetId="0">#REF!</definedName>
    <definedName name="F133a95">#REF!</definedName>
    <definedName name="F133a96" localSheetId="2">#REF!</definedName>
    <definedName name="F133a96" localSheetId="1">#REF!</definedName>
    <definedName name="F133a96" localSheetId="0">#REF!</definedName>
    <definedName name="F133a96">#REF!</definedName>
    <definedName name="F133a97" localSheetId="2">#REF!</definedName>
    <definedName name="F133a97" localSheetId="1">#REF!</definedName>
    <definedName name="F133a97" localSheetId="0">#REF!</definedName>
    <definedName name="F133a97">#REF!</definedName>
    <definedName name="F139a95" localSheetId="2">#REF!</definedName>
    <definedName name="F139a95" localSheetId="1">#REF!</definedName>
    <definedName name="F139a95" localSheetId="0">#REF!</definedName>
    <definedName name="F139a95">#REF!</definedName>
    <definedName name="F139a96" localSheetId="2">#REF!</definedName>
    <definedName name="F139a96" localSheetId="1">#REF!</definedName>
    <definedName name="F139a96" localSheetId="0">#REF!</definedName>
    <definedName name="F139a96">#REF!</definedName>
    <definedName name="F139a97" localSheetId="2">#REF!</definedName>
    <definedName name="F139a97" localSheetId="1">#REF!</definedName>
    <definedName name="F139a97" localSheetId="0">#REF!</definedName>
    <definedName name="F139a97">#REF!</definedName>
    <definedName name="F142a95" localSheetId="2">#REF!</definedName>
    <definedName name="F142a95" localSheetId="1">#REF!</definedName>
    <definedName name="F142a95" localSheetId="0">#REF!</definedName>
    <definedName name="F142a95">#REF!</definedName>
    <definedName name="F142a96" localSheetId="2">#REF!</definedName>
    <definedName name="F142a96" localSheetId="1">#REF!</definedName>
    <definedName name="F142a96" localSheetId="0">#REF!</definedName>
    <definedName name="F142a96">#REF!</definedName>
    <definedName name="F142a97" localSheetId="2">#REF!</definedName>
    <definedName name="F142a97" localSheetId="1">#REF!</definedName>
    <definedName name="F142a97" localSheetId="0">#REF!</definedName>
    <definedName name="F142a97">#REF!</definedName>
    <definedName name="F145a95" localSheetId="2">#REF!</definedName>
    <definedName name="F145a95" localSheetId="1">#REF!</definedName>
    <definedName name="F145a95" localSheetId="0">#REF!</definedName>
    <definedName name="F145a95">#REF!</definedName>
    <definedName name="F145a96" localSheetId="2">#REF!</definedName>
    <definedName name="F145a96" localSheetId="1">#REF!</definedName>
    <definedName name="F145a96" localSheetId="0">#REF!</definedName>
    <definedName name="F145a96">#REF!</definedName>
    <definedName name="F145a97" localSheetId="2">#REF!</definedName>
    <definedName name="F145a97" localSheetId="1">#REF!</definedName>
    <definedName name="F145a97" localSheetId="0">#REF!</definedName>
    <definedName name="F145a97">#REF!</definedName>
    <definedName name="F146a95" localSheetId="2">#REF!</definedName>
    <definedName name="F146a95" localSheetId="1">#REF!</definedName>
    <definedName name="F146a95" localSheetId="0">#REF!</definedName>
    <definedName name="F146a95">#REF!</definedName>
    <definedName name="F146a96" localSheetId="2">#REF!</definedName>
    <definedName name="F146a96" localSheetId="1">#REF!</definedName>
    <definedName name="F146a96" localSheetId="0">#REF!</definedName>
    <definedName name="F146a96">#REF!</definedName>
    <definedName name="F146a97" localSheetId="2">#REF!</definedName>
    <definedName name="F146a97" localSheetId="1">#REF!</definedName>
    <definedName name="F146a97" localSheetId="0">#REF!</definedName>
    <definedName name="F146a97">#REF!</definedName>
    <definedName name="F148a95" localSheetId="2">#REF!</definedName>
    <definedName name="F148a95" localSheetId="1">#REF!</definedName>
    <definedName name="F148a95" localSheetId="0">#REF!</definedName>
    <definedName name="F148a95">#REF!</definedName>
    <definedName name="F148a96" localSheetId="2">#REF!</definedName>
    <definedName name="F148a96" localSheetId="1">#REF!</definedName>
    <definedName name="F148a96" localSheetId="0">#REF!</definedName>
    <definedName name="F148a96">#REF!</definedName>
    <definedName name="F148a97" localSheetId="2">#REF!</definedName>
    <definedName name="F148a97" localSheetId="1">#REF!</definedName>
    <definedName name="F148a97" localSheetId="0">#REF!</definedName>
    <definedName name="F148a97">#REF!</definedName>
    <definedName name="F14a95" localSheetId="2">#REF!</definedName>
    <definedName name="F14a95" localSheetId="1">#REF!</definedName>
    <definedName name="F14a95" localSheetId="0">#REF!</definedName>
    <definedName name="F14a95">#REF!</definedName>
    <definedName name="F14a96" localSheetId="2">#REF!</definedName>
    <definedName name="F14a96" localSheetId="1">#REF!</definedName>
    <definedName name="F14a96" localSheetId="0">#REF!</definedName>
    <definedName name="F14a96">#REF!</definedName>
    <definedName name="F14a97" localSheetId="2">#REF!</definedName>
    <definedName name="F14a97" localSheetId="1">#REF!</definedName>
    <definedName name="F14a97" localSheetId="0">#REF!</definedName>
    <definedName name="F14a97">#REF!</definedName>
    <definedName name="F155a95" localSheetId="2">#REF!</definedName>
    <definedName name="F155a95" localSheetId="1">#REF!</definedName>
    <definedName name="F155a95" localSheetId="0">#REF!</definedName>
    <definedName name="F155a95">#REF!</definedName>
    <definedName name="F155a96" localSheetId="2">#REF!</definedName>
    <definedName name="F155a96" localSheetId="1">#REF!</definedName>
    <definedName name="F155a96" localSheetId="0">#REF!</definedName>
    <definedName name="F155a96">#REF!</definedName>
    <definedName name="F155a97" localSheetId="2">#REF!</definedName>
    <definedName name="F155a97" localSheetId="1">#REF!</definedName>
    <definedName name="F155a97" localSheetId="0">#REF!</definedName>
    <definedName name="F155a97">#REF!</definedName>
    <definedName name="F158a95" localSheetId="2">#REF!</definedName>
    <definedName name="F158a95" localSheetId="1">#REF!</definedName>
    <definedName name="F158a95" localSheetId="0">#REF!</definedName>
    <definedName name="F158a95">#REF!</definedName>
    <definedName name="F158a96" localSheetId="2">#REF!</definedName>
    <definedName name="F158a96" localSheetId="1">#REF!</definedName>
    <definedName name="F158a96" localSheetId="0">#REF!</definedName>
    <definedName name="F158a96">#REF!</definedName>
    <definedName name="F158a97" localSheetId="2">#REF!</definedName>
    <definedName name="F158a97" localSheetId="1">#REF!</definedName>
    <definedName name="F158a97" localSheetId="0">#REF!</definedName>
    <definedName name="F158a97">#REF!</definedName>
    <definedName name="F159a95" localSheetId="2">#REF!</definedName>
    <definedName name="F159a95" localSheetId="1">#REF!</definedName>
    <definedName name="F159a95" localSheetId="0">#REF!</definedName>
    <definedName name="F159a95">#REF!</definedName>
    <definedName name="F159a96" localSheetId="2">#REF!</definedName>
    <definedName name="F159a96" localSheetId="1">#REF!</definedName>
    <definedName name="F159a96" localSheetId="0">#REF!</definedName>
    <definedName name="F159a96">#REF!</definedName>
    <definedName name="F159a97" localSheetId="2">#REF!</definedName>
    <definedName name="F159a97" localSheetId="1">#REF!</definedName>
    <definedName name="F159a97" localSheetId="0">#REF!</definedName>
    <definedName name="F159a97">#REF!</definedName>
    <definedName name="F161a95" localSheetId="2">#REF!</definedName>
    <definedName name="F161a95" localSheetId="1">#REF!</definedName>
    <definedName name="F161a95" localSheetId="0">#REF!</definedName>
    <definedName name="F161a95">#REF!</definedName>
    <definedName name="F161a96" localSheetId="2">#REF!</definedName>
    <definedName name="F161a96" localSheetId="1">#REF!</definedName>
    <definedName name="F161a96" localSheetId="0">#REF!</definedName>
    <definedName name="F161a96">#REF!</definedName>
    <definedName name="F161a97" localSheetId="2">#REF!</definedName>
    <definedName name="F161a97" localSheetId="1">#REF!</definedName>
    <definedName name="F161a97" localSheetId="0">#REF!</definedName>
    <definedName name="F161a97">#REF!</definedName>
    <definedName name="F164a95" localSheetId="2">#REF!</definedName>
    <definedName name="F164a95" localSheetId="1">#REF!</definedName>
    <definedName name="F164a95" localSheetId="0">#REF!</definedName>
    <definedName name="F164a95">#REF!</definedName>
    <definedName name="F164a96" localSheetId="2">#REF!</definedName>
    <definedName name="F164a96" localSheetId="1">#REF!</definedName>
    <definedName name="F164a96" localSheetId="0">#REF!</definedName>
    <definedName name="F164a96">#REF!</definedName>
    <definedName name="F164a97" localSheetId="2">#REF!</definedName>
    <definedName name="F164a97" localSheetId="1">#REF!</definedName>
    <definedName name="F164a97" localSheetId="0">#REF!</definedName>
    <definedName name="F164a97">#REF!</definedName>
    <definedName name="F167a95" localSheetId="2">#REF!</definedName>
    <definedName name="F167a95" localSheetId="1">#REF!</definedName>
    <definedName name="F167a95" localSheetId="0">#REF!</definedName>
    <definedName name="F167a95">#REF!</definedName>
    <definedName name="F167a96" localSheetId="2">#REF!</definedName>
    <definedName name="F167a96" localSheetId="1">#REF!</definedName>
    <definedName name="F167a96" localSheetId="0">#REF!</definedName>
    <definedName name="F167a96">#REF!</definedName>
    <definedName name="F167a97" localSheetId="2">#REF!</definedName>
    <definedName name="F167a97" localSheetId="1">#REF!</definedName>
    <definedName name="F167a97" localSheetId="0">#REF!</definedName>
    <definedName name="F167a97">#REF!</definedName>
    <definedName name="F174a95" localSheetId="2">#REF!</definedName>
    <definedName name="F174a95" localSheetId="1">#REF!</definedName>
    <definedName name="F174a95" localSheetId="0">#REF!</definedName>
    <definedName name="F174a95">#REF!</definedName>
    <definedName name="F174a96" localSheetId="2">#REF!</definedName>
    <definedName name="F174a96" localSheetId="1">#REF!</definedName>
    <definedName name="F174a96" localSheetId="0">#REF!</definedName>
    <definedName name="F174a96">#REF!</definedName>
    <definedName name="F174a97" localSheetId="2">#REF!</definedName>
    <definedName name="F174a97" localSheetId="1">#REF!</definedName>
    <definedName name="F174a97" localSheetId="0">#REF!</definedName>
    <definedName name="F174a97">#REF!</definedName>
    <definedName name="F177A95" localSheetId="2">#REF!</definedName>
    <definedName name="F177A95" localSheetId="1">#REF!</definedName>
    <definedName name="F177A95" localSheetId="0">#REF!</definedName>
    <definedName name="F177A95">#REF!</definedName>
    <definedName name="F177A96" localSheetId="2">#REF!</definedName>
    <definedName name="F177A96" localSheetId="1">#REF!</definedName>
    <definedName name="F177A96" localSheetId="0">#REF!</definedName>
    <definedName name="F177A96">#REF!</definedName>
    <definedName name="F177A97" localSheetId="2">#REF!</definedName>
    <definedName name="F177A97" localSheetId="1">#REF!</definedName>
    <definedName name="F177A97" localSheetId="0">#REF!</definedName>
    <definedName name="F177A97">#REF!</definedName>
    <definedName name="F17a95" localSheetId="2">#REF!</definedName>
    <definedName name="F17a95" localSheetId="1">#REF!</definedName>
    <definedName name="F17a95" localSheetId="0">#REF!</definedName>
    <definedName name="F17a95">#REF!</definedName>
    <definedName name="F17a96" localSheetId="2">#REF!</definedName>
    <definedName name="F17a96" localSheetId="1">#REF!</definedName>
    <definedName name="F17a96" localSheetId="0">#REF!</definedName>
    <definedName name="F17a96">#REF!</definedName>
    <definedName name="F17a97" localSheetId="2">#REF!</definedName>
    <definedName name="F17a97" localSheetId="1">#REF!</definedName>
    <definedName name="F17a97" localSheetId="0">#REF!</definedName>
    <definedName name="F17a97">#REF!</definedName>
    <definedName name="F180a95" localSheetId="2">#REF!</definedName>
    <definedName name="F180a95" localSheetId="1">#REF!</definedName>
    <definedName name="F180a95" localSheetId="0">#REF!</definedName>
    <definedName name="F180a95">#REF!</definedName>
    <definedName name="F180a96" localSheetId="2">#REF!</definedName>
    <definedName name="F180a96" localSheetId="1">#REF!</definedName>
    <definedName name="F180a96" localSheetId="0">#REF!</definedName>
    <definedName name="F180a96">#REF!</definedName>
    <definedName name="F180a97" localSheetId="2">#REF!</definedName>
    <definedName name="F180a97" localSheetId="1">#REF!</definedName>
    <definedName name="F180a97" localSheetId="0">#REF!</definedName>
    <definedName name="F180a97">#REF!</definedName>
    <definedName name="F187a95" localSheetId="2">#REF!</definedName>
    <definedName name="F187a95" localSheetId="1">#REF!</definedName>
    <definedName name="F187a95" localSheetId="0">#REF!</definedName>
    <definedName name="F187a95">#REF!</definedName>
    <definedName name="F187a96" localSheetId="2">#REF!</definedName>
    <definedName name="F187a96" localSheetId="1">#REF!</definedName>
    <definedName name="F187a96" localSheetId="0">#REF!</definedName>
    <definedName name="F187a96">#REF!</definedName>
    <definedName name="F187a97" localSheetId="2">#REF!</definedName>
    <definedName name="F187a97" localSheetId="1">#REF!</definedName>
    <definedName name="F187a97" localSheetId="0">#REF!</definedName>
    <definedName name="F187a97">#REF!</definedName>
    <definedName name="F190a95" localSheetId="2">#REF!</definedName>
    <definedName name="F190a95" localSheetId="1">#REF!</definedName>
    <definedName name="F190a95" localSheetId="0">#REF!</definedName>
    <definedName name="F190a95">#REF!</definedName>
    <definedName name="F190a96" localSheetId="2">#REF!</definedName>
    <definedName name="F190a96" localSheetId="1">#REF!</definedName>
    <definedName name="F190a96" localSheetId="0">#REF!</definedName>
    <definedName name="F190a96">#REF!</definedName>
    <definedName name="F190a97" localSheetId="2">#REF!</definedName>
    <definedName name="F190a97" localSheetId="1">#REF!</definedName>
    <definedName name="F190a97" localSheetId="0">#REF!</definedName>
    <definedName name="F190a97">#REF!</definedName>
    <definedName name="f193a95" localSheetId="2">#REF!</definedName>
    <definedName name="f193a95" localSheetId="1">#REF!</definedName>
    <definedName name="f193a95" localSheetId="0">#REF!</definedName>
    <definedName name="f193a95">#REF!</definedName>
    <definedName name="f193a96" localSheetId="2">#REF!</definedName>
    <definedName name="f193a96" localSheetId="1">#REF!</definedName>
    <definedName name="f193a96" localSheetId="0">#REF!</definedName>
    <definedName name="f193a96">#REF!</definedName>
    <definedName name="f193a97" localSheetId="2">#REF!</definedName>
    <definedName name="f193a97" localSheetId="1">#REF!</definedName>
    <definedName name="f193a97" localSheetId="0">#REF!</definedName>
    <definedName name="f193a97">#REF!</definedName>
    <definedName name="F200a95" localSheetId="2">#REF!</definedName>
    <definedName name="F200a95" localSheetId="1">#REF!</definedName>
    <definedName name="F200a95" localSheetId="0">#REF!</definedName>
    <definedName name="F200a95">#REF!</definedName>
    <definedName name="F200a96" localSheetId="2">#REF!</definedName>
    <definedName name="F200a96" localSheetId="1">#REF!</definedName>
    <definedName name="F200a96" localSheetId="0">#REF!</definedName>
    <definedName name="F200a96">#REF!</definedName>
    <definedName name="F200a97" localSheetId="2">#REF!</definedName>
    <definedName name="F200a97" localSheetId="1">#REF!</definedName>
    <definedName name="F200a97" localSheetId="0">#REF!</definedName>
    <definedName name="F200a97">#REF!</definedName>
    <definedName name="F20a95" localSheetId="2">#REF!</definedName>
    <definedName name="F20a95" localSheetId="1">#REF!</definedName>
    <definedName name="F20a95" localSheetId="0">#REF!</definedName>
    <definedName name="F20a95">#REF!</definedName>
    <definedName name="F20a96" localSheetId="2">#REF!</definedName>
    <definedName name="F20a96" localSheetId="1">#REF!</definedName>
    <definedName name="F20a96" localSheetId="0">#REF!</definedName>
    <definedName name="F20a96">#REF!</definedName>
    <definedName name="F20a97" localSheetId="2">#REF!</definedName>
    <definedName name="F20a97" localSheetId="1">#REF!</definedName>
    <definedName name="F20a97" localSheetId="0">#REF!</definedName>
    <definedName name="F20a97">#REF!</definedName>
    <definedName name="F210a95" localSheetId="2">#REF!</definedName>
    <definedName name="F210a95" localSheetId="1">#REF!</definedName>
    <definedName name="F210a95" localSheetId="0">#REF!</definedName>
    <definedName name="F210a95">#REF!</definedName>
    <definedName name="F210a96" localSheetId="2">#REF!</definedName>
    <definedName name="F210a96" localSheetId="1">#REF!</definedName>
    <definedName name="F210a96" localSheetId="0">#REF!</definedName>
    <definedName name="F210a96">#REF!</definedName>
    <definedName name="F210a97" localSheetId="2">#REF!</definedName>
    <definedName name="F210a97" localSheetId="1">#REF!</definedName>
    <definedName name="F210a97" localSheetId="0">#REF!</definedName>
    <definedName name="F210a97">#REF!</definedName>
    <definedName name="F213a95" localSheetId="2">#REF!</definedName>
    <definedName name="F213a95" localSheetId="1">#REF!</definedName>
    <definedName name="F213a95" localSheetId="0">#REF!</definedName>
    <definedName name="F213a95">#REF!</definedName>
    <definedName name="F213a96" localSheetId="2">#REF!</definedName>
    <definedName name="F213a96" localSheetId="1">#REF!</definedName>
    <definedName name="F213a96" localSheetId="0">#REF!</definedName>
    <definedName name="F213a96">#REF!</definedName>
    <definedName name="F213a97" localSheetId="2">#REF!</definedName>
    <definedName name="F213a97" localSheetId="1">#REF!</definedName>
    <definedName name="F213a97" localSheetId="0">#REF!</definedName>
    <definedName name="F213a97">#REF!</definedName>
    <definedName name="F216a95" localSheetId="2">#REF!</definedName>
    <definedName name="F216a95" localSheetId="1">#REF!</definedName>
    <definedName name="F216a95" localSheetId="0">#REF!</definedName>
    <definedName name="F216a95">#REF!</definedName>
    <definedName name="F216a96" localSheetId="2">#REF!</definedName>
    <definedName name="F216a96" localSheetId="1">#REF!</definedName>
    <definedName name="F216a96" localSheetId="0">#REF!</definedName>
    <definedName name="F216a96">#REF!</definedName>
    <definedName name="F216a97" localSheetId="2">#REF!</definedName>
    <definedName name="F216a97" localSheetId="1">#REF!</definedName>
    <definedName name="F216a97" localSheetId="0">#REF!</definedName>
    <definedName name="F216a97">#REF!</definedName>
    <definedName name="F224a95" localSheetId="2">#REF!</definedName>
    <definedName name="F224a95" localSheetId="1">#REF!</definedName>
    <definedName name="F224a95" localSheetId="0">#REF!</definedName>
    <definedName name="F224a95">#REF!</definedName>
    <definedName name="F224a96" localSheetId="2">#REF!</definedName>
    <definedName name="F224a96" localSheetId="1">#REF!</definedName>
    <definedName name="F224a96" localSheetId="0">#REF!</definedName>
    <definedName name="F224a96">#REF!</definedName>
    <definedName name="F224a97" localSheetId="2">#REF!</definedName>
    <definedName name="F224a97" localSheetId="1">#REF!</definedName>
    <definedName name="F224a97" localSheetId="0">#REF!</definedName>
    <definedName name="F224a97">#REF!</definedName>
    <definedName name="F225a95" localSheetId="2">#REF!</definedName>
    <definedName name="F225a95" localSheetId="1">#REF!</definedName>
    <definedName name="F225a95" localSheetId="0">#REF!</definedName>
    <definedName name="F225a95">#REF!</definedName>
    <definedName name="F225a96" localSheetId="2">#REF!</definedName>
    <definedName name="F225a96" localSheetId="1">#REF!</definedName>
    <definedName name="F225a96" localSheetId="0">#REF!</definedName>
    <definedName name="F225a96">#REF!</definedName>
    <definedName name="F225a97" localSheetId="2">#REF!</definedName>
    <definedName name="F225a97" localSheetId="1">#REF!</definedName>
    <definedName name="F225a97" localSheetId="0">#REF!</definedName>
    <definedName name="F225a97">#REF!</definedName>
    <definedName name="F226a95" localSheetId="2">#REF!</definedName>
    <definedName name="F226a95" localSheetId="1">#REF!</definedName>
    <definedName name="F226a95" localSheetId="0">#REF!</definedName>
    <definedName name="F226a95">#REF!</definedName>
    <definedName name="F226a96" localSheetId="2">#REF!</definedName>
    <definedName name="F226a96" localSheetId="1">#REF!</definedName>
    <definedName name="F226a96" localSheetId="0">#REF!</definedName>
    <definedName name="F226a96">#REF!</definedName>
    <definedName name="F226a97" localSheetId="2">#REF!</definedName>
    <definedName name="F226a97" localSheetId="1">#REF!</definedName>
    <definedName name="F226a97" localSheetId="0">#REF!</definedName>
    <definedName name="F226a97">#REF!</definedName>
    <definedName name="F229a95" localSheetId="2">#REF!</definedName>
    <definedName name="F229a95" localSheetId="1">#REF!</definedName>
    <definedName name="F229a95" localSheetId="0">#REF!</definedName>
    <definedName name="F229a95">#REF!</definedName>
    <definedName name="F229a96" localSheetId="2">#REF!</definedName>
    <definedName name="F229a96" localSheetId="1">#REF!</definedName>
    <definedName name="F229a96" localSheetId="0">#REF!</definedName>
    <definedName name="F229a96">#REF!</definedName>
    <definedName name="F229a97" localSheetId="2">#REF!</definedName>
    <definedName name="F229a97" localSheetId="1">#REF!</definedName>
    <definedName name="F229a97" localSheetId="0">#REF!</definedName>
    <definedName name="F229a97">#REF!</definedName>
    <definedName name="F232a95" localSheetId="2">#REF!</definedName>
    <definedName name="F232a95" localSheetId="1">#REF!</definedName>
    <definedName name="F232a95" localSheetId="0">#REF!</definedName>
    <definedName name="F232a95">#REF!</definedName>
    <definedName name="F232a96" localSheetId="2">#REF!</definedName>
    <definedName name="F232a96" localSheetId="1">#REF!</definedName>
    <definedName name="F232a96" localSheetId="0">#REF!</definedName>
    <definedName name="F232a96">#REF!</definedName>
    <definedName name="F232a97" localSheetId="2">#REF!</definedName>
    <definedName name="F232a97" localSheetId="1">#REF!</definedName>
    <definedName name="F232a97" localSheetId="0">#REF!</definedName>
    <definedName name="F232a97">#REF!</definedName>
    <definedName name="F235a95" localSheetId="2">#REF!</definedName>
    <definedName name="F235a95" localSheetId="1">#REF!</definedName>
    <definedName name="F235a95" localSheetId="0">#REF!</definedName>
    <definedName name="F235a95">#REF!</definedName>
    <definedName name="f235a96" localSheetId="2">#REF!</definedName>
    <definedName name="f235a96" localSheetId="1">#REF!</definedName>
    <definedName name="f235a96" localSheetId="0">#REF!</definedName>
    <definedName name="f235a96">#REF!</definedName>
    <definedName name="f235a97" localSheetId="2">#REF!</definedName>
    <definedName name="f235a97" localSheetId="1">#REF!</definedName>
    <definedName name="f235a97" localSheetId="0">#REF!</definedName>
    <definedName name="f235a97">#REF!</definedName>
    <definedName name="F236a95" localSheetId="2">#REF!</definedName>
    <definedName name="F236a95" localSheetId="1">#REF!</definedName>
    <definedName name="F236a95" localSheetId="0">#REF!</definedName>
    <definedName name="F236a95">#REF!</definedName>
    <definedName name="F236a96" localSheetId="2">#REF!</definedName>
    <definedName name="F236a96" localSheetId="1">#REF!</definedName>
    <definedName name="F236a96" localSheetId="0">#REF!</definedName>
    <definedName name="F236a96">#REF!</definedName>
    <definedName name="F236a97" localSheetId="2">#REF!</definedName>
    <definedName name="F236a97" localSheetId="1">#REF!</definedName>
    <definedName name="F236a97" localSheetId="0">#REF!</definedName>
    <definedName name="F236a97">#REF!</definedName>
    <definedName name="F238A95" localSheetId="2">#REF!</definedName>
    <definedName name="F238A95" localSheetId="1">#REF!</definedName>
    <definedName name="F238A95" localSheetId="0">#REF!</definedName>
    <definedName name="F238A95">#REF!</definedName>
    <definedName name="F238A96" localSheetId="2">#REF!</definedName>
    <definedName name="F238A96" localSheetId="1">#REF!</definedName>
    <definedName name="F238A96" localSheetId="0">#REF!</definedName>
    <definedName name="F238A96">#REF!</definedName>
    <definedName name="F238A97" localSheetId="2">#REF!</definedName>
    <definedName name="F238A97" localSheetId="1">#REF!</definedName>
    <definedName name="F238A97" localSheetId="0">#REF!</definedName>
    <definedName name="F238A97">#REF!</definedName>
    <definedName name="F23a95" localSheetId="2">#REF!</definedName>
    <definedName name="F23a95" localSheetId="1">#REF!</definedName>
    <definedName name="F23a95" localSheetId="0">#REF!</definedName>
    <definedName name="F23a95">#REF!</definedName>
    <definedName name="F23a96" localSheetId="2">#REF!</definedName>
    <definedName name="F23a96" localSheetId="1">#REF!</definedName>
    <definedName name="F23a96" localSheetId="0">#REF!</definedName>
    <definedName name="F23a96">#REF!</definedName>
    <definedName name="F23a97" localSheetId="2">#REF!</definedName>
    <definedName name="F23a97" localSheetId="1">#REF!</definedName>
    <definedName name="F23a97" localSheetId="0">#REF!</definedName>
    <definedName name="F23a97">#REF!</definedName>
    <definedName name="F245a95" localSheetId="2">#REF!</definedName>
    <definedName name="F245a95" localSheetId="1">#REF!</definedName>
    <definedName name="F245a95" localSheetId="0">#REF!</definedName>
    <definedName name="F245a95">#REF!</definedName>
    <definedName name="F245a96" localSheetId="2">#REF!</definedName>
    <definedName name="F245a96" localSheetId="1">#REF!</definedName>
    <definedName name="F245a96" localSheetId="0">#REF!</definedName>
    <definedName name="F245a96">#REF!</definedName>
    <definedName name="F245a97" localSheetId="2">#REF!</definedName>
    <definedName name="F245a97" localSheetId="1">#REF!</definedName>
    <definedName name="F245a97" localSheetId="0">#REF!</definedName>
    <definedName name="F245a97">#REF!</definedName>
    <definedName name="F252a95" localSheetId="2">#REF!</definedName>
    <definedName name="F252a95" localSheetId="1">#REF!</definedName>
    <definedName name="F252a95" localSheetId="0">#REF!</definedName>
    <definedName name="F252a95">#REF!</definedName>
    <definedName name="F252a96" localSheetId="2">#REF!</definedName>
    <definedName name="F252a96" localSheetId="1">#REF!</definedName>
    <definedName name="F252a96" localSheetId="0">#REF!</definedName>
    <definedName name="F252a96">#REF!</definedName>
    <definedName name="F252a97" localSheetId="2">#REF!</definedName>
    <definedName name="F252a97" localSheetId="1">#REF!</definedName>
    <definedName name="F252a97" localSheetId="0">#REF!</definedName>
    <definedName name="F252a97">#REF!</definedName>
    <definedName name="F253a95" localSheetId="2">#REF!</definedName>
    <definedName name="F253a95" localSheetId="1">#REF!</definedName>
    <definedName name="F253a95" localSheetId="0">#REF!</definedName>
    <definedName name="F253a95">#REF!</definedName>
    <definedName name="F253a96" localSheetId="2">#REF!</definedName>
    <definedName name="F253a96" localSheetId="1">#REF!</definedName>
    <definedName name="F253a96" localSheetId="0">#REF!</definedName>
    <definedName name="F253a96">#REF!</definedName>
    <definedName name="F253a97" localSheetId="2">#REF!</definedName>
    <definedName name="F253a97" localSheetId="1">#REF!</definedName>
    <definedName name="F253a97" localSheetId="0">#REF!</definedName>
    <definedName name="F253a97">#REF!</definedName>
    <definedName name="F254a95" localSheetId="2">#REF!</definedName>
    <definedName name="F254a95" localSheetId="1">#REF!</definedName>
    <definedName name="F254a95" localSheetId="0">#REF!</definedName>
    <definedName name="F254a95">#REF!</definedName>
    <definedName name="F254a96" localSheetId="2">#REF!</definedName>
    <definedName name="F254a96" localSheetId="1">#REF!</definedName>
    <definedName name="F254a96" localSheetId="0">#REF!</definedName>
    <definedName name="F254a96">#REF!</definedName>
    <definedName name="F254a97" localSheetId="2">#REF!</definedName>
    <definedName name="F254a97" localSheetId="1">#REF!</definedName>
    <definedName name="F254a97" localSheetId="0">#REF!</definedName>
    <definedName name="F254a97">#REF!</definedName>
    <definedName name="F258a95" localSheetId="2">#REF!</definedName>
    <definedName name="F258a95" localSheetId="1">#REF!</definedName>
    <definedName name="F258a95" localSheetId="0">#REF!</definedName>
    <definedName name="F258a95">#REF!</definedName>
    <definedName name="F258a96" localSheetId="2">#REF!</definedName>
    <definedName name="F258a96" localSheetId="1">#REF!</definedName>
    <definedName name="F258a96" localSheetId="0">#REF!</definedName>
    <definedName name="F258a96">#REF!</definedName>
    <definedName name="F258a97" localSheetId="2">#REF!</definedName>
    <definedName name="F258a97" localSheetId="1">#REF!</definedName>
    <definedName name="F258a97" localSheetId="0">#REF!</definedName>
    <definedName name="F258a97">#REF!</definedName>
    <definedName name="F26a95" localSheetId="2">#REF!</definedName>
    <definedName name="F26a95" localSheetId="1">#REF!</definedName>
    <definedName name="F26a95" localSheetId="0">#REF!</definedName>
    <definedName name="F26a95">#REF!</definedName>
    <definedName name="F26a96" localSheetId="2">#REF!</definedName>
    <definedName name="F26a96" localSheetId="1">#REF!</definedName>
    <definedName name="F26a96" localSheetId="0">#REF!</definedName>
    <definedName name="F26a96">#REF!</definedName>
    <definedName name="F26a97" localSheetId="2">#REF!</definedName>
    <definedName name="F26a97" localSheetId="1">#REF!</definedName>
    <definedName name="F26a97" localSheetId="0">#REF!</definedName>
    <definedName name="F26a97">#REF!</definedName>
    <definedName name="F271a95" localSheetId="2">#REF!</definedName>
    <definedName name="F271a95" localSheetId="1">#REF!</definedName>
    <definedName name="F271a95" localSheetId="0">#REF!</definedName>
    <definedName name="F271a95">#REF!</definedName>
    <definedName name="F271a96" localSheetId="2">#REF!</definedName>
    <definedName name="F271a96" localSheetId="1">#REF!</definedName>
    <definedName name="F271a96" localSheetId="0">#REF!</definedName>
    <definedName name="F271a96">#REF!</definedName>
    <definedName name="F271a97" localSheetId="2">#REF!</definedName>
    <definedName name="F271a97" localSheetId="1">#REF!</definedName>
    <definedName name="F271a97" localSheetId="0">#REF!</definedName>
    <definedName name="F271a97">#REF!</definedName>
    <definedName name="F273a95" localSheetId="2">#REF!</definedName>
    <definedName name="F273a95" localSheetId="1">#REF!</definedName>
    <definedName name="F273a95" localSheetId="0">#REF!</definedName>
    <definedName name="F273a95">#REF!</definedName>
    <definedName name="F273a96" localSheetId="2">#REF!</definedName>
    <definedName name="F273a96" localSheetId="1">#REF!</definedName>
    <definedName name="F273a96" localSheetId="0">#REF!</definedName>
    <definedName name="F273a96">#REF!</definedName>
    <definedName name="F273a97" localSheetId="2">#REF!</definedName>
    <definedName name="F273a97" localSheetId="1">#REF!</definedName>
    <definedName name="F273a97" localSheetId="0">#REF!</definedName>
    <definedName name="F273a97">#REF!</definedName>
    <definedName name="F274a95" localSheetId="2">#REF!</definedName>
    <definedName name="F274a95" localSheetId="1">#REF!</definedName>
    <definedName name="F274a95" localSheetId="0">#REF!</definedName>
    <definedName name="F274a95">#REF!</definedName>
    <definedName name="F274a96" localSheetId="2">#REF!</definedName>
    <definedName name="F274a96" localSheetId="1">#REF!</definedName>
    <definedName name="F274a96" localSheetId="0">#REF!</definedName>
    <definedName name="F274a96">#REF!</definedName>
    <definedName name="F274a97" localSheetId="2">#REF!</definedName>
    <definedName name="F274a97" localSheetId="1">#REF!</definedName>
    <definedName name="F274a97" localSheetId="0">#REF!</definedName>
    <definedName name="F274a97">#REF!</definedName>
    <definedName name="F277a95" localSheetId="2">#REF!</definedName>
    <definedName name="F277a95" localSheetId="1">#REF!</definedName>
    <definedName name="F277a95" localSheetId="0">#REF!</definedName>
    <definedName name="F277a95">#REF!</definedName>
    <definedName name="F277a96" localSheetId="2">#REF!</definedName>
    <definedName name="F277a96" localSheetId="1">#REF!</definedName>
    <definedName name="F277a96" localSheetId="0">#REF!</definedName>
    <definedName name="F277a96">#REF!</definedName>
    <definedName name="F277a97" localSheetId="2">#REF!</definedName>
    <definedName name="F277a97" localSheetId="1">#REF!</definedName>
    <definedName name="F277a97" localSheetId="0">#REF!</definedName>
    <definedName name="F277a97">#REF!</definedName>
    <definedName name="f284a95" localSheetId="2">#REF!</definedName>
    <definedName name="f284a95" localSheetId="1">#REF!</definedName>
    <definedName name="f284a95" localSheetId="0">#REF!</definedName>
    <definedName name="f284a95">#REF!</definedName>
    <definedName name="f284a96" localSheetId="2">#REF!</definedName>
    <definedName name="f284a96" localSheetId="1">#REF!</definedName>
    <definedName name="f284a96" localSheetId="0">#REF!</definedName>
    <definedName name="f284a96">#REF!</definedName>
    <definedName name="f284a97" localSheetId="2">#REF!</definedName>
    <definedName name="f284a97" localSheetId="1">#REF!</definedName>
    <definedName name="f284a97" localSheetId="0">#REF!</definedName>
    <definedName name="f284a97">#REF!</definedName>
    <definedName name="F29a95" localSheetId="2">#REF!</definedName>
    <definedName name="F29a95" localSheetId="1">#REF!</definedName>
    <definedName name="F29a95" localSheetId="0">#REF!</definedName>
    <definedName name="F29a95">#REF!</definedName>
    <definedName name="F29a96" localSheetId="2">#REF!</definedName>
    <definedName name="F29a96" localSheetId="1">#REF!</definedName>
    <definedName name="F29a96" localSheetId="0">#REF!</definedName>
    <definedName name="F29a96">#REF!</definedName>
    <definedName name="F29a97" localSheetId="2">#REF!</definedName>
    <definedName name="F29a97" localSheetId="1">#REF!</definedName>
    <definedName name="F29a97" localSheetId="0">#REF!</definedName>
    <definedName name="F29a97">#REF!</definedName>
    <definedName name="F2a95" localSheetId="2">#REF!</definedName>
    <definedName name="F2a95" localSheetId="1">#REF!</definedName>
    <definedName name="F2a95" localSheetId="0">#REF!</definedName>
    <definedName name="F2a95">#REF!</definedName>
    <definedName name="F2a96" localSheetId="2">#REF!</definedName>
    <definedName name="F2a96" localSheetId="1">#REF!</definedName>
    <definedName name="F2a96" localSheetId="0">#REF!</definedName>
    <definedName name="F2a96">#REF!</definedName>
    <definedName name="F2a97" localSheetId="2">#REF!</definedName>
    <definedName name="F2a97" localSheetId="1">#REF!</definedName>
    <definedName name="F2a97" localSheetId="0">#REF!</definedName>
    <definedName name="F2a97">#REF!</definedName>
    <definedName name="F300A95" localSheetId="2">#REF!</definedName>
    <definedName name="F300A95" localSheetId="1">#REF!</definedName>
    <definedName name="F300A95" localSheetId="0">#REF!</definedName>
    <definedName name="F300A95">#REF!</definedName>
    <definedName name="F300A96" localSheetId="2">#REF!</definedName>
    <definedName name="F300A96" localSheetId="1">#REF!</definedName>
    <definedName name="F300A96" localSheetId="0">#REF!</definedName>
    <definedName name="F300A96">#REF!</definedName>
    <definedName name="F300A97" localSheetId="2">#REF!</definedName>
    <definedName name="F300A97" localSheetId="1">#REF!</definedName>
    <definedName name="F300A97" localSheetId="0">#REF!</definedName>
    <definedName name="F300A97">#REF!</definedName>
    <definedName name="F303A95" localSheetId="2">#REF!</definedName>
    <definedName name="F303A95" localSheetId="1">#REF!</definedName>
    <definedName name="F303A95" localSheetId="0">#REF!</definedName>
    <definedName name="F303A95">#REF!</definedName>
    <definedName name="F303A96" localSheetId="2">#REF!</definedName>
    <definedName name="F303A96" localSheetId="1">#REF!</definedName>
    <definedName name="F303A96" localSheetId="0">#REF!</definedName>
    <definedName name="F303A96">#REF!</definedName>
    <definedName name="F303A97" localSheetId="2">#REF!</definedName>
    <definedName name="F303A97" localSheetId="1">#REF!</definedName>
    <definedName name="F303A97" localSheetId="0">#REF!</definedName>
    <definedName name="F303A97">#REF!</definedName>
    <definedName name="F320a95" localSheetId="2">#REF!</definedName>
    <definedName name="F320a95" localSheetId="1">#REF!</definedName>
    <definedName name="F320a95" localSheetId="0">#REF!</definedName>
    <definedName name="F320a95">#REF!</definedName>
    <definedName name="F320A96" localSheetId="2">#REF!</definedName>
    <definedName name="F320A96" localSheetId="1">#REF!</definedName>
    <definedName name="F320A96" localSheetId="0">#REF!</definedName>
    <definedName name="F320A96">#REF!</definedName>
    <definedName name="F320A97" localSheetId="2">#REF!</definedName>
    <definedName name="F320A97" localSheetId="1">#REF!</definedName>
    <definedName name="F320A97" localSheetId="0">#REF!</definedName>
    <definedName name="F320A97">#REF!</definedName>
    <definedName name="F323A95" localSheetId="2">#REF!</definedName>
    <definedName name="F323A95" localSheetId="1">#REF!</definedName>
    <definedName name="F323A95" localSheetId="0">#REF!</definedName>
    <definedName name="F323A95">#REF!</definedName>
    <definedName name="F323A96" localSheetId="2">#REF!</definedName>
    <definedName name="F323A96" localSheetId="1">#REF!</definedName>
    <definedName name="F323A96" localSheetId="0">#REF!</definedName>
    <definedName name="F323A96">#REF!</definedName>
    <definedName name="F323A97" localSheetId="2">#REF!</definedName>
    <definedName name="F323A97" localSheetId="1">#REF!</definedName>
    <definedName name="F323A97" localSheetId="0">#REF!</definedName>
    <definedName name="F323A97">#REF!</definedName>
    <definedName name="F326A95" localSheetId="2">#REF!</definedName>
    <definedName name="F326A95" localSheetId="1">#REF!</definedName>
    <definedName name="F326A95" localSheetId="0">#REF!</definedName>
    <definedName name="F326A95">#REF!</definedName>
    <definedName name="F326A96" localSheetId="2">#REF!</definedName>
    <definedName name="F326A96" localSheetId="1">#REF!</definedName>
    <definedName name="F326A96" localSheetId="0">#REF!</definedName>
    <definedName name="F326A96">#REF!</definedName>
    <definedName name="F326A97" localSheetId="2">#REF!</definedName>
    <definedName name="F326A97" localSheetId="1">#REF!</definedName>
    <definedName name="F326A97" localSheetId="0">#REF!</definedName>
    <definedName name="F326A97">#REF!</definedName>
    <definedName name="F329A95" localSheetId="2">#REF!</definedName>
    <definedName name="F329A95" localSheetId="1">#REF!</definedName>
    <definedName name="F329A95" localSheetId="0">#REF!</definedName>
    <definedName name="F329A95">#REF!</definedName>
    <definedName name="F329A96" localSheetId="2">#REF!</definedName>
    <definedName name="F329A96" localSheetId="1">#REF!</definedName>
    <definedName name="F329A96" localSheetId="0">#REF!</definedName>
    <definedName name="F329A96">#REF!</definedName>
    <definedName name="F329A97" localSheetId="2">#REF!</definedName>
    <definedName name="F329A97" localSheetId="1">#REF!</definedName>
    <definedName name="F329A97" localSheetId="0">#REF!</definedName>
    <definedName name="F329A97">#REF!</definedName>
    <definedName name="F332A95" localSheetId="2">#REF!</definedName>
    <definedName name="F332A95" localSheetId="1">#REF!</definedName>
    <definedName name="F332A95" localSheetId="0">#REF!</definedName>
    <definedName name="F332A95">#REF!</definedName>
    <definedName name="F332A96" localSheetId="2">#REF!</definedName>
    <definedName name="F332A96" localSheetId="1">#REF!</definedName>
    <definedName name="F332A96" localSheetId="0">#REF!</definedName>
    <definedName name="F332A96">#REF!</definedName>
    <definedName name="F332A97" localSheetId="2">#REF!</definedName>
    <definedName name="F332A97" localSheetId="1">#REF!</definedName>
    <definedName name="F332A97" localSheetId="0">#REF!</definedName>
    <definedName name="F332A97">#REF!</definedName>
    <definedName name="F335A95" localSheetId="2">#REF!</definedName>
    <definedName name="F335A95" localSheetId="1">#REF!</definedName>
    <definedName name="F335A95" localSheetId="0">#REF!</definedName>
    <definedName name="F335A95">#REF!</definedName>
    <definedName name="F335A96" localSheetId="2">#REF!</definedName>
    <definedName name="F335A96" localSheetId="1">#REF!</definedName>
    <definedName name="F335A96" localSheetId="0">#REF!</definedName>
    <definedName name="F335A96">#REF!</definedName>
    <definedName name="F335A97" localSheetId="2">#REF!</definedName>
    <definedName name="F335A97" localSheetId="1">#REF!</definedName>
    <definedName name="F335A97" localSheetId="0">#REF!</definedName>
    <definedName name="F335A97">#REF!</definedName>
    <definedName name="F338A95" localSheetId="2">#REF!</definedName>
    <definedName name="F338A95" localSheetId="1">#REF!</definedName>
    <definedName name="F338A95" localSheetId="0">#REF!</definedName>
    <definedName name="F338A95">#REF!</definedName>
    <definedName name="F338A96" localSheetId="2">#REF!</definedName>
    <definedName name="F338A96" localSheetId="1">#REF!</definedName>
    <definedName name="F338A96" localSheetId="0">#REF!</definedName>
    <definedName name="F338A96">#REF!</definedName>
    <definedName name="F338A97" localSheetId="2">#REF!</definedName>
    <definedName name="F338A97" localSheetId="1">#REF!</definedName>
    <definedName name="F338A97" localSheetId="0">#REF!</definedName>
    <definedName name="F338A97">#REF!</definedName>
    <definedName name="F35a95" localSheetId="2">#REF!</definedName>
    <definedName name="F35a95" localSheetId="1">#REF!</definedName>
    <definedName name="F35a95" localSheetId="0">#REF!</definedName>
    <definedName name="F35a95">#REF!</definedName>
    <definedName name="F35a96" localSheetId="2">#REF!</definedName>
    <definedName name="F35a96" localSheetId="1">#REF!</definedName>
    <definedName name="F35a96" localSheetId="0">#REF!</definedName>
    <definedName name="F35a96">#REF!</definedName>
    <definedName name="F35a97" localSheetId="2">#REF!</definedName>
    <definedName name="F35a97" localSheetId="1">#REF!</definedName>
    <definedName name="F35a97" localSheetId="0">#REF!</definedName>
    <definedName name="F35a97">#REF!</definedName>
    <definedName name="F37a95" localSheetId="2">#REF!</definedName>
    <definedName name="F37a95" localSheetId="1">#REF!</definedName>
    <definedName name="F37a95" localSheetId="0">#REF!</definedName>
    <definedName name="F37a95">#REF!</definedName>
    <definedName name="F37a96" localSheetId="2">#REF!</definedName>
    <definedName name="F37a96" localSheetId="1">#REF!</definedName>
    <definedName name="F37a96" localSheetId="0">#REF!</definedName>
    <definedName name="F37a96">#REF!</definedName>
    <definedName name="F37a97" localSheetId="2">#REF!</definedName>
    <definedName name="F37a97" localSheetId="1">#REF!</definedName>
    <definedName name="F37a97" localSheetId="0">#REF!</definedName>
    <definedName name="F37a97">#REF!</definedName>
    <definedName name="F3a95" localSheetId="2">#REF!</definedName>
    <definedName name="F3a95" localSheetId="1">#REF!</definedName>
    <definedName name="F3a95" localSheetId="0">#REF!</definedName>
    <definedName name="F3a95">#REF!</definedName>
    <definedName name="F3a96" localSheetId="2">#REF!</definedName>
    <definedName name="F3a96" localSheetId="1">#REF!</definedName>
    <definedName name="F3a96" localSheetId="0">#REF!</definedName>
    <definedName name="F3a96">#REF!</definedName>
    <definedName name="F3a97" localSheetId="2">#REF!</definedName>
    <definedName name="F3a97" localSheetId="1">#REF!</definedName>
    <definedName name="F3a97" localSheetId="0">#REF!</definedName>
    <definedName name="F3a97">#REF!</definedName>
    <definedName name="F42a95" localSheetId="2">#REF!</definedName>
    <definedName name="F42a95" localSheetId="1">#REF!</definedName>
    <definedName name="F42a95" localSheetId="0">#REF!</definedName>
    <definedName name="F42a95">#REF!</definedName>
    <definedName name="F42a96" localSheetId="2">#REF!</definedName>
    <definedName name="F42a96" localSheetId="1">#REF!</definedName>
    <definedName name="F42a96" localSheetId="0">#REF!</definedName>
    <definedName name="F42a96">#REF!</definedName>
    <definedName name="F42a97" localSheetId="2">#REF!</definedName>
    <definedName name="F42a97" localSheetId="1">#REF!</definedName>
    <definedName name="F42a97" localSheetId="0">#REF!</definedName>
    <definedName name="F42a97">#REF!</definedName>
    <definedName name="F48a95" localSheetId="2">#REF!</definedName>
    <definedName name="F48a95" localSheetId="1">#REF!</definedName>
    <definedName name="F48a95" localSheetId="0">#REF!</definedName>
    <definedName name="F48a95">#REF!</definedName>
    <definedName name="F48a96" localSheetId="2">#REF!</definedName>
    <definedName name="F48a96" localSheetId="1">#REF!</definedName>
    <definedName name="F48a96" localSheetId="0">#REF!</definedName>
    <definedName name="F48a96">#REF!</definedName>
    <definedName name="F48a97" localSheetId="2">#REF!</definedName>
    <definedName name="F48a97" localSheetId="1">#REF!</definedName>
    <definedName name="F48a97" localSheetId="0">#REF!</definedName>
    <definedName name="F48a97">#REF!</definedName>
    <definedName name="F51a95" localSheetId="2">#REF!</definedName>
    <definedName name="F51a95" localSheetId="1">#REF!</definedName>
    <definedName name="F51a95" localSheetId="0">#REF!</definedName>
    <definedName name="F51a95">#REF!</definedName>
    <definedName name="F51a96" localSheetId="2">#REF!</definedName>
    <definedName name="F51a96" localSheetId="1">#REF!</definedName>
    <definedName name="F51a96" localSheetId="0">#REF!</definedName>
    <definedName name="F51a96">#REF!</definedName>
    <definedName name="F51a97" localSheetId="2">#REF!</definedName>
    <definedName name="F51a97" localSheetId="1">#REF!</definedName>
    <definedName name="F51a97" localSheetId="0">#REF!</definedName>
    <definedName name="F51a97">#REF!</definedName>
    <definedName name="F54a95" localSheetId="2">#REF!</definedName>
    <definedName name="F54a95" localSheetId="1">#REF!</definedName>
    <definedName name="F54a95" localSheetId="0">#REF!</definedName>
    <definedName name="F54a95">#REF!</definedName>
    <definedName name="F54a96" localSheetId="2">#REF!</definedName>
    <definedName name="F54a96" localSheetId="1">#REF!</definedName>
    <definedName name="F54a96" localSheetId="0">#REF!</definedName>
    <definedName name="F54a96">#REF!</definedName>
    <definedName name="F54a97" localSheetId="2">#REF!</definedName>
    <definedName name="F54a97" localSheetId="1">#REF!</definedName>
    <definedName name="F54a97" localSheetId="0">#REF!</definedName>
    <definedName name="F54a97">#REF!</definedName>
    <definedName name="F57a95" localSheetId="2">#REF!</definedName>
    <definedName name="F57a95" localSheetId="1">#REF!</definedName>
    <definedName name="F57a95" localSheetId="0">#REF!</definedName>
    <definedName name="F57a95">#REF!</definedName>
    <definedName name="F57a96" localSheetId="2">#REF!</definedName>
    <definedName name="F57a96" localSheetId="1">#REF!</definedName>
    <definedName name="F57a96" localSheetId="0">#REF!</definedName>
    <definedName name="F57a96">#REF!</definedName>
    <definedName name="F57a97" localSheetId="2">#REF!</definedName>
    <definedName name="F57a97" localSheetId="1">#REF!</definedName>
    <definedName name="F57a97" localSheetId="0">#REF!</definedName>
    <definedName name="F57a97">#REF!</definedName>
    <definedName name="F60a95" localSheetId="2">#REF!</definedName>
    <definedName name="F60a95" localSheetId="1">#REF!</definedName>
    <definedName name="F60a95" localSheetId="0">#REF!</definedName>
    <definedName name="F60a95">#REF!</definedName>
    <definedName name="F60a96" localSheetId="2">#REF!</definedName>
    <definedName name="F60a96" localSheetId="1">#REF!</definedName>
    <definedName name="F60a96" localSheetId="0">#REF!</definedName>
    <definedName name="F60a96">#REF!</definedName>
    <definedName name="F60a97" localSheetId="2">#REF!</definedName>
    <definedName name="F60a97" localSheetId="1">#REF!</definedName>
    <definedName name="F60a97" localSheetId="0">#REF!</definedName>
    <definedName name="F60a97">#REF!</definedName>
    <definedName name="F61a95" localSheetId="2">#REF!</definedName>
    <definedName name="F61a95" localSheetId="1">#REF!</definedName>
    <definedName name="F61a95" localSheetId="0">#REF!</definedName>
    <definedName name="F61a95">#REF!</definedName>
    <definedName name="F61a96" localSheetId="2">#REF!</definedName>
    <definedName name="F61a96" localSheetId="1">#REF!</definedName>
    <definedName name="F61a96" localSheetId="0">#REF!</definedName>
    <definedName name="F61a96">#REF!</definedName>
    <definedName name="F61a97" localSheetId="2">#REF!</definedName>
    <definedName name="F61a97" localSheetId="1">#REF!</definedName>
    <definedName name="F61a97" localSheetId="0">#REF!</definedName>
    <definedName name="F61a97">#REF!</definedName>
    <definedName name="F62a95" localSheetId="2">#REF!</definedName>
    <definedName name="F62a95" localSheetId="1">#REF!</definedName>
    <definedName name="F62a95" localSheetId="0">#REF!</definedName>
    <definedName name="F62a95">#REF!</definedName>
    <definedName name="F62a96" localSheetId="2">#REF!</definedName>
    <definedName name="F62a96" localSheetId="1">#REF!</definedName>
    <definedName name="F62a96" localSheetId="0">#REF!</definedName>
    <definedName name="F62a96">#REF!</definedName>
    <definedName name="F62a97" localSheetId="2">#REF!</definedName>
    <definedName name="F62a97" localSheetId="1">#REF!</definedName>
    <definedName name="F62a97" localSheetId="0">#REF!</definedName>
    <definedName name="F62a97">#REF!</definedName>
    <definedName name="F63a95" localSheetId="2">#REF!</definedName>
    <definedName name="F63a95" localSheetId="1">#REF!</definedName>
    <definedName name="F63a95" localSheetId="0">#REF!</definedName>
    <definedName name="F63a95">#REF!</definedName>
    <definedName name="F63a96" localSheetId="2">#REF!</definedName>
    <definedName name="F63a96" localSheetId="1">#REF!</definedName>
    <definedName name="F63a96" localSheetId="0">#REF!</definedName>
    <definedName name="F63a96">#REF!</definedName>
    <definedName name="F63a97" localSheetId="2">#REF!</definedName>
    <definedName name="F63a97" localSheetId="1">#REF!</definedName>
    <definedName name="F63a97" localSheetId="0">#REF!</definedName>
    <definedName name="F63a97">#REF!</definedName>
    <definedName name="F64a95" localSheetId="2">#REF!</definedName>
    <definedName name="F64a95" localSheetId="1">#REF!</definedName>
    <definedName name="F64a95" localSheetId="0">#REF!</definedName>
    <definedName name="F64a95">#REF!</definedName>
    <definedName name="F64a96" localSheetId="2">#REF!</definedName>
    <definedName name="F64a96" localSheetId="1">#REF!</definedName>
    <definedName name="F64a96" localSheetId="0">#REF!</definedName>
    <definedName name="F64a96">#REF!</definedName>
    <definedName name="F64a97" localSheetId="2">#REF!</definedName>
    <definedName name="F64a97" localSheetId="1">#REF!</definedName>
    <definedName name="F64a97" localSheetId="0">#REF!</definedName>
    <definedName name="F64a97">#REF!</definedName>
    <definedName name="F75a95" localSheetId="2">#REF!</definedName>
    <definedName name="F75a95" localSheetId="1">#REF!</definedName>
    <definedName name="F75a95" localSheetId="0">#REF!</definedName>
    <definedName name="F75a95">#REF!</definedName>
    <definedName name="F75a96" localSheetId="2">#REF!</definedName>
    <definedName name="F75a96" localSheetId="1">#REF!</definedName>
    <definedName name="F75a96" localSheetId="0">#REF!</definedName>
    <definedName name="F75a96">#REF!</definedName>
    <definedName name="F75a97" localSheetId="2">#REF!</definedName>
    <definedName name="F75a97" localSheetId="1">#REF!</definedName>
    <definedName name="F75a97" localSheetId="0">#REF!</definedName>
    <definedName name="F75a97">#REF!</definedName>
    <definedName name="F85a95" localSheetId="2">#REF!</definedName>
    <definedName name="F85a95" localSheetId="1">#REF!</definedName>
    <definedName name="F85a95" localSheetId="0">#REF!</definedName>
    <definedName name="F85a95">#REF!</definedName>
    <definedName name="F85a96" localSheetId="2">#REF!</definedName>
    <definedName name="F85a96" localSheetId="1">#REF!</definedName>
    <definedName name="F85a96" localSheetId="0">#REF!</definedName>
    <definedName name="F85a96">#REF!</definedName>
    <definedName name="F85a97" localSheetId="2">#REF!</definedName>
    <definedName name="F85a97" localSheetId="1">#REF!</definedName>
    <definedName name="F85a97" localSheetId="0">#REF!</definedName>
    <definedName name="F85a97">#REF!</definedName>
    <definedName name="F8a95" localSheetId="2">#REF!</definedName>
    <definedName name="F8a95" localSheetId="1">#REF!</definedName>
    <definedName name="F8a95" localSheetId="0">#REF!</definedName>
    <definedName name="F8a95">#REF!</definedName>
    <definedName name="F8a96" localSheetId="2">#REF!</definedName>
    <definedName name="F8a96" localSheetId="1">#REF!</definedName>
    <definedName name="F8a96" localSheetId="0">#REF!</definedName>
    <definedName name="F8a96">#REF!</definedName>
    <definedName name="F8a97" localSheetId="2">#REF!</definedName>
    <definedName name="F8a97" localSheetId="1">#REF!</definedName>
    <definedName name="F8a97" localSheetId="0">#REF!</definedName>
    <definedName name="F8a97">#REF!</definedName>
    <definedName name="F91a95" localSheetId="2">#REF!</definedName>
    <definedName name="F91a95" localSheetId="1">#REF!</definedName>
    <definedName name="F91a95" localSheetId="0">#REF!</definedName>
    <definedName name="F91a95">#REF!</definedName>
    <definedName name="F91a96" localSheetId="2">#REF!</definedName>
    <definedName name="F91a96" localSheetId="1">#REF!</definedName>
    <definedName name="F91a96" localSheetId="0">#REF!</definedName>
    <definedName name="F91a96">#REF!</definedName>
    <definedName name="F91a97" localSheetId="2">#REF!</definedName>
    <definedName name="F91a97" localSheetId="1">#REF!</definedName>
    <definedName name="F91a97" localSheetId="0">#REF!</definedName>
    <definedName name="F91a97">#REF!</definedName>
    <definedName name="F93a95" localSheetId="2">#REF!</definedName>
    <definedName name="F93a95" localSheetId="1">#REF!</definedName>
    <definedName name="F93a95" localSheetId="0">#REF!</definedName>
    <definedName name="F93a95">#REF!</definedName>
    <definedName name="F93a96" localSheetId="2">#REF!</definedName>
    <definedName name="F93a96" localSheetId="1">#REF!</definedName>
    <definedName name="F93a96" localSheetId="0">#REF!</definedName>
    <definedName name="F93a96">#REF!</definedName>
    <definedName name="F93a97" localSheetId="2">#REF!</definedName>
    <definedName name="F93a97" localSheetId="1">#REF!</definedName>
    <definedName name="F93a97" localSheetId="0">#REF!</definedName>
    <definedName name="F93a97">#REF!</definedName>
    <definedName name="F98a95" localSheetId="2">#REF!</definedName>
    <definedName name="F98a95" localSheetId="1">#REF!</definedName>
    <definedName name="F98a95" localSheetId="0">#REF!</definedName>
    <definedName name="F98a95">#REF!</definedName>
    <definedName name="F98a96" localSheetId="2">#REF!</definedName>
    <definedName name="F98a96" localSheetId="1">#REF!</definedName>
    <definedName name="F98a96" localSheetId="0">#REF!</definedName>
    <definedName name="F98a96">#REF!</definedName>
    <definedName name="F98a97" localSheetId="2">#REF!</definedName>
    <definedName name="F98a97" localSheetId="1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IORE" localSheetId="2">#REF!</definedName>
    <definedName name="FIORE" localSheetId="1">#REF!</definedName>
    <definedName name="FIORE" localSheetId="0">#REF!</definedName>
    <definedName name="FIORE">#REF!</definedName>
    <definedName name="FONDOCREDITO" localSheetId="2">#REF!</definedName>
    <definedName name="FONDOCREDITO" localSheetId="1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2">#REF!</definedName>
    <definedName name="GESENCO_CGTMO2R1_Query_Query" localSheetId="1">#REF!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 localSheetId="2">#REF!</definedName>
    <definedName name="INADELASL" localSheetId="1">#REF!</definedName>
    <definedName name="INADELASL" localSheetId="0">#REF!</definedName>
    <definedName name="INADELASL">#REF!</definedName>
    <definedName name="INADELDIP" localSheetId="2">#REF!</definedName>
    <definedName name="INADELDIP" localSheetId="1">#REF!</definedName>
    <definedName name="INADELDIP" localSheetId="0">#REF!</definedName>
    <definedName name="INADELDIP">#REF!</definedName>
    <definedName name="INADELFCASL" localSheetId="2">#REF!</definedName>
    <definedName name="INADELFCASL" localSheetId="1">#REF!</definedName>
    <definedName name="INADELFCASL" localSheetId="0">#REF!</definedName>
    <definedName name="INADELFCASL">#REF!</definedName>
    <definedName name="INADELFCDIP" localSheetId="2">#REF!</definedName>
    <definedName name="INADELFCDIP" localSheetId="1">#REF!</definedName>
    <definedName name="INADELFCDIP" localSheetId="0">#REF!</definedName>
    <definedName name="INADELFCDIP">#REF!</definedName>
    <definedName name="INDICICE" localSheetId="2">#REF!</definedName>
    <definedName name="INDICICE" localSheetId="1">#REF!</definedName>
    <definedName name="INDICICE" localSheetId="0">#REF!</definedName>
    <definedName name="INDICICE">#REF!</definedName>
    <definedName name="INPSASL" localSheetId="2">#REF!</definedName>
    <definedName name="INPSASL" localSheetId="1">#REF!</definedName>
    <definedName name="INPSASL" localSheetId="0">#REF!</definedName>
    <definedName name="INPSASL">#REF!</definedName>
    <definedName name="INPSDIP" localSheetId="2">#REF!</definedName>
    <definedName name="INPSDIP" localSheetId="1">#REF!</definedName>
    <definedName name="INPSDIP" localSheetId="0">#REF!</definedName>
    <definedName name="INPSDIP">#REF!</definedName>
    <definedName name="insert10" localSheetId="2">#REF!</definedName>
    <definedName name="insert10" localSheetId="1">#REF!</definedName>
    <definedName name="insert10" localSheetId="0">#REF!</definedName>
    <definedName name="insert10">#REF!</definedName>
    <definedName name="Inventario1998" localSheetId="2">#REF!</definedName>
    <definedName name="Inventario1998" localSheetId="1">#REF!</definedName>
    <definedName name="Inventario1998" localSheetId="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2">#REF!</definedName>
    <definedName name="IRAPACC" localSheetId="1">#REF!</definedName>
    <definedName name="IRAPACC" localSheetId="0">#REF!</definedName>
    <definedName name="IRAPACC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2">#REF!</definedName>
    <definedName name="MASTRI_PER_CE" localSheetId="1">#REF!</definedName>
    <definedName name="MASTRI_PER_CE" localSheetId="0">#REF!</definedName>
    <definedName name="MASTRI_PER_CE">#REF!</definedName>
    <definedName name="mastrini" localSheetId="2">#REF!</definedName>
    <definedName name="mastrini" localSheetId="1">#REF!</definedName>
    <definedName name="mastrini" localSheetId="0">#REF!</definedName>
    <definedName name="mastrini">#REF!</definedName>
    <definedName name="MASTRO_CONTO_FATTURA" localSheetId="2">#REF!</definedName>
    <definedName name="MASTRO_CONTO_FATTURA" localSheetId="1">#REF!</definedName>
    <definedName name="MASTRO_CONTO_FATTURA" localSheetId="0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2">#REF!</definedName>
    <definedName name="Mod1BisAziende" localSheetId="1">#REF!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DCESS" localSheetId="2">#REF!</definedName>
    <definedName name="PDCESS" localSheetId="1">#REF!</definedName>
    <definedName name="PDCESS" localSheetId="0">#REF!</definedName>
    <definedName name="PDCESS">#REF!</definedName>
    <definedName name="PDCESS2" localSheetId="2">#REF!</definedName>
    <definedName name="PDCESS2" localSheetId="1">#REF!</definedName>
    <definedName name="PDCESS2" localSheetId="0">#REF!</definedName>
    <definedName name="PDCESS2">#REF!</definedName>
    <definedName name="PDENPAM" localSheetId="2">#REF!</definedName>
    <definedName name="PDENPAM" localSheetId="1">#REF!</definedName>
    <definedName name="PDENPAM" localSheetId="0">#REF!</definedName>
    <definedName name="PDENPAM">#REF!</definedName>
    <definedName name="PDINPDAP" localSheetId="2">#REF!</definedName>
    <definedName name="PDINPDAP" localSheetId="1">#REF!</definedName>
    <definedName name="PDINPDAP" localSheetId="0">#REF!</definedName>
    <definedName name="PDINPDAP">#REF!</definedName>
    <definedName name="PDINPDAPVOLONT" localSheetId="2">#REF!</definedName>
    <definedName name="PDINPDAPVOLONT" localSheetId="1">#REF!</definedName>
    <definedName name="PDINPDAPVOLONT" localSheetId="0">#REF!</definedName>
    <definedName name="PDINPDAPVOLONT">#REF!</definedName>
    <definedName name="PDINPS" localSheetId="2">#REF!</definedName>
    <definedName name="PDINPS" localSheetId="1">#REF!</definedName>
    <definedName name="PDINPS" localSheetId="0">#REF!</definedName>
    <definedName name="PDINPS">#REF!</definedName>
    <definedName name="PDSINDAC" localSheetId="2">#REF!</definedName>
    <definedName name="PDSINDAC" localSheetId="1">#REF!</definedName>
    <definedName name="PDSINDAC" localSheetId="0">#REF!</definedName>
    <definedName name="PDSINDAC">#REF!</definedName>
    <definedName name="PDSTIP" localSheetId="2">#REF!</definedName>
    <definedName name="PDSTIP" localSheetId="1">#REF!</definedName>
    <definedName name="PDSTIP" localSheetId="0">#REF!</definedName>
    <definedName name="PDSTIP">#REF!</definedName>
    <definedName name="PER" localSheetId="2">#REF!</definedName>
    <definedName name="PER" localSheetId="1">#REF!</definedName>
    <definedName name="PER" localSheetId="0">#REF!</definedName>
    <definedName name="PER">#REF!</definedName>
    <definedName name="permute" localSheetId="2">#REF!</definedName>
    <definedName name="permute" localSheetId="1">#REF!</definedName>
    <definedName name="permute" localSheetId="0">#REF!</definedName>
    <definedName name="permute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 localSheetId="2">#REF!</definedName>
    <definedName name="PIVOT" localSheetId="1">#REF!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2">[5]Ricavi!#REF!</definedName>
    <definedName name="Prestaz" localSheetId="1">[6]Ricavi!#REF!</definedName>
    <definedName name="Prestaz" localSheetId="0">[6]Ricavi!#REF!</definedName>
    <definedName name="Prestaz">[6]Ricavi!#REF!</definedName>
    <definedName name="previsione" localSheetId="2">#REF!</definedName>
    <definedName name="previsione" localSheetId="1">#REF!</definedName>
    <definedName name="previsione" localSheetId="0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2">#REF!</definedName>
    <definedName name="PUGLIA_1_TRIM_2001" localSheetId="1">#REF!</definedName>
    <definedName name="PUGLIA_1_TRIM_2001" localSheetId="0">#REF!</definedName>
    <definedName name="PUGLIA_1_TRIM_2001">#REF!</definedName>
    <definedName name="PUGLIA_2_TRIM_2001" localSheetId="2">#REF!</definedName>
    <definedName name="PUGLIA_2_TRIM_2001" localSheetId="1">#REF!</definedName>
    <definedName name="PUGLIA_2_TRIM_2001" localSheetId="0">#REF!</definedName>
    <definedName name="PUGLIA_2_TRIM_2001">#REF!</definedName>
    <definedName name="PUGLIA_3_TRIM_2001" localSheetId="2">#REF!</definedName>
    <definedName name="PUGLIA_3_TRIM_2001" localSheetId="1">#REF!</definedName>
    <definedName name="PUGLIA_3_TRIM_2001" localSheetId="0">#REF!</definedName>
    <definedName name="PUGLIA_3_TRIM_2001">#REF!</definedName>
    <definedName name="PUGLIA_4_TRIM_2001" localSheetId="2">#REF!</definedName>
    <definedName name="PUGLIA_4_TRIM_2001" localSheetId="1">#REF!</definedName>
    <definedName name="PUGLIA_4_TRIM_2001" localSheetId="0">#REF!</definedName>
    <definedName name="PUGLIA_4_TRIM_2001">#REF!</definedName>
    <definedName name="PUGLIA_PREVENTIVO_2001_xls" localSheetId="2">#REF!</definedName>
    <definedName name="PUGLIA_PREVENTIVO_2001_xls" localSheetId="1">#REF!</definedName>
    <definedName name="PUGLIA_PREVENTIVO_2001_xls" localSheetId="0">#REF!</definedName>
    <definedName name="PUGLIA_PREVENTIVO_2001_xls">#REF!</definedName>
    <definedName name="PUGLIA_PREVENTIVO_2002" localSheetId="2">#REF!</definedName>
    <definedName name="PUGLIA_PREVENTIVO_2002" localSheetId="1">#REF!</definedName>
    <definedName name="PUGLIA_PREVENTIVO_2002" localSheetId="0">#REF!</definedName>
    <definedName name="PUGLIA_PREVENTIVO_2002">#REF!</definedName>
    <definedName name="qmeserif" localSheetId="2">#REF!</definedName>
    <definedName name="qmeserif" localSheetId="1">#REF!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DCPDEL" localSheetId="2">#REF!</definedName>
    <definedName name="RDCPDEL" localSheetId="1">#REF!</definedName>
    <definedName name="RDCPDEL" localSheetId="0">#REF!</definedName>
    <definedName name="RDCPDEL">#REF!</definedName>
    <definedName name="RDCPDELACC" localSheetId="2">#REF!</definedName>
    <definedName name="RDCPDELACC" localSheetId="1">#REF!</definedName>
    <definedName name="RDCPDELACC" localSheetId="0">#REF!</definedName>
    <definedName name="RDCPDELACC">#REF!</definedName>
    <definedName name="RDCPS" localSheetId="2">#REF!</definedName>
    <definedName name="RDCPS" localSheetId="1">#REF!</definedName>
    <definedName name="RDCPS" localSheetId="0">#REF!</definedName>
    <definedName name="RDCPS">#REF!</definedName>
    <definedName name="RDCPSACC" localSheetId="2">#REF!</definedName>
    <definedName name="RDCPSACC" localSheetId="1">#REF!</definedName>
    <definedName name="RDCPSACC" localSheetId="0">#REF!</definedName>
    <definedName name="RDCPSACC">#REF!</definedName>
    <definedName name="rdenpamacc" localSheetId="2">#REF!</definedName>
    <definedName name="rdenpamacc" localSheetId="1">#REF!</definedName>
    <definedName name="rdenpamacc" localSheetId="0">#REF!</definedName>
    <definedName name="rdenpamacc">#REF!</definedName>
    <definedName name="RDINADEL" localSheetId="2">#REF!</definedName>
    <definedName name="RDINADEL" localSheetId="1">#REF!</definedName>
    <definedName name="RDINADEL" localSheetId="0">#REF!</definedName>
    <definedName name="RDINADEL">#REF!</definedName>
    <definedName name="RDINADELACC" localSheetId="2">#REF!</definedName>
    <definedName name="RDINADELACC" localSheetId="1">#REF!</definedName>
    <definedName name="RDINADELACC" localSheetId="0">#REF!</definedName>
    <definedName name="RDINADELACC">#REF!</definedName>
    <definedName name="RDINADELASL" localSheetId="2">#REF!</definedName>
    <definedName name="RDINADELASL" localSheetId="1">#REF!</definedName>
    <definedName name="RDINADELASL" localSheetId="0">#REF!</definedName>
    <definedName name="RDINADELASL">#REF!</definedName>
    <definedName name="RDINPS" localSheetId="2">#REF!</definedName>
    <definedName name="RDINPS" localSheetId="1">#REF!</definedName>
    <definedName name="RDINPS" localSheetId="0">#REF!</definedName>
    <definedName name="RDINPS">#REF!</definedName>
    <definedName name="RDINPSACC" localSheetId="2">#REF!</definedName>
    <definedName name="RDINPSACC" localSheetId="1">#REF!</definedName>
    <definedName name="RDINPSACC" localSheetId="0">#REF!</definedName>
    <definedName name="RDINPSACC">#REF!</definedName>
    <definedName name="RDIRAP" localSheetId="2">#REF!</definedName>
    <definedName name="RDIRAP" localSheetId="1">#REF!</definedName>
    <definedName name="RDIRAP" localSheetId="0">#REF!</definedName>
    <definedName name="RDIRAP">#REF!</definedName>
    <definedName name="RDIRAPACC" localSheetId="2">#REF!</definedName>
    <definedName name="RDIRAPACC" localSheetId="1">#REF!</definedName>
    <definedName name="RDIRAPACC" localSheetId="0">#REF!</definedName>
    <definedName name="RDIRAPACC">#REF!</definedName>
    <definedName name="RDRSTIP" localSheetId="2">#REF!</definedName>
    <definedName name="RDRSTIP" localSheetId="1">#REF!</definedName>
    <definedName name="RDRSTIP" localSheetId="0">#REF!</definedName>
    <definedName name="RDRSTIP">#REF!</definedName>
    <definedName name="RDSTIP" localSheetId="2">#REF!</definedName>
    <definedName name="RDSTIP" localSheetId="1">#REF!</definedName>
    <definedName name="RDSTIP" localSheetId="0">#REF!</definedName>
    <definedName name="RDSTIP">#REF!</definedName>
    <definedName name="RDSTIPACC" localSheetId="2">#REF!</definedName>
    <definedName name="RDSTIPACC" localSheetId="1">#REF!</definedName>
    <definedName name="RDSTIPACC" localSheetId="0">#REF!</definedName>
    <definedName name="RDSTIPACC">#REF!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2">#REF!</definedName>
    <definedName name="Results" localSheetId="1">#REF!</definedName>
    <definedName name="Results" localSheetId="0">#REF!</definedName>
    <definedName name="Results">#REF!</definedName>
    <definedName name="rettifiche">'[8]tabella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2">#REF!</definedName>
    <definedName name="RICONGIUNZIONI" localSheetId="1">#REF!</definedName>
    <definedName name="RICONGIUNZIONI" localSheetId="0">#REF!</definedName>
    <definedName name="RICONGIUNZIONI">#REF!</definedName>
    <definedName name="riepilogo" localSheetId="2">#REF!</definedName>
    <definedName name="riepilogo" localSheetId="1">#REF!</definedName>
    <definedName name="riepilogo" localSheetId="0">#REF!</definedName>
    <definedName name="riepilogo">#REF!</definedName>
    <definedName name="RIT._IRPEF_C_DIPENDENTI_COM._3816___ANTE" localSheetId="2">#REF!</definedName>
    <definedName name="RIT._IRPEF_C_DIPENDENTI_COM._3816___ANTE" localSheetId="1">#REF!</definedName>
    <definedName name="RIT._IRPEF_C_DIPENDENTI_COM._3816___ANTE" localSheetId="0">#REF!</definedName>
    <definedName name="RIT._IRPEF_C_DIPENDENTI_COM._3816___ANTE">#REF!</definedName>
    <definedName name="RITSINDAC" localSheetId="2">#REF!</definedName>
    <definedName name="RITSINDAC" localSheetId="1">#REF!</definedName>
    <definedName name="RITSINDAC" localSheetId="0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[8]database!$B:$C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2">#REF!</definedName>
    <definedName name="SINDACALI" localSheetId="1">#REF!</definedName>
    <definedName name="SINDACALI" localSheetId="0">#REF!</definedName>
    <definedName name="SINDACALI">#REF!</definedName>
    <definedName name="Sintetico_fondi_2002" localSheetId="2">#REF!</definedName>
    <definedName name="Sintetico_fondi_2002" localSheetId="1">#REF!</definedName>
    <definedName name="Sintetico_fondi_2002" localSheetId="0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RALCIO" localSheetId="2">#REF!</definedName>
    <definedName name="STRALCIO" localSheetId="1">#REF!</definedName>
    <definedName name="STRALCIO" localSheetId="0">#REF!</definedName>
    <definedName name="STRALCIO">#REF!</definedName>
    <definedName name="suore" localSheetId="2">[5]Ricavi!#REF!</definedName>
    <definedName name="suore" localSheetId="1">[6]Ricavi!#REF!</definedName>
    <definedName name="suore" localSheetId="0">[6]Ricavi!#REF!</definedName>
    <definedName name="suore">[6]Ricavi!#REF!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2">#REF!</definedName>
    <definedName name="TABELLA_ANAGRAFICA_Gen_Giu_2003" localSheetId="1">#REF!</definedName>
    <definedName name="TABELLA_ANAGRAFICA_Gen_Giu_2003" localSheetId="0">#REF!</definedName>
    <definedName name="TABELLA_ANAGRAFICA_Gen_Giu_2003">#REF!</definedName>
    <definedName name="TassoDH" localSheetId="2">[5]Ricavi!#REF!</definedName>
    <definedName name="TassoDH" localSheetId="1">[6]Ricavi!#REF!</definedName>
    <definedName name="TassoDH" localSheetId="0">[6]Ricavi!#REF!</definedName>
    <definedName name="TassoDH">[6]Ricavi!#REF!</definedName>
    <definedName name="TassoDRG" localSheetId="2">[5]Ricavi!#REF!</definedName>
    <definedName name="TassoDRG" localSheetId="1">[6]Ricavi!#REF!</definedName>
    <definedName name="TassoDRG" localSheetId="0">[6]Ricavi!#REF!</definedName>
    <definedName name="TassoDRG">[6]Ricavi!#REF!</definedName>
    <definedName name="TassoPrestazioni" localSheetId="2">[5]Ricavi!#REF!</definedName>
    <definedName name="TassoPrestazioni" localSheetId="1">[6]Ricavi!#REF!</definedName>
    <definedName name="TassoPrestazioni" localSheetId="0">[6]Ricavi!#REF!</definedName>
    <definedName name="TassoPrestazioni">[6]Ricavi!#REF!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_xlnm.Print_Titles" localSheetId="2">'Conto Economico_NEW'!$1:$1</definedName>
    <definedName name="_xlnm.Print_Titles" localSheetId="1">'Nuovo Mod Comp sociale2022'!$1:$27</definedName>
    <definedName name="_xlnm.Print_Titles" localSheetId="0">'Nuovo Modello CE BAT 2022'!$1:$27</definedName>
    <definedName name="tot">[13]Delibere1!$D$132</definedName>
    <definedName name="Tot101a95" localSheetId="2">#REF!</definedName>
    <definedName name="Tot101a95" localSheetId="1">#REF!</definedName>
    <definedName name="Tot101a95" localSheetId="0">#REF!</definedName>
    <definedName name="Tot101a95">#REF!</definedName>
    <definedName name="Tot101a96" localSheetId="2">#REF!</definedName>
    <definedName name="Tot101a96" localSheetId="1">#REF!</definedName>
    <definedName name="Tot101a96" localSheetId="0">#REF!</definedName>
    <definedName name="Tot101a96">#REF!</definedName>
    <definedName name="Tot101a97" localSheetId="2">#REF!</definedName>
    <definedName name="Tot101a97" localSheetId="1">#REF!</definedName>
    <definedName name="Tot101a97" localSheetId="0">#REF!</definedName>
    <definedName name="Tot101a97">#REF!</definedName>
    <definedName name="Tot104a95" localSheetId="2">#REF!</definedName>
    <definedName name="Tot104a95" localSheetId="1">#REF!</definedName>
    <definedName name="Tot104a95" localSheetId="0">#REF!</definedName>
    <definedName name="Tot104a95">#REF!</definedName>
    <definedName name="Tot104a96" localSheetId="2">#REF!</definedName>
    <definedName name="Tot104a96" localSheetId="1">#REF!</definedName>
    <definedName name="Tot104a96" localSheetId="0">#REF!</definedName>
    <definedName name="Tot104a96">#REF!</definedName>
    <definedName name="Tot104a97" localSheetId="2">#REF!</definedName>
    <definedName name="Tot104a97" localSheetId="1">#REF!</definedName>
    <definedName name="Tot104a97" localSheetId="0">#REF!</definedName>
    <definedName name="Tot104a97">#REF!</definedName>
    <definedName name="Tot107a95" localSheetId="2">#REF!</definedName>
    <definedName name="Tot107a95" localSheetId="1">#REF!</definedName>
    <definedName name="Tot107a95" localSheetId="0">#REF!</definedName>
    <definedName name="Tot107a95">#REF!</definedName>
    <definedName name="Tot107a96" localSheetId="2">#REF!</definedName>
    <definedName name="Tot107a96" localSheetId="1">#REF!</definedName>
    <definedName name="Tot107a96" localSheetId="0">#REF!</definedName>
    <definedName name="Tot107a96">#REF!</definedName>
    <definedName name="Tot107a97" localSheetId="2">#REF!</definedName>
    <definedName name="Tot107a97" localSheetId="1">#REF!</definedName>
    <definedName name="Tot107a97" localSheetId="0">#REF!</definedName>
    <definedName name="Tot107a97">#REF!</definedName>
    <definedName name="Tot110a95" localSheetId="2">#REF!</definedName>
    <definedName name="Tot110a95" localSheetId="1">#REF!</definedName>
    <definedName name="Tot110a95" localSheetId="0">#REF!</definedName>
    <definedName name="Tot110a95">#REF!</definedName>
    <definedName name="Tot110a96" localSheetId="2">#REF!</definedName>
    <definedName name="Tot110a96" localSheetId="1">#REF!</definedName>
    <definedName name="Tot110a96" localSheetId="0">#REF!</definedName>
    <definedName name="Tot110a96">#REF!</definedName>
    <definedName name="Tot110a97" localSheetId="2">#REF!</definedName>
    <definedName name="Tot110a97" localSheetId="1">#REF!</definedName>
    <definedName name="Tot110a97" localSheetId="0">#REF!</definedName>
    <definedName name="Tot110a97">#REF!</definedName>
    <definedName name="Tot113a95" localSheetId="2">#REF!</definedName>
    <definedName name="Tot113a95" localSheetId="1">#REF!</definedName>
    <definedName name="Tot113a95" localSheetId="0">#REF!</definedName>
    <definedName name="Tot113a95">#REF!</definedName>
    <definedName name="Tot113a96" localSheetId="2">#REF!</definedName>
    <definedName name="Tot113a96" localSheetId="1">#REF!</definedName>
    <definedName name="Tot113a96" localSheetId="0">#REF!</definedName>
    <definedName name="Tot113a96">#REF!</definedName>
    <definedName name="Tot113a97" localSheetId="2">#REF!</definedName>
    <definedName name="Tot113a97" localSheetId="1">#REF!</definedName>
    <definedName name="Tot113a97" localSheetId="0">#REF!</definedName>
    <definedName name="Tot113a97">#REF!</definedName>
    <definedName name="Tot11a95" localSheetId="2">#REF!</definedName>
    <definedName name="Tot11a95" localSheetId="1">#REF!</definedName>
    <definedName name="Tot11a95" localSheetId="0">#REF!</definedName>
    <definedName name="Tot11a95">#REF!</definedName>
    <definedName name="Tot11a96" localSheetId="2">#REF!</definedName>
    <definedName name="Tot11a96" localSheetId="1">#REF!</definedName>
    <definedName name="Tot11a96" localSheetId="0">#REF!</definedName>
    <definedName name="Tot11a96">#REF!</definedName>
    <definedName name="Tot11a97" localSheetId="2">#REF!</definedName>
    <definedName name="Tot11a97" localSheetId="1">#REF!</definedName>
    <definedName name="Tot11a97" localSheetId="0">#REF!</definedName>
    <definedName name="Tot11a97">#REF!</definedName>
    <definedName name="Tot120a95" localSheetId="2">#REF!</definedName>
    <definedName name="Tot120a95" localSheetId="1">#REF!</definedName>
    <definedName name="Tot120a95" localSheetId="0">#REF!</definedName>
    <definedName name="Tot120a95">#REF!</definedName>
    <definedName name="Tot120a96" localSheetId="2">#REF!</definedName>
    <definedName name="Tot120a96" localSheetId="1">#REF!</definedName>
    <definedName name="Tot120a96" localSheetId="0">#REF!</definedName>
    <definedName name="Tot120a96">#REF!</definedName>
    <definedName name="Tot120a97" localSheetId="2">#REF!</definedName>
    <definedName name="Tot120a97" localSheetId="1">#REF!</definedName>
    <definedName name="Tot120a97" localSheetId="0">#REF!</definedName>
    <definedName name="Tot120a97">#REF!</definedName>
    <definedName name="Tot123a95" localSheetId="2">#REF!</definedName>
    <definedName name="Tot123a95" localSheetId="1">#REF!</definedName>
    <definedName name="Tot123a95" localSheetId="0">#REF!</definedName>
    <definedName name="Tot123a95">#REF!</definedName>
    <definedName name="Tot123a96" localSheetId="2">#REF!</definedName>
    <definedName name="Tot123a96" localSheetId="1">#REF!</definedName>
    <definedName name="Tot123a96" localSheetId="0">#REF!</definedName>
    <definedName name="Tot123a96">#REF!</definedName>
    <definedName name="Tot123a97" localSheetId="2">#REF!</definedName>
    <definedName name="Tot123a97" localSheetId="1">#REF!</definedName>
    <definedName name="Tot123a97" localSheetId="0">#REF!</definedName>
    <definedName name="Tot123a97">#REF!</definedName>
    <definedName name="Tot126a95" localSheetId="2">#REF!</definedName>
    <definedName name="Tot126a95" localSheetId="1">#REF!</definedName>
    <definedName name="Tot126a95" localSheetId="0">#REF!</definedName>
    <definedName name="Tot126a95">#REF!</definedName>
    <definedName name="Tot126a96" localSheetId="2">#REF!</definedName>
    <definedName name="Tot126a96" localSheetId="1">#REF!</definedName>
    <definedName name="Tot126a96" localSheetId="0">#REF!</definedName>
    <definedName name="Tot126a96">#REF!</definedName>
    <definedName name="Tot126a97" localSheetId="2">#REF!</definedName>
    <definedName name="Tot126a97" localSheetId="1">#REF!</definedName>
    <definedName name="Tot126a97" localSheetId="0">#REF!</definedName>
    <definedName name="Tot126a97">#REF!</definedName>
    <definedName name="Tot129a95" localSheetId="2">#REF!</definedName>
    <definedName name="Tot129a95" localSheetId="1">#REF!</definedName>
    <definedName name="Tot129a95" localSheetId="0">#REF!</definedName>
    <definedName name="Tot129a95">#REF!</definedName>
    <definedName name="Tot129a96" localSheetId="2">#REF!</definedName>
    <definedName name="Tot129a96" localSheetId="1">#REF!</definedName>
    <definedName name="Tot129a96" localSheetId="0">#REF!</definedName>
    <definedName name="Tot129a96">#REF!</definedName>
    <definedName name="Tot129a97" localSheetId="2">#REF!</definedName>
    <definedName name="Tot129a97" localSheetId="1">#REF!</definedName>
    <definedName name="Tot129a97" localSheetId="0">#REF!</definedName>
    <definedName name="Tot129a97">#REF!</definedName>
    <definedName name="Tot132a95" localSheetId="2">#REF!</definedName>
    <definedName name="Tot132a95" localSheetId="1">#REF!</definedName>
    <definedName name="Tot132a95" localSheetId="0">#REF!</definedName>
    <definedName name="Tot132a95">#REF!</definedName>
    <definedName name="Tot132a96" localSheetId="2">#REF!</definedName>
    <definedName name="Tot132a96" localSheetId="1">#REF!</definedName>
    <definedName name="Tot132a96" localSheetId="0">#REF!</definedName>
    <definedName name="Tot132a96">#REF!</definedName>
    <definedName name="Tot132a97" localSheetId="2">#REF!</definedName>
    <definedName name="Tot132a97" localSheetId="1">#REF!</definedName>
    <definedName name="Tot132a97" localSheetId="0">#REF!</definedName>
    <definedName name="Tot132a97">#REF!</definedName>
    <definedName name="Tot133a95" localSheetId="2">#REF!</definedName>
    <definedName name="Tot133a95" localSheetId="1">#REF!</definedName>
    <definedName name="Tot133a95" localSheetId="0">#REF!</definedName>
    <definedName name="Tot133a95">#REF!</definedName>
    <definedName name="Tot133a96" localSheetId="2">#REF!</definedName>
    <definedName name="Tot133a96" localSheetId="1">#REF!</definedName>
    <definedName name="Tot133a96" localSheetId="0">#REF!</definedName>
    <definedName name="Tot133a96">#REF!</definedName>
    <definedName name="Tot133a97" localSheetId="2">#REF!</definedName>
    <definedName name="Tot133a97" localSheetId="1">#REF!</definedName>
    <definedName name="Tot133a97" localSheetId="0">#REF!</definedName>
    <definedName name="Tot133a97">#REF!</definedName>
    <definedName name="Tot139a95" localSheetId="2">#REF!</definedName>
    <definedName name="Tot139a95" localSheetId="1">#REF!</definedName>
    <definedName name="Tot139a95" localSheetId="0">#REF!</definedName>
    <definedName name="Tot139a95">#REF!</definedName>
    <definedName name="Tot139a96" localSheetId="2">#REF!</definedName>
    <definedName name="Tot139a96" localSheetId="1">#REF!</definedName>
    <definedName name="Tot139a96" localSheetId="0">#REF!</definedName>
    <definedName name="Tot139a96">#REF!</definedName>
    <definedName name="Tot139a97" localSheetId="2">#REF!</definedName>
    <definedName name="Tot139a97" localSheetId="1">#REF!</definedName>
    <definedName name="Tot139a97" localSheetId="0">#REF!</definedName>
    <definedName name="Tot139a97">#REF!</definedName>
    <definedName name="Tot142a95" localSheetId="2">#REF!</definedName>
    <definedName name="Tot142a95" localSheetId="1">#REF!</definedName>
    <definedName name="Tot142a95" localSheetId="0">#REF!</definedName>
    <definedName name="Tot142a95">#REF!</definedName>
    <definedName name="Tot142a96" localSheetId="2">#REF!</definedName>
    <definedName name="Tot142a96" localSheetId="1">#REF!</definedName>
    <definedName name="Tot142a96" localSheetId="0">#REF!</definedName>
    <definedName name="Tot142a96">#REF!</definedName>
    <definedName name="Tot142a97" localSheetId="2">#REF!</definedName>
    <definedName name="Tot142a97" localSheetId="1">#REF!</definedName>
    <definedName name="Tot142a97" localSheetId="0">#REF!</definedName>
    <definedName name="Tot142a97">#REF!</definedName>
    <definedName name="Tot145a95" localSheetId="2">#REF!</definedName>
    <definedName name="Tot145a95" localSheetId="1">#REF!</definedName>
    <definedName name="Tot145a95" localSheetId="0">#REF!</definedName>
    <definedName name="Tot145a95">#REF!</definedName>
    <definedName name="Tot145a96" localSheetId="2">#REF!</definedName>
    <definedName name="Tot145a96" localSheetId="1">#REF!</definedName>
    <definedName name="Tot145a96" localSheetId="0">#REF!</definedName>
    <definedName name="Tot145a96">#REF!</definedName>
    <definedName name="Tot145a97" localSheetId="2">#REF!</definedName>
    <definedName name="Tot145a97" localSheetId="1">#REF!</definedName>
    <definedName name="Tot145a97" localSheetId="0">#REF!</definedName>
    <definedName name="Tot145a97">#REF!</definedName>
    <definedName name="Tot146a95" localSheetId="2">#REF!</definedName>
    <definedName name="Tot146a95" localSheetId="1">#REF!</definedName>
    <definedName name="Tot146a95" localSheetId="0">#REF!</definedName>
    <definedName name="Tot146a95">#REF!</definedName>
    <definedName name="Tot146a96" localSheetId="2">#REF!</definedName>
    <definedName name="Tot146a96" localSheetId="1">#REF!</definedName>
    <definedName name="Tot146a96" localSheetId="0">#REF!</definedName>
    <definedName name="Tot146a96">#REF!</definedName>
    <definedName name="Tot146a97" localSheetId="2">#REF!</definedName>
    <definedName name="Tot146a97" localSheetId="1">#REF!</definedName>
    <definedName name="Tot146a97" localSheetId="0">#REF!</definedName>
    <definedName name="Tot146a97">#REF!</definedName>
    <definedName name="Tot148a95" localSheetId="2">#REF!</definedName>
    <definedName name="Tot148a95" localSheetId="1">#REF!</definedName>
    <definedName name="Tot148a95" localSheetId="0">#REF!</definedName>
    <definedName name="Tot148a95">#REF!</definedName>
    <definedName name="Tot148a96" localSheetId="2">#REF!</definedName>
    <definedName name="Tot148a96" localSheetId="1">#REF!</definedName>
    <definedName name="Tot148a96" localSheetId="0">#REF!</definedName>
    <definedName name="Tot148a96">#REF!</definedName>
    <definedName name="Tot148a97" localSheetId="2">#REF!</definedName>
    <definedName name="Tot148a97" localSheetId="1">#REF!</definedName>
    <definedName name="Tot148a97" localSheetId="0">#REF!</definedName>
    <definedName name="Tot148a97">#REF!</definedName>
    <definedName name="Tot14a95" localSheetId="2">#REF!</definedName>
    <definedName name="Tot14a95" localSheetId="1">#REF!</definedName>
    <definedName name="Tot14a95" localSheetId="0">#REF!</definedName>
    <definedName name="Tot14a95">#REF!</definedName>
    <definedName name="Tot14a96" localSheetId="2">#REF!</definedName>
    <definedName name="Tot14a96" localSheetId="1">#REF!</definedName>
    <definedName name="Tot14a96" localSheetId="0">#REF!</definedName>
    <definedName name="Tot14a96">#REF!</definedName>
    <definedName name="Tot14a97" localSheetId="2">#REF!</definedName>
    <definedName name="Tot14a97" localSheetId="1">#REF!</definedName>
    <definedName name="Tot14a97" localSheetId="0">#REF!</definedName>
    <definedName name="Tot14a97">#REF!</definedName>
    <definedName name="Tot155a95" localSheetId="2">#REF!</definedName>
    <definedName name="Tot155a95" localSheetId="1">#REF!</definedName>
    <definedName name="Tot155a95" localSheetId="0">#REF!</definedName>
    <definedName name="Tot155a95">#REF!</definedName>
    <definedName name="Tot155a96" localSheetId="2">#REF!</definedName>
    <definedName name="Tot155a96" localSheetId="1">#REF!</definedName>
    <definedName name="Tot155a96" localSheetId="0">#REF!</definedName>
    <definedName name="Tot155a96">#REF!</definedName>
    <definedName name="Tot155a97" localSheetId="2">#REF!</definedName>
    <definedName name="Tot155a97" localSheetId="1">#REF!</definedName>
    <definedName name="Tot155a97" localSheetId="0">#REF!</definedName>
    <definedName name="Tot155a97">#REF!</definedName>
    <definedName name="Tot158a95" localSheetId="2">#REF!</definedName>
    <definedName name="Tot158a95" localSheetId="1">#REF!</definedName>
    <definedName name="Tot158a95" localSheetId="0">#REF!</definedName>
    <definedName name="Tot158a95">#REF!</definedName>
    <definedName name="Tot158a96" localSheetId="2">#REF!</definedName>
    <definedName name="Tot158a96" localSheetId="1">#REF!</definedName>
    <definedName name="Tot158a96" localSheetId="0">#REF!</definedName>
    <definedName name="Tot158a96">#REF!</definedName>
    <definedName name="Tot158a97" localSheetId="2">#REF!</definedName>
    <definedName name="Tot158a97" localSheetId="1">#REF!</definedName>
    <definedName name="Tot158a97" localSheetId="0">#REF!</definedName>
    <definedName name="Tot158a97">#REF!</definedName>
    <definedName name="Tot159a95" localSheetId="2">#REF!</definedName>
    <definedName name="Tot159a95" localSheetId="1">#REF!</definedName>
    <definedName name="Tot159a95" localSheetId="0">#REF!</definedName>
    <definedName name="Tot159a95">#REF!</definedName>
    <definedName name="Tot159a96" localSheetId="2">#REF!</definedName>
    <definedName name="Tot159a96" localSheetId="1">#REF!</definedName>
    <definedName name="Tot159a96" localSheetId="0">#REF!</definedName>
    <definedName name="Tot159a96">#REF!</definedName>
    <definedName name="Tot159a97" localSheetId="2">#REF!</definedName>
    <definedName name="Tot159a97" localSheetId="1">#REF!</definedName>
    <definedName name="Tot159a97" localSheetId="0">#REF!</definedName>
    <definedName name="Tot159a97">#REF!</definedName>
    <definedName name="Tot161a95" localSheetId="2">#REF!</definedName>
    <definedName name="Tot161a95" localSheetId="1">#REF!</definedName>
    <definedName name="Tot161a95" localSheetId="0">#REF!</definedName>
    <definedName name="Tot161a95">#REF!</definedName>
    <definedName name="Tot161a96" localSheetId="2">#REF!</definedName>
    <definedName name="Tot161a96" localSheetId="1">#REF!</definedName>
    <definedName name="Tot161a96" localSheetId="0">#REF!</definedName>
    <definedName name="Tot161a96">#REF!</definedName>
    <definedName name="Tot161a97" localSheetId="2">#REF!</definedName>
    <definedName name="Tot161a97" localSheetId="1">#REF!</definedName>
    <definedName name="Tot161a97" localSheetId="0">#REF!</definedName>
    <definedName name="Tot161a97">#REF!</definedName>
    <definedName name="Tot164a95" localSheetId="2">#REF!</definedName>
    <definedName name="Tot164a95" localSheetId="1">#REF!</definedName>
    <definedName name="Tot164a95" localSheetId="0">#REF!</definedName>
    <definedName name="Tot164a95">#REF!</definedName>
    <definedName name="Tot164a96" localSheetId="2">#REF!</definedName>
    <definedName name="Tot164a96" localSheetId="1">#REF!</definedName>
    <definedName name="Tot164a96" localSheetId="0">#REF!</definedName>
    <definedName name="Tot164a96">#REF!</definedName>
    <definedName name="Tot164a97" localSheetId="2">#REF!</definedName>
    <definedName name="Tot164a97" localSheetId="1">#REF!</definedName>
    <definedName name="Tot164a97" localSheetId="0">#REF!</definedName>
    <definedName name="Tot164a97">#REF!</definedName>
    <definedName name="Tot167a95" localSheetId="2">#REF!</definedName>
    <definedName name="Tot167a95" localSheetId="1">#REF!</definedName>
    <definedName name="Tot167a95" localSheetId="0">#REF!</definedName>
    <definedName name="Tot167a95">#REF!</definedName>
    <definedName name="Tot167a96" localSheetId="2">#REF!</definedName>
    <definedName name="Tot167a96" localSheetId="1">#REF!</definedName>
    <definedName name="Tot167a96" localSheetId="0">#REF!</definedName>
    <definedName name="Tot167a96">#REF!</definedName>
    <definedName name="Tot167a97" localSheetId="2">#REF!</definedName>
    <definedName name="Tot167a97" localSheetId="1">#REF!</definedName>
    <definedName name="Tot167a97" localSheetId="0">#REF!</definedName>
    <definedName name="Tot167a97">#REF!</definedName>
    <definedName name="Tot174a95" localSheetId="2">#REF!</definedName>
    <definedName name="Tot174a95" localSheetId="1">#REF!</definedName>
    <definedName name="Tot174a95" localSheetId="0">#REF!</definedName>
    <definedName name="Tot174a95">#REF!</definedName>
    <definedName name="Tot174a96" localSheetId="2">#REF!</definedName>
    <definedName name="Tot174a96" localSheetId="1">#REF!</definedName>
    <definedName name="Tot174a96" localSheetId="0">#REF!</definedName>
    <definedName name="Tot174a96">#REF!</definedName>
    <definedName name="Tot174a97" localSheetId="2">#REF!</definedName>
    <definedName name="Tot174a97" localSheetId="1">#REF!</definedName>
    <definedName name="Tot174a97" localSheetId="0">#REF!</definedName>
    <definedName name="Tot174a97">#REF!</definedName>
    <definedName name="TOT177A95" localSheetId="2">#REF!</definedName>
    <definedName name="TOT177A95" localSheetId="1">#REF!</definedName>
    <definedName name="TOT177A95" localSheetId="0">#REF!</definedName>
    <definedName name="TOT177A95">#REF!</definedName>
    <definedName name="TOT177A96" localSheetId="2">#REF!</definedName>
    <definedName name="TOT177A96" localSheetId="1">#REF!</definedName>
    <definedName name="TOT177A96" localSheetId="0">#REF!</definedName>
    <definedName name="TOT177A96">#REF!</definedName>
    <definedName name="TOT177A97" localSheetId="2">#REF!</definedName>
    <definedName name="TOT177A97" localSheetId="1">#REF!</definedName>
    <definedName name="TOT177A97" localSheetId="0">#REF!</definedName>
    <definedName name="TOT177A97">#REF!</definedName>
    <definedName name="Tot17a95" localSheetId="2">#REF!</definedName>
    <definedName name="Tot17a95" localSheetId="1">#REF!</definedName>
    <definedName name="Tot17a95" localSheetId="0">#REF!</definedName>
    <definedName name="Tot17a95">#REF!</definedName>
    <definedName name="Tot17a96" localSheetId="2">#REF!</definedName>
    <definedName name="Tot17a96" localSheetId="1">#REF!</definedName>
    <definedName name="Tot17a96" localSheetId="0">#REF!</definedName>
    <definedName name="Tot17a96">#REF!</definedName>
    <definedName name="Tot17a97" localSheetId="2">#REF!</definedName>
    <definedName name="Tot17a97" localSheetId="1">#REF!</definedName>
    <definedName name="Tot17a97" localSheetId="0">#REF!</definedName>
    <definedName name="Tot17a97">#REF!</definedName>
    <definedName name="Tot180a95" localSheetId="2">#REF!</definedName>
    <definedName name="Tot180a95" localSheetId="1">#REF!</definedName>
    <definedName name="Tot180a95" localSheetId="0">#REF!</definedName>
    <definedName name="Tot180a95">#REF!</definedName>
    <definedName name="Tot180a96" localSheetId="2">#REF!</definedName>
    <definedName name="Tot180a96" localSheetId="1">#REF!</definedName>
    <definedName name="Tot180a96" localSheetId="0">#REF!</definedName>
    <definedName name="Tot180a96">#REF!</definedName>
    <definedName name="Tot180a97" localSheetId="2">#REF!</definedName>
    <definedName name="Tot180a97" localSheetId="1">#REF!</definedName>
    <definedName name="Tot180a97" localSheetId="0">#REF!</definedName>
    <definedName name="Tot180a97">#REF!</definedName>
    <definedName name="Tot187a95" localSheetId="2">#REF!</definedName>
    <definedName name="Tot187a95" localSheetId="1">#REF!</definedName>
    <definedName name="Tot187a95" localSheetId="0">#REF!</definedName>
    <definedName name="Tot187a95">#REF!</definedName>
    <definedName name="Tot187a96" localSheetId="2">#REF!</definedName>
    <definedName name="Tot187a96" localSheetId="1">#REF!</definedName>
    <definedName name="Tot187a96" localSheetId="0">#REF!</definedName>
    <definedName name="Tot187a96">#REF!</definedName>
    <definedName name="Tot187a97" localSheetId="2">#REF!</definedName>
    <definedName name="Tot187a97" localSheetId="1">#REF!</definedName>
    <definedName name="Tot187a97" localSheetId="0">#REF!</definedName>
    <definedName name="Tot187a97">#REF!</definedName>
    <definedName name="Tot190a95" localSheetId="2">#REF!</definedName>
    <definedName name="Tot190a95" localSheetId="1">#REF!</definedName>
    <definedName name="Tot190a95" localSheetId="0">#REF!</definedName>
    <definedName name="Tot190a95">#REF!</definedName>
    <definedName name="Tot190a96" localSheetId="2">#REF!</definedName>
    <definedName name="Tot190a96" localSheetId="1">#REF!</definedName>
    <definedName name="Tot190a96" localSheetId="0">#REF!</definedName>
    <definedName name="Tot190a96">#REF!</definedName>
    <definedName name="Tot190a97" localSheetId="2">#REF!</definedName>
    <definedName name="Tot190a97" localSheetId="1">#REF!</definedName>
    <definedName name="Tot190a97" localSheetId="0">#REF!</definedName>
    <definedName name="Tot190a97">#REF!</definedName>
    <definedName name="tot193a95" localSheetId="2">#REF!</definedName>
    <definedName name="tot193a95" localSheetId="1">#REF!</definedName>
    <definedName name="tot193a95" localSheetId="0">#REF!</definedName>
    <definedName name="tot193a95">#REF!</definedName>
    <definedName name="tot193a96" localSheetId="2">#REF!</definedName>
    <definedName name="tot193a96" localSheetId="1">#REF!</definedName>
    <definedName name="tot193a96" localSheetId="0">#REF!</definedName>
    <definedName name="tot193a96">#REF!</definedName>
    <definedName name="tot193a97" localSheetId="2">#REF!</definedName>
    <definedName name="tot193a97" localSheetId="1">#REF!</definedName>
    <definedName name="tot193a97" localSheetId="0">#REF!</definedName>
    <definedName name="tot193a97">#REF!</definedName>
    <definedName name="Tot200a95" localSheetId="2">#REF!</definedName>
    <definedName name="Tot200a95" localSheetId="1">#REF!</definedName>
    <definedName name="Tot200a95" localSheetId="0">#REF!</definedName>
    <definedName name="Tot200a95">#REF!</definedName>
    <definedName name="Tot200a96" localSheetId="2">#REF!</definedName>
    <definedName name="Tot200a96" localSheetId="1">#REF!</definedName>
    <definedName name="Tot200a96" localSheetId="0">#REF!</definedName>
    <definedName name="Tot200a96">#REF!</definedName>
    <definedName name="Tot200a97" localSheetId="2">#REF!</definedName>
    <definedName name="Tot200a97" localSheetId="1">#REF!</definedName>
    <definedName name="Tot200a97" localSheetId="0">#REF!</definedName>
    <definedName name="Tot200a97">#REF!</definedName>
    <definedName name="Tot20a95" localSheetId="2">#REF!</definedName>
    <definedName name="Tot20a95" localSheetId="1">#REF!</definedName>
    <definedName name="Tot20a95" localSheetId="0">#REF!</definedName>
    <definedName name="Tot20a95">#REF!</definedName>
    <definedName name="Tot20a96" localSheetId="2">#REF!</definedName>
    <definedName name="Tot20a96" localSheetId="1">#REF!</definedName>
    <definedName name="Tot20a96" localSheetId="0">#REF!</definedName>
    <definedName name="Tot20a96">#REF!</definedName>
    <definedName name="Tot20a97" localSheetId="2">#REF!</definedName>
    <definedName name="Tot20a97" localSheetId="1">#REF!</definedName>
    <definedName name="Tot20a97" localSheetId="0">#REF!</definedName>
    <definedName name="Tot20a97">#REF!</definedName>
    <definedName name="Tot210a95" localSheetId="2">#REF!</definedName>
    <definedName name="Tot210a95" localSheetId="1">#REF!</definedName>
    <definedName name="Tot210a95" localSheetId="0">#REF!</definedName>
    <definedName name="Tot210a95">#REF!</definedName>
    <definedName name="Tot210a96" localSheetId="2">#REF!</definedName>
    <definedName name="Tot210a96" localSheetId="1">#REF!</definedName>
    <definedName name="Tot210a96" localSheetId="0">#REF!</definedName>
    <definedName name="Tot210a96">#REF!</definedName>
    <definedName name="Tot210a97" localSheetId="2">#REF!</definedName>
    <definedName name="Tot210a97" localSheetId="1">#REF!</definedName>
    <definedName name="Tot210a97" localSheetId="0">#REF!</definedName>
    <definedName name="Tot210a97">#REF!</definedName>
    <definedName name="Tot213a95" localSheetId="2">#REF!</definedName>
    <definedName name="Tot213a95" localSheetId="1">#REF!</definedName>
    <definedName name="Tot213a95" localSheetId="0">#REF!</definedName>
    <definedName name="Tot213a95">#REF!</definedName>
    <definedName name="Tot213a96" localSheetId="2">#REF!</definedName>
    <definedName name="Tot213a96" localSheetId="1">#REF!</definedName>
    <definedName name="Tot213a96" localSheetId="0">#REF!</definedName>
    <definedName name="Tot213a96">#REF!</definedName>
    <definedName name="Tot213a97" localSheetId="2">#REF!</definedName>
    <definedName name="Tot213a97" localSheetId="1">#REF!</definedName>
    <definedName name="Tot213a97" localSheetId="0">#REF!</definedName>
    <definedName name="Tot213a97">#REF!</definedName>
    <definedName name="Tot216a95" localSheetId="2">#REF!</definedName>
    <definedName name="Tot216a95" localSheetId="1">#REF!</definedName>
    <definedName name="Tot216a95" localSheetId="0">#REF!</definedName>
    <definedName name="Tot216a95">#REF!</definedName>
    <definedName name="Tot216a96" localSheetId="2">#REF!</definedName>
    <definedName name="Tot216a96" localSheetId="1">#REF!</definedName>
    <definedName name="Tot216a96" localSheetId="0">#REF!</definedName>
    <definedName name="Tot216a96">#REF!</definedName>
    <definedName name="Tot216a97" localSheetId="2">#REF!</definedName>
    <definedName name="Tot216a97" localSheetId="1">#REF!</definedName>
    <definedName name="Tot216a97" localSheetId="0">#REF!</definedName>
    <definedName name="Tot216a97">#REF!</definedName>
    <definedName name="Tot224a95" localSheetId="2">#REF!</definedName>
    <definedName name="Tot224a95" localSheetId="1">#REF!</definedName>
    <definedName name="Tot224a95" localSheetId="0">#REF!</definedName>
    <definedName name="Tot224a95">#REF!</definedName>
    <definedName name="Tot224a96" localSheetId="2">#REF!</definedName>
    <definedName name="Tot224a96" localSheetId="1">#REF!</definedName>
    <definedName name="Tot224a96" localSheetId="0">#REF!</definedName>
    <definedName name="Tot224a96">#REF!</definedName>
    <definedName name="Tot224a97" localSheetId="2">#REF!</definedName>
    <definedName name="Tot224a97" localSheetId="1">#REF!</definedName>
    <definedName name="Tot224a97" localSheetId="0">#REF!</definedName>
    <definedName name="Tot224a97">#REF!</definedName>
    <definedName name="Tot225a95" localSheetId="2">#REF!</definedName>
    <definedName name="Tot225a95" localSheetId="1">#REF!</definedName>
    <definedName name="Tot225a95" localSheetId="0">#REF!</definedName>
    <definedName name="Tot225a95">#REF!</definedName>
    <definedName name="Tot225a96" localSheetId="2">#REF!</definedName>
    <definedName name="Tot225a96" localSheetId="1">#REF!</definedName>
    <definedName name="Tot225a96" localSheetId="0">#REF!</definedName>
    <definedName name="Tot225a96">#REF!</definedName>
    <definedName name="Tot225a97" localSheetId="2">#REF!</definedName>
    <definedName name="Tot225a97" localSheetId="1">#REF!</definedName>
    <definedName name="Tot225a97" localSheetId="0">#REF!</definedName>
    <definedName name="Tot225a97">#REF!</definedName>
    <definedName name="Tot226a95" localSheetId="2">#REF!</definedName>
    <definedName name="Tot226a95" localSheetId="1">#REF!</definedName>
    <definedName name="Tot226a95" localSheetId="0">#REF!</definedName>
    <definedName name="Tot226a95">#REF!</definedName>
    <definedName name="Tot226a96" localSheetId="2">#REF!</definedName>
    <definedName name="Tot226a96" localSheetId="1">#REF!</definedName>
    <definedName name="Tot226a96" localSheetId="0">#REF!</definedName>
    <definedName name="Tot226a96">#REF!</definedName>
    <definedName name="Tot226a97" localSheetId="2">#REF!</definedName>
    <definedName name="Tot226a97" localSheetId="1">#REF!</definedName>
    <definedName name="Tot226a97" localSheetId="0">#REF!</definedName>
    <definedName name="Tot226a97">#REF!</definedName>
    <definedName name="Tot229a95" localSheetId="2">#REF!</definedName>
    <definedName name="Tot229a95" localSheetId="1">#REF!</definedName>
    <definedName name="Tot229a95" localSheetId="0">#REF!</definedName>
    <definedName name="Tot229a95">#REF!</definedName>
    <definedName name="Tot229a96" localSheetId="2">#REF!</definedName>
    <definedName name="Tot229a96" localSheetId="1">#REF!</definedName>
    <definedName name="Tot229a96" localSheetId="0">#REF!</definedName>
    <definedName name="Tot229a96">#REF!</definedName>
    <definedName name="Tot229a97" localSheetId="2">#REF!</definedName>
    <definedName name="Tot229a97" localSheetId="1">#REF!</definedName>
    <definedName name="Tot229a97" localSheetId="0">#REF!</definedName>
    <definedName name="Tot229a97">#REF!</definedName>
    <definedName name="Tot232a95" localSheetId="2">#REF!</definedName>
    <definedName name="Tot232a95" localSheetId="1">#REF!</definedName>
    <definedName name="Tot232a95" localSheetId="0">#REF!</definedName>
    <definedName name="Tot232a95">#REF!</definedName>
    <definedName name="Tot232a96" localSheetId="2">#REF!</definedName>
    <definedName name="Tot232a96" localSheetId="1">#REF!</definedName>
    <definedName name="Tot232a96" localSheetId="0">#REF!</definedName>
    <definedName name="Tot232a96">#REF!</definedName>
    <definedName name="Tot232a97" localSheetId="2">#REF!</definedName>
    <definedName name="Tot232a97" localSheetId="1">#REF!</definedName>
    <definedName name="Tot232a97" localSheetId="0">#REF!</definedName>
    <definedName name="Tot232a97">#REF!</definedName>
    <definedName name="Tot235a95" localSheetId="2">#REF!</definedName>
    <definedName name="Tot235a95" localSheetId="1">#REF!</definedName>
    <definedName name="Tot235a95" localSheetId="0">#REF!</definedName>
    <definedName name="Tot235a95">#REF!</definedName>
    <definedName name="Tot235a96" localSheetId="2">#REF!</definedName>
    <definedName name="Tot235a96" localSheetId="1">#REF!</definedName>
    <definedName name="Tot235a96" localSheetId="0">#REF!</definedName>
    <definedName name="Tot235a96">#REF!</definedName>
    <definedName name="Tot235a97" localSheetId="2">#REF!</definedName>
    <definedName name="Tot235a97" localSheetId="1">#REF!</definedName>
    <definedName name="Tot235a97" localSheetId="0">#REF!</definedName>
    <definedName name="Tot235a97">#REF!</definedName>
    <definedName name="Tot236a95" localSheetId="2">#REF!</definedName>
    <definedName name="Tot236a95" localSheetId="1">#REF!</definedName>
    <definedName name="Tot236a95" localSheetId="0">#REF!</definedName>
    <definedName name="Tot236a95">#REF!</definedName>
    <definedName name="Tot236a96" localSheetId="2">#REF!</definedName>
    <definedName name="Tot236a96" localSheetId="1">#REF!</definedName>
    <definedName name="Tot236a96" localSheetId="0">#REF!</definedName>
    <definedName name="Tot236a96">#REF!</definedName>
    <definedName name="Tot236a97" localSheetId="2">#REF!</definedName>
    <definedName name="Tot236a97" localSheetId="1">#REF!</definedName>
    <definedName name="Tot236a97" localSheetId="0">#REF!</definedName>
    <definedName name="Tot236a97">#REF!</definedName>
    <definedName name="Tot238a95" localSheetId="2">#REF!</definedName>
    <definedName name="Tot238a95" localSheetId="1">#REF!</definedName>
    <definedName name="Tot238a95" localSheetId="0">#REF!</definedName>
    <definedName name="Tot238a95">#REF!</definedName>
    <definedName name="TOT238A96" localSheetId="2">#REF!</definedName>
    <definedName name="TOT238A96" localSheetId="1">#REF!</definedName>
    <definedName name="TOT238A96" localSheetId="0">#REF!</definedName>
    <definedName name="TOT238A96">#REF!</definedName>
    <definedName name="TOT238A97" localSheetId="2">#REF!</definedName>
    <definedName name="TOT238A97" localSheetId="1">#REF!</definedName>
    <definedName name="TOT238A97" localSheetId="0">#REF!</definedName>
    <definedName name="TOT238A97">#REF!</definedName>
    <definedName name="Tot23a95" localSheetId="2">#REF!</definedName>
    <definedName name="Tot23a95" localSheetId="1">#REF!</definedName>
    <definedName name="Tot23a95" localSheetId="0">#REF!</definedName>
    <definedName name="Tot23a95">#REF!</definedName>
    <definedName name="Tot23a96" localSheetId="2">#REF!</definedName>
    <definedName name="Tot23a96" localSheetId="1">#REF!</definedName>
    <definedName name="Tot23a96" localSheetId="0">#REF!</definedName>
    <definedName name="Tot23a96">#REF!</definedName>
    <definedName name="Tot23a97" localSheetId="2">#REF!</definedName>
    <definedName name="Tot23a97" localSheetId="1">#REF!</definedName>
    <definedName name="Tot23a97" localSheetId="0">#REF!</definedName>
    <definedName name="Tot23a97">#REF!</definedName>
    <definedName name="Tot245a95" localSheetId="2">#REF!</definedName>
    <definedName name="Tot245a95" localSheetId="1">#REF!</definedName>
    <definedName name="Tot245a95" localSheetId="0">#REF!</definedName>
    <definedName name="Tot245a95">#REF!</definedName>
    <definedName name="Tot245a96" localSheetId="2">#REF!</definedName>
    <definedName name="Tot245a96" localSheetId="1">#REF!</definedName>
    <definedName name="Tot245a96" localSheetId="0">#REF!</definedName>
    <definedName name="Tot245a96">#REF!</definedName>
    <definedName name="Tot245a97" localSheetId="2">#REF!</definedName>
    <definedName name="Tot245a97" localSheetId="1">#REF!</definedName>
    <definedName name="Tot245a97" localSheetId="0">#REF!</definedName>
    <definedName name="Tot245a97">#REF!</definedName>
    <definedName name="Tot252a95" localSheetId="2">#REF!</definedName>
    <definedName name="Tot252a95" localSheetId="1">#REF!</definedName>
    <definedName name="Tot252a95" localSheetId="0">#REF!</definedName>
    <definedName name="Tot252a95">#REF!</definedName>
    <definedName name="Tot252a96" localSheetId="2">#REF!</definedName>
    <definedName name="Tot252a96" localSheetId="1">#REF!</definedName>
    <definedName name="Tot252a96" localSheetId="0">#REF!</definedName>
    <definedName name="Tot252a96">#REF!</definedName>
    <definedName name="Tot252a97" localSheetId="2">#REF!</definedName>
    <definedName name="Tot252a97" localSheetId="1">#REF!</definedName>
    <definedName name="Tot252a97" localSheetId="0">#REF!</definedName>
    <definedName name="Tot252a97">#REF!</definedName>
    <definedName name="Tot253a95" localSheetId="2">#REF!</definedName>
    <definedName name="Tot253a95" localSheetId="1">#REF!</definedName>
    <definedName name="Tot253a95" localSheetId="0">#REF!</definedName>
    <definedName name="Tot253a95">#REF!</definedName>
    <definedName name="Tot253a96" localSheetId="2">#REF!</definedName>
    <definedName name="Tot253a96" localSheetId="1">#REF!</definedName>
    <definedName name="Tot253a96" localSheetId="0">#REF!</definedName>
    <definedName name="Tot253a96">#REF!</definedName>
    <definedName name="Tot253a97" localSheetId="2">#REF!</definedName>
    <definedName name="Tot253a97" localSheetId="1">#REF!</definedName>
    <definedName name="Tot253a97" localSheetId="0">#REF!</definedName>
    <definedName name="Tot253a97">#REF!</definedName>
    <definedName name="Tot254a95" localSheetId="2">#REF!</definedName>
    <definedName name="Tot254a95" localSheetId="1">#REF!</definedName>
    <definedName name="Tot254a95" localSheetId="0">#REF!</definedName>
    <definedName name="Tot254a95">#REF!</definedName>
    <definedName name="Tot254a96" localSheetId="2">#REF!</definedName>
    <definedName name="Tot254a96" localSheetId="1">#REF!</definedName>
    <definedName name="Tot254a96" localSheetId="0">#REF!</definedName>
    <definedName name="Tot254a96">#REF!</definedName>
    <definedName name="Tot254a97" localSheetId="2">#REF!</definedName>
    <definedName name="Tot254a97" localSheetId="1">#REF!</definedName>
    <definedName name="Tot254a97" localSheetId="0">#REF!</definedName>
    <definedName name="Tot254a97">#REF!</definedName>
    <definedName name="Tot258a95" localSheetId="2">#REF!</definedName>
    <definedName name="Tot258a95" localSheetId="1">#REF!</definedName>
    <definedName name="Tot258a95" localSheetId="0">#REF!</definedName>
    <definedName name="Tot258a95">#REF!</definedName>
    <definedName name="Tot258a96" localSheetId="2">#REF!</definedName>
    <definedName name="Tot258a96" localSheetId="1">#REF!</definedName>
    <definedName name="Tot258a96" localSheetId="0">#REF!</definedName>
    <definedName name="Tot258a96">#REF!</definedName>
    <definedName name="Tot258a97" localSheetId="2">#REF!</definedName>
    <definedName name="Tot258a97" localSheetId="1">#REF!</definedName>
    <definedName name="Tot258a97" localSheetId="0">#REF!</definedName>
    <definedName name="Tot258a97">#REF!</definedName>
    <definedName name="Tot26a95" localSheetId="2">#REF!</definedName>
    <definedName name="Tot26a95" localSheetId="1">#REF!</definedName>
    <definedName name="Tot26a95" localSheetId="0">#REF!</definedName>
    <definedName name="Tot26a95">#REF!</definedName>
    <definedName name="Tot26a96" localSheetId="2">#REF!</definedName>
    <definedName name="Tot26a96" localSheetId="1">#REF!</definedName>
    <definedName name="Tot26a96" localSheetId="0">#REF!</definedName>
    <definedName name="Tot26a96">#REF!</definedName>
    <definedName name="Tot26a97" localSheetId="2">#REF!</definedName>
    <definedName name="Tot26a97" localSheetId="1">#REF!</definedName>
    <definedName name="Tot26a97" localSheetId="0">#REF!</definedName>
    <definedName name="Tot26a97">#REF!</definedName>
    <definedName name="Tot271a95" localSheetId="2">#REF!</definedName>
    <definedName name="Tot271a95" localSheetId="1">#REF!</definedName>
    <definedName name="Tot271a95" localSheetId="0">#REF!</definedName>
    <definedName name="Tot271a95">#REF!</definedName>
    <definedName name="Tot271a96" localSheetId="2">#REF!</definedName>
    <definedName name="Tot271a96" localSheetId="1">#REF!</definedName>
    <definedName name="Tot271a96" localSheetId="0">#REF!</definedName>
    <definedName name="Tot271a96">#REF!</definedName>
    <definedName name="Tot271a97" localSheetId="2">#REF!</definedName>
    <definedName name="Tot271a97" localSheetId="1">#REF!</definedName>
    <definedName name="Tot271a97" localSheetId="0">#REF!</definedName>
    <definedName name="Tot271a97">#REF!</definedName>
    <definedName name="Tot273a95" localSheetId="2">#REF!</definedName>
    <definedName name="Tot273a95" localSheetId="1">#REF!</definedName>
    <definedName name="Tot273a95" localSheetId="0">#REF!</definedName>
    <definedName name="Tot273a95">#REF!</definedName>
    <definedName name="Tot273a96" localSheetId="2">#REF!</definedName>
    <definedName name="Tot273a96" localSheetId="1">#REF!</definedName>
    <definedName name="Tot273a96" localSheetId="0">#REF!</definedName>
    <definedName name="Tot273a96">#REF!</definedName>
    <definedName name="Tot273a97" localSheetId="2">#REF!</definedName>
    <definedName name="Tot273a97" localSheetId="1">#REF!</definedName>
    <definedName name="Tot273a97" localSheetId="0">#REF!</definedName>
    <definedName name="Tot273a97">#REF!</definedName>
    <definedName name="Tot274a95" localSheetId="2">#REF!</definedName>
    <definedName name="Tot274a95" localSheetId="1">#REF!</definedName>
    <definedName name="Tot274a95" localSheetId="0">#REF!</definedName>
    <definedName name="Tot274a95">#REF!</definedName>
    <definedName name="Tot274a96" localSheetId="2">#REF!</definedName>
    <definedName name="Tot274a96" localSheetId="1">#REF!</definedName>
    <definedName name="Tot274a96" localSheetId="0">#REF!</definedName>
    <definedName name="Tot274a96">#REF!</definedName>
    <definedName name="Tot274a97" localSheetId="2">#REF!</definedName>
    <definedName name="Tot274a97" localSheetId="1">#REF!</definedName>
    <definedName name="Tot274a97" localSheetId="0">#REF!</definedName>
    <definedName name="Tot274a97">#REF!</definedName>
    <definedName name="Tot277a95" localSheetId="2">#REF!</definedName>
    <definedName name="Tot277a95" localSheetId="1">#REF!</definedName>
    <definedName name="Tot277a95" localSheetId="0">#REF!</definedName>
    <definedName name="Tot277a95">#REF!</definedName>
    <definedName name="Tot277a96" localSheetId="2">#REF!</definedName>
    <definedName name="Tot277a96" localSheetId="1">#REF!</definedName>
    <definedName name="Tot277a96" localSheetId="0">#REF!</definedName>
    <definedName name="Tot277a96">#REF!</definedName>
    <definedName name="Tot277a97" localSheetId="2">#REF!</definedName>
    <definedName name="Tot277a97" localSheetId="1">#REF!</definedName>
    <definedName name="Tot277a97" localSheetId="0">#REF!</definedName>
    <definedName name="Tot277a97">#REF!</definedName>
    <definedName name="tot284a95" localSheetId="2">#REF!</definedName>
    <definedName name="tot284a95" localSheetId="1">#REF!</definedName>
    <definedName name="tot284a95" localSheetId="0">#REF!</definedName>
    <definedName name="tot284a95">#REF!</definedName>
    <definedName name="tot284a96" localSheetId="2">#REF!</definedName>
    <definedName name="tot284a96" localSheetId="1">#REF!</definedName>
    <definedName name="tot284a96" localSheetId="0">#REF!</definedName>
    <definedName name="tot284a96">#REF!</definedName>
    <definedName name="tot284a97" localSheetId="2">#REF!</definedName>
    <definedName name="tot284a97" localSheetId="1">#REF!</definedName>
    <definedName name="tot284a97" localSheetId="0">#REF!</definedName>
    <definedName name="tot284a97">#REF!</definedName>
    <definedName name="Tot29a95" localSheetId="2">#REF!</definedName>
    <definedName name="Tot29a95" localSheetId="1">#REF!</definedName>
    <definedName name="Tot29a95" localSheetId="0">#REF!</definedName>
    <definedName name="Tot29a95">#REF!</definedName>
    <definedName name="Tot29a96" localSheetId="2">#REF!</definedName>
    <definedName name="Tot29a96" localSheetId="1">#REF!</definedName>
    <definedName name="Tot29a96" localSheetId="0">#REF!</definedName>
    <definedName name="Tot29a96">#REF!</definedName>
    <definedName name="Tot29a97" localSheetId="2">#REF!</definedName>
    <definedName name="Tot29a97" localSheetId="1">#REF!</definedName>
    <definedName name="Tot29a97" localSheetId="0">#REF!</definedName>
    <definedName name="Tot29a97">#REF!</definedName>
    <definedName name="Tot2a95" localSheetId="2">#REF!</definedName>
    <definedName name="Tot2a95" localSheetId="1">#REF!</definedName>
    <definedName name="Tot2a95" localSheetId="0">#REF!</definedName>
    <definedName name="Tot2a95">#REF!</definedName>
    <definedName name="Tot2a96" localSheetId="2">#REF!</definedName>
    <definedName name="Tot2a96" localSheetId="1">#REF!</definedName>
    <definedName name="Tot2a96" localSheetId="0">#REF!</definedName>
    <definedName name="Tot2a96">#REF!</definedName>
    <definedName name="Tot2a97" localSheetId="2">#REF!</definedName>
    <definedName name="Tot2a97" localSheetId="1">#REF!</definedName>
    <definedName name="Tot2a97" localSheetId="0">#REF!</definedName>
    <definedName name="Tot2a97">#REF!</definedName>
    <definedName name="Tot300a95" localSheetId="2">#REF!</definedName>
    <definedName name="Tot300a95" localSheetId="1">#REF!</definedName>
    <definedName name="Tot300a95" localSheetId="0">#REF!</definedName>
    <definedName name="Tot300a95">#REF!</definedName>
    <definedName name="Tot300a96" localSheetId="2">#REF!</definedName>
    <definedName name="Tot300a96" localSheetId="1">#REF!</definedName>
    <definedName name="Tot300a96" localSheetId="0">#REF!</definedName>
    <definedName name="Tot300a96">#REF!</definedName>
    <definedName name="Tot300a97" localSheetId="2">#REF!</definedName>
    <definedName name="Tot300a97" localSheetId="1">#REF!</definedName>
    <definedName name="Tot300a97" localSheetId="0">#REF!</definedName>
    <definedName name="Tot300a97">#REF!</definedName>
    <definedName name="Tot303a95" localSheetId="2">#REF!</definedName>
    <definedName name="Tot303a95" localSheetId="1">#REF!</definedName>
    <definedName name="Tot303a95" localSheetId="0">#REF!</definedName>
    <definedName name="Tot303a95">#REF!</definedName>
    <definedName name="Tot303a96" localSheetId="2">#REF!</definedName>
    <definedName name="Tot303a96" localSheetId="1">#REF!</definedName>
    <definedName name="Tot303a96" localSheetId="0">#REF!</definedName>
    <definedName name="Tot303a96">#REF!</definedName>
    <definedName name="Tot303a97" localSheetId="2">#REF!</definedName>
    <definedName name="Tot303a97" localSheetId="1">#REF!</definedName>
    <definedName name="Tot303a97" localSheetId="0">#REF!</definedName>
    <definedName name="Tot303a97">#REF!</definedName>
    <definedName name="Tot320a95" localSheetId="2">#REF!</definedName>
    <definedName name="Tot320a95" localSheetId="1">#REF!</definedName>
    <definedName name="Tot320a95" localSheetId="0">#REF!</definedName>
    <definedName name="Tot320a95">#REF!</definedName>
    <definedName name="Tot320a96" localSheetId="2">#REF!</definedName>
    <definedName name="Tot320a96" localSheetId="1">#REF!</definedName>
    <definedName name="Tot320a96" localSheetId="0">#REF!</definedName>
    <definedName name="Tot320a96">#REF!</definedName>
    <definedName name="Tot320a97" localSheetId="2">#REF!</definedName>
    <definedName name="Tot320a97" localSheetId="1">#REF!</definedName>
    <definedName name="Tot320a97" localSheetId="0">#REF!</definedName>
    <definedName name="Tot320a97">#REF!</definedName>
    <definedName name="Tot323a95" localSheetId="2">#REF!</definedName>
    <definedName name="Tot323a95" localSheetId="1">#REF!</definedName>
    <definedName name="Tot323a95" localSheetId="0">#REF!</definedName>
    <definedName name="Tot323a95">#REF!</definedName>
    <definedName name="Tot323a96" localSheetId="2">#REF!</definedName>
    <definedName name="Tot323a96" localSheetId="1">#REF!</definedName>
    <definedName name="Tot323a96" localSheetId="0">#REF!</definedName>
    <definedName name="Tot323a96">#REF!</definedName>
    <definedName name="Tot323a97" localSheetId="2">#REF!</definedName>
    <definedName name="Tot323a97" localSheetId="1">#REF!</definedName>
    <definedName name="Tot323a97" localSheetId="0">#REF!</definedName>
    <definedName name="Tot323a97">#REF!</definedName>
    <definedName name="Tot326a95" localSheetId="2">#REF!</definedName>
    <definedName name="Tot326a95" localSheetId="1">#REF!</definedName>
    <definedName name="Tot326a95" localSheetId="0">#REF!</definedName>
    <definedName name="Tot326a95">#REF!</definedName>
    <definedName name="Tot326a96" localSheetId="2">#REF!</definedName>
    <definedName name="Tot326a96" localSheetId="1">#REF!</definedName>
    <definedName name="Tot326a96" localSheetId="0">#REF!</definedName>
    <definedName name="Tot326a96">#REF!</definedName>
    <definedName name="Tot326a97" localSheetId="2">#REF!</definedName>
    <definedName name="Tot326a97" localSheetId="1">#REF!</definedName>
    <definedName name="Tot326a97" localSheetId="0">#REF!</definedName>
    <definedName name="Tot326a97">#REF!</definedName>
    <definedName name="Tot329a95" localSheetId="2">#REF!</definedName>
    <definedName name="Tot329a95" localSheetId="1">#REF!</definedName>
    <definedName name="Tot329a95" localSheetId="0">#REF!</definedName>
    <definedName name="Tot329a95">#REF!</definedName>
    <definedName name="Tot329a96" localSheetId="2">#REF!</definedName>
    <definedName name="Tot329a96" localSheetId="1">#REF!</definedName>
    <definedName name="Tot329a96" localSheetId="0">#REF!</definedName>
    <definedName name="Tot329a96">#REF!</definedName>
    <definedName name="Tot329a97" localSheetId="2">#REF!</definedName>
    <definedName name="Tot329a97" localSheetId="1">#REF!</definedName>
    <definedName name="Tot329a97" localSheetId="0">#REF!</definedName>
    <definedName name="Tot329a97">#REF!</definedName>
    <definedName name="Tot332a95" localSheetId="2">#REF!</definedName>
    <definedName name="Tot332a95" localSheetId="1">#REF!</definedName>
    <definedName name="Tot332a95" localSheetId="0">#REF!</definedName>
    <definedName name="Tot332a95">#REF!</definedName>
    <definedName name="Tot332a96" localSheetId="2">#REF!</definedName>
    <definedName name="Tot332a96" localSheetId="1">#REF!</definedName>
    <definedName name="Tot332a96" localSheetId="0">#REF!</definedName>
    <definedName name="Tot332a96">#REF!</definedName>
    <definedName name="Tot332a97" localSheetId="2">#REF!</definedName>
    <definedName name="Tot332a97" localSheetId="1">#REF!</definedName>
    <definedName name="Tot332a97" localSheetId="0">#REF!</definedName>
    <definedName name="Tot332a97">#REF!</definedName>
    <definedName name="Tot335a95" localSheetId="2">#REF!</definedName>
    <definedName name="Tot335a95" localSheetId="1">#REF!</definedName>
    <definedName name="Tot335a95" localSheetId="0">#REF!</definedName>
    <definedName name="Tot335a95">#REF!</definedName>
    <definedName name="Tot335a96" localSheetId="2">#REF!</definedName>
    <definedName name="Tot335a96" localSheetId="1">#REF!</definedName>
    <definedName name="Tot335a96" localSheetId="0">#REF!</definedName>
    <definedName name="Tot335a96">#REF!</definedName>
    <definedName name="Tot335a97" localSheetId="2">#REF!</definedName>
    <definedName name="Tot335a97" localSheetId="1">#REF!</definedName>
    <definedName name="Tot335a97" localSheetId="0">#REF!</definedName>
    <definedName name="Tot335a97">#REF!</definedName>
    <definedName name="Tot338a95" localSheetId="2">#REF!</definedName>
    <definedName name="Tot338a95" localSheetId="1">#REF!</definedName>
    <definedName name="Tot338a95" localSheetId="0">#REF!</definedName>
    <definedName name="Tot338a95">#REF!</definedName>
    <definedName name="Tot338a96" localSheetId="2">#REF!</definedName>
    <definedName name="Tot338a96" localSheetId="1">#REF!</definedName>
    <definedName name="Tot338a96" localSheetId="0">#REF!</definedName>
    <definedName name="Tot338a96">#REF!</definedName>
    <definedName name="Tot338a97" localSheetId="2">#REF!</definedName>
    <definedName name="Tot338a97" localSheetId="1">#REF!</definedName>
    <definedName name="Tot338a97" localSheetId="0">#REF!</definedName>
    <definedName name="Tot338a97">#REF!</definedName>
    <definedName name="Tot35a95" localSheetId="2">#REF!</definedName>
    <definedName name="Tot35a95" localSheetId="1">#REF!</definedName>
    <definedName name="Tot35a95" localSheetId="0">#REF!</definedName>
    <definedName name="Tot35a95">#REF!</definedName>
    <definedName name="Tot35a96" localSheetId="2">#REF!</definedName>
    <definedName name="Tot35a96" localSheetId="1">#REF!</definedName>
    <definedName name="Tot35a96" localSheetId="0">#REF!</definedName>
    <definedName name="Tot35a96">#REF!</definedName>
    <definedName name="Tot35a97" localSheetId="2">#REF!</definedName>
    <definedName name="Tot35a97" localSheetId="1">#REF!</definedName>
    <definedName name="Tot35a97" localSheetId="0">#REF!</definedName>
    <definedName name="Tot35a97">#REF!</definedName>
    <definedName name="Tot37a95" localSheetId="2">#REF!</definedName>
    <definedName name="Tot37a95" localSheetId="1">#REF!</definedName>
    <definedName name="Tot37a95" localSheetId="0">#REF!</definedName>
    <definedName name="Tot37a95">#REF!</definedName>
    <definedName name="Tot37a96" localSheetId="2">#REF!</definedName>
    <definedName name="Tot37a96" localSheetId="1">#REF!</definedName>
    <definedName name="Tot37a96" localSheetId="0">#REF!</definedName>
    <definedName name="Tot37a96">#REF!</definedName>
    <definedName name="Tot37a97" localSheetId="2">#REF!</definedName>
    <definedName name="Tot37a97" localSheetId="1">#REF!</definedName>
    <definedName name="Tot37a97" localSheetId="0">#REF!</definedName>
    <definedName name="Tot37a97">#REF!</definedName>
    <definedName name="Tot3a95" localSheetId="2">#REF!</definedName>
    <definedName name="Tot3a95" localSheetId="1">#REF!</definedName>
    <definedName name="Tot3a95" localSheetId="0">#REF!</definedName>
    <definedName name="Tot3a95">#REF!</definedName>
    <definedName name="Tot3a96" localSheetId="2">#REF!</definedName>
    <definedName name="Tot3a96" localSheetId="1">#REF!</definedName>
    <definedName name="Tot3a96" localSheetId="0">#REF!</definedName>
    <definedName name="Tot3a96">#REF!</definedName>
    <definedName name="Tot3a97" localSheetId="2">#REF!</definedName>
    <definedName name="Tot3a97" localSheetId="1">#REF!</definedName>
    <definedName name="Tot3a97" localSheetId="0">#REF!</definedName>
    <definedName name="Tot3a97">#REF!</definedName>
    <definedName name="Tot42a95" localSheetId="2">#REF!</definedName>
    <definedName name="Tot42a95" localSheetId="1">#REF!</definedName>
    <definedName name="Tot42a95" localSheetId="0">#REF!</definedName>
    <definedName name="Tot42a95">#REF!</definedName>
    <definedName name="Tot42a96" localSheetId="2">#REF!</definedName>
    <definedName name="Tot42a96" localSheetId="1">#REF!</definedName>
    <definedName name="Tot42a96" localSheetId="0">#REF!</definedName>
    <definedName name="Tot42a96">#REF!</definedName>
    <definedName name="Tot42a97" localSheetId="2">#REF!</definedName>
    <definedName name="Tot42a97" localSheetId="1">#REF!</definedName>
    <definedName name="Tot42a97" localSheetId="0">#REF!</definedName>
    <definedName name="Tot42a97">#REF!</definedName>
    <definedName name="Tot48a95" localSheetId="2">#REF!</definedName>
    <definedName name="Tot48a95" localSheetId="1">#REF!</definedName>
    <definedName name="Tot48a95" localSheetId="0">#REF!</definedName>
    <definedName name="Tot48a95">#REF!</definedName>
    <definedName name="Tot48a96" localSheetId="2">#REF!</definedName>
    <definedName name="Tot48a96" localSheetId="1">#REF!</definedName>
    <definedName name="Tot48a96" localSheetId="0">#REF!</definedName>
    <definedName name="Tot48a96">#REF!</definedName>
    <definedName name="Tot48a97" localSheetId="2">#REF!</definedName>
    <definedName name="Tot48a97" localSheetId="1">#REF!</definedName>
    <definedName name="Tot48a97" localSheetId="0">#REF!</definedName>
    <definedName name="Tot48a97">#REF!</definedName>
    <definedName name="Tot51a95" localSheetId="2">#REF!</definedName>
    <definedName name="Tot51a95" localSheetId="1">#REF!</definedName>
    <definedName name="Tot51a95" localSheetId="0">#REF!</definedName>
    <definedName name="Tot51a95">#REF!</definedName>
    <definedName name="Tot51a96" localSheetId="2">#REF!</definedName>
    <definedName name="Tot51a96" localSheetId="1">#REF!</definedName>
    <definedName name="Tot51a96" localSheetId="0">#REF!</definedName>
    <definedName name="Tot51a96">#REF!</definedName>
    <definedName name="Tot51a97" localSheetId="2">#REF!</definedName>
    <definedName name="Tot51a97" localSheetId="1">#REF!</definedName>
    <definedName name="Tot51a97" localSheetId="0">#REF!</definedName>
    <definedName name="Tot51a97">#REF!</definedName>
    <definedName name="Tot54a95" localSheetId="2">#REF!</definedName>
    <definedName name="Tot54a95" localSheetId="1">#REF!</definedName>
    <definedName name="Tot54a95" localSheetId="0">#REF!</definedName>
    <definedName name="Tot54a95">#REF!</definedName>
    <definedName name="Tot54a96" localSheetId="2">#REF!</definedName>
    <definedName name="Tot54a96" localSheetId="1">#REF!</definedName>
    <definedName name="Tot54a96" localSheetId="0">#REF!</definedName>
    <definedName name="Tot54a96">#REF!</definedName>
    <definedName name="Tot54a97" localSheetId="2">#REF!</definedName>
    <definedName name="Tot54a97" localSheetId="1">#REF!</definedName>
    <definedName name="Tot54a97" localSheetId="0">#REF!</definedName>
    <definedName name="Tot54a97">#REF!</definedName>
    <definedName name="Tot57a95" localSheetId="2">#REF!</definedName>
    <definedName name="Tot57a95" localSheetId="1">#REF!</definedName>
    <definedName name="Tot57a95" localSheetId="0">#REF!</definedName>
    <definedName name="Tot57a95">#REF!</definedName>
    <definedName name="Tot57a96" localSheetId="2">#REF!</definedName>
    <definedName name="Tot57a96" localSheetId="1">#REF!</definedName>
    <definedName name="Tot57a96" localSheetId="0">#REF!</definedName>
    <definedName name="Tot57a96">#REF!</definedName>
    <definedName name="Tot57a97" localSheetId="2">#REF!</definedName>
    <definedName name="Tot57a97" localSheetId="1">#REF!</definedName>
    <definedName name="Tot57a97" localSheetId="0">#REF!</definedName>
    <definedName name="Tot57a97">#REF!</definedName>
    <definedName name="Tot60a95" localSheetId="2">#REF!</definedName>
    <definedName name="Tot60a95" localSheetId="1">#REF!</definedName>
    <definedName name="Tot60a95" localSheetId="0">#REF!</definedName>
    <definedName name="Tot60a95">#REF!</definedName>
    <definedName name="Tot60a96" localSheetId="2">#REF!</definedName>
    <definedName name="Tot60a96" localSheetId="1">#REF!</definedName>
    <definedName name="Tot60a96" localSheetId="0">#REF!</definedName>
    <definedName name="Tot60a96">#REF!</definedName>
    <definedName name="Tot60a97" localSheetId="2">#REF!</definedName>
    <definedName name="Tot60a97" localSheetId="1">#REF!</definedName>
    <definedName name="Tot60a97" localSheetId="0">#REF!</definedName>
    <definedName name="Tot60a97">#REF!</definedName>
    <definedName name="Tot61a95" localSheetId="2">#REF!</definedName>
    <definedName name="Tot61a95" localSheetId="1">#REF!</definedName>
    <definedName name="Tot61a95" localSheetId="0">#REF!</definedName>
    <definedName name="Tot61a95">#REF!</definedName>
    <definedName name="Tot61a96" localSheetId="2">#REF!</definedName>
    <definedName name="Tot61a96" localSheetId="1">#REF!</definedName>
    <definedName name="Tot61a96" localSheetId="0">#REF!</definedName>
    <definedName name="Tot61a96">#REF!</definedName>
    <definedName name="Tot61a97" localSheetId="2">#REF!</definedName>
    <definedName name="Tot61a97" localSheetId="1">#REF!</definedName>
    <definedName name="Tot61a97" localSheetId="0">#REF!</definedName>
    <definedName name="Tot61a97">#REF!</definedName>
    <definedName name="Tot62a95" localSheetId="2">#REF!</definedName>
    <definedName name="Tot62a95" localSheetId="1">#REF!</definedName>
    <definedName name="Tot62a95" localSheetId="0">#REF!</definedName>
    <definedName name="Tot62a95">#REF!</definedName>
    <definedName name="Tot62a96" localSheetId="2">#REF!</definedName>
    <definedName name="Tot62a96" localSheetId="1">#REF!</definedName>
    <definedName name="Tot62a96" localSheetId="0">#REF!</definedName>
    <definedName name="Tot62a96">#REF!</definedName>
    <definedName name="Tot62a97" localSheetId="2">#REF!</definedName>
    <definedName name="Tot62a97" localSheetId="1">#REF!</definedName>
    <definedName name="Tot62a97" localSheetId="0">#REF!</definedName>
    <definedName name="Tot62a97">#REF!</definedName>
    <definedName name="Tot63a95" localSheetId="2">#REF!</definedName>
    <definedName name="Tot63a95" localSheetId="1">#REF!</definedName>
    <definedName name="Tot63a95" localSheetId="0">#REF!</definedName>
    <definedName name="Tot63a95">#REF!</definedName>
    <definedName name="Tot63a96" localSheetId="2">#REF!</definedName>
    <definedName name="Tot63a96" localSheetId="1">#REF!</definedName>
    <definedName name="Tot63a96" localSheetId="0">#REF!</definedName>
    <definedName name="Tot63a96">#REF!</definedName>
    <definedName name="Tot63a97" localSheetId="2">#REF!</definedName>
    <definedName name="Tot63a97" localSheetId="1">#REF!</definedName>
    <definedName name="Tot63a97" localSheetId="0">#REF!</definedName>
    <definedName name="Tot63a97">#REF!</definedName>
    <definedName name="Tot64a95" localSheetId="2">#REF!</definedName>
    <definedName name="Tot64a95" localSheetId="1">#REF!</definedName>
    <definedName name="Tot64a95" localSheetId="0">#REF!</definedName>
    <definedName name="Tot64a95">#REF!</definedName>
    <definedName name="Tot64a96" localSheetId="2">#REF!</definedName>
    <definedName name="Tot64a96" localSheetId="1">#REF!</definedName>
    <definedName name="Tot64a96" localSheetId="0">#REF!</definedName>
    <definedName name="Tot64a96">#REF!</definedName>
    <definedName name="Tot64a97" localSheetId="2">#REF!</definedName>
    <definedName name="Tot64a97" localSheetId="1">#REF!</definedName>
    <definedName name="Tot64a97" localSheetId="0">#REF!</definedName>
    <definedName name="Tot64a97">#REF!</definedName>
    <definedName name="Tot75a95" localSheetId="2">#REF!</definedName>
    <definedName name="Tot75a95" localSheetId="1">#REF!</definedName>
    <definedName name="Tot75a95" localSheetId="0">#REF!</definedName>
    <definedName name="Tot75a95">#REF!</definedName>
    <definedName name="Tot75a96" localSheetId="2">#REF!</definedName>
    <definedName name="Tot75a96" localSheetId="1">#REF!</definedName>
    <definedName name="Tot75a96" localSheetId="0">#REF!</definedName>
    <definedName name="Tot75a96">#REF!</definedName>
    <definedName name="Tot75a97" localSheetId="2">#REF!</definedName>
    <definedName name="Tot75a97" localSheetId="1">#REF!</definedName>
    <definedName name="Tot75a97" localSheetId="0">#REF!</definedName>
    <definedName name="Tot75a97">#REF!</definedName>
    <definedName name="Tot85a95" localSheetId="2">#REF!</definedName>
    <definedName name="Tot85a95" localSheetId="1">#REF!</definedName>
    <definedName name="Tot85a95" localSheetId="0">#REF!</definedName>
    <definedName name="Tot85a95">#REF!</definedName>
    <definedName name="Tot85a96" localSheetId="2">#REF!</definedName>
    <definedName name="Tot85a96" localSheetId="1">#REF!</definedName>
    <definedName name="Tot85a96" localSheetId="0">#REF!</definedName>
    <definedName name="Tot85a96">#REF!</definedName>
    <definedName name="Tot85a97" localSheetId="2">#REF!</definedName>
    <definedName name="Tot85a97" localSheetId="1">#REF!</definedName>
    <definedName name="Tot85a97" localSheetId="0">#REF!</definedName>
    <definedName name="Tot85a97">#REF!</definedName>
    <definedName name="Tot8a95" localSheetId="2">#REF!</definedName>
    <definedName name="Tot8a95" localSheetId="1">#REF!</definedName>
    <definedName name="Tot8a95" localSheetId="0">#REF!</definedName>
    <definedName name="Tot8a95">#REF!</definedName>
    <definedName name="Tot8a96" localSheetId="2">#REF!</definedName>
    <definedName name="Tot8a96" localSheetId="1">#REF!</definedName>
    <definedName name="Tot8a96" localSheetId="0">#REF!</definedName>
    <definedName name="Tot8a96">#REF!</definedName>
    <definedName name="Tot8a97" localSheetId="2">#REF!</definedName>
    <definedName name="Tot8a97" localSheetId="1">#REF!</definedName>
    <definedName name="Tot8a97" localSheetId="0">#REF!</definedName>
    <definedName name="Tot8a97">#REF!</definedName>
    <definedName name="Tot91a95" localSheetId="2">#REF!</definedName>
    <definedName name="Tot91a95" localSheetId="1">#REF!</definedName>
    <definedName name="Tot91a95" localSheetId="0">#REF!</definedName>
    <definedName name="Tot91a95">#REF!</definedName>
    <definedName name="Tot91a96" localSheetId="2">#REF!</definedName>
    <definedName name="Tot91a96" localSheetId="1">#REF!</definedName>
    <definedName name="Tot91a96" localSheetId="0">#REF!</definedName>
    <definedName name="Tot91a96">#REF!</definedName>
    <definedName name="Tot91a97" localSheetId="2">#REF!</definedName>
    <definedName name="Tot91a97" localSheetId="1">#REF!</definedName>
    <definedName name="Tot91a97" localSheetId="0">#REF!</definedName>
    <definedName name="Tot91a97">#REF!</definedName>
    <definedName name="Tot93a95" localSheetId="2">#REF!</definedName>
    <definedName name="Tot93a95" localSheetId="1">#REF!</definedName>
    <definedName name="Tot93a95" localSheetId="0">#REF!</definedName>
    <definedName name="Tot93a95">#REF!</definedName>
    <definedName name="Tot93a96" localSheetId="2">#REF!</definedName>
    <definedName name="Tot93a96" localSheetId="1">#REF!</definedName>
    <definedName name="Tot93a96" localSheetId="0">#REF!</definedName>
    <definedName name="Tot93a96">#REF!</definedName>
    <definedName name="Tot93a97" localSheetId="2">#REF!</definedName>
    <definedName name="Tot93a97" localSheetId="1">#REF!</definedName>
    <definedName name="Tot93a97" localSheetId="0">#REF!</definedName>
    <definedName name="Tot93a97">#REF!</definedName>
    <definedName name="Tot98a95" localSheetId="2">#REF!</definedName>
    <definedName name="Tot98a95" localSheetId="1">#REF!</definedName>
    <definedName name="Tot98a95" localSheetId="0">#REF!</definedName>
    <definedName name="Tot98a95">#REF!</definedName>
    <definedName name="Tot98a96" localSheetId="2">#REF!</definedName>
    <definedName name="Tot98a96" localSheetId="1">#REF!</definedName>
    <definedName name="Tot98a96" localSheetId="0">#REF!</definedName>
    <definedName name="Tot98a96">#REF!</definedName>
    <definedName name="Tot98a97" localSheetId="2">#REF!</definedName>
    <definedName name="Tot98a97" localSheetId="1">#REF!</definedName>
    <definedName name="Tot98a97" localSheetId="0">#REF!</definedName>
    <definedName name="Tot98a97">#REF!</definedName>
    <definedName name="totale">[13]Delibere1!$E$132</definedName>
    <definedName name="TotaleImporti" localSheetId="2">#REF!</definedName>
    <definedName name="TotaleImporti" localSheetId="1">#REF!</definedName>
    <definedName name="TotaleImporti" localSheetId="0">#REF!</definedName>
    <definedName name="TotaleImporti">#REF!</definedName>
    <definedName name="TotalePagamenti" localSheetId="2">#REF!</definedName>
    <definedName name="TotalePagamenti" localSheetId="1">#REF!</definedName>
    <definedName name="TotalePagamenti" localSheetId="0">#REF!</definedName>
    <definedName name="TotalePagamenti">#REF!</definedName>
    <definedName name="Totali_2000_per_UO_e_CE" localSheetId="2">#REF!</definedName>
    <definedName name="Totali_2000_per_UO_e_CE" localSheetId="1">#REF!</definedName>
    <definedName name="Totali_2000_per_UO_e_CE" localSheetId="0">#REF!</definedName>
    <definedName name="Totali_2000_per_UO_e_CE">#REF!</definedName>
    <definedName name="TRADIP" localSheetId="2">#REF!</definedName>
    <definedName name="TRADIP" localSheetId="1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UNITA_MEDIE_04" localSheetId="2">#REF!</definedName>
    <definedName name="UNITA_MEDIE_04" localSheetId="1">#REF!</definedName>
    <definedName name="UNITA_MEDIE_04" localSheetId="0">#REF!</definedName>
    <definedName name="UNITA_MEDIE_04">#REF!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2">#REF!</definedName>
    <definedName name="VOCI_STIPENDIALI" localSheetId="1">#REF!</definedName>
    <definedName name="VOCI_STIPENDIALI" localSheetId="0">#REF!</definedName>
    <definedName name="VOCI_STIPENDIALI">#REF!</definedName>
    <definedName name="VSAnteMar2002_105" localSheetId="2">#REF!</definedName>
    <definedName name="VSAnteMar2002_105" localSheetId="1">#REF!</definedName>
    <definedName name="VSAnteMar2002_105" localSheetId="0">#REF!</definedName>
    <definedName name="VSAnteMar2002_105">#REF!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2" i="31" l="1"/>
  <c r="L383" i="31"/>
  <c r="L384" i="31"/>
  <c r="K162" i="32" l="1"/>
  <c r="K496" i="32"/>
  <c r="K515" i="32"/>
  <c r="K519" i="32"/>
  <c r="K580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97" i="32"/>
  <c r="F98" i="32"/>
  <c r="F99" i="32"/>
  <c r="F100" i="32"/>
  <c r="F101" i="32"/>
  <c r="F102" i="32"/>
  <c r="F103" i="32"/>
  <c r="F104" i="32"/>
  <c r="F105" i="32"/>
  <c r="F106" i="32"/>
  <c r="F107" i="32"/>
  <c r="F108" i="32"/>
  <c r="F109" i="32"/>
  <c r="F110" i="32"/>
  <c r="F111" i="32"/>
  <c r="F112" i="32"/>
  <c r="F113" i="32"/>
  <c r="F114" i="32"/>
  <c r="F115" i="32"/>
  <c r="F116" i="32"/>
  <c r="F117" i="32"/>
  <c r="F118" i="32"/>
  <c r="F119" i="32"/>
  <c r="F120" i="32"/>
  <c r="F121" i="32"/>
  <c r="F122" i="32"/>
  <c r="F123" i="32"/>
  <c r="F124" i="32"/>
  <c r="F125" i="32"/>
  <c r="F126" i="32"/>
  <c r="F127" i="32"/>
  <c r="F128" i="32"/>
  <c r="F129" i="32"/>
  <c r="F130" i="32"/>
  <c r="F131" i="32"/>
  <c r="F132" i="32"/>
  <c r="F133" i="32"/>
  <c r="F134" i="32"/>
  <c r="F135" i="32"/>
  <c r="F136" i="32"/>
  <c r="F137" i="32"/>
  <c r="F138" i="32"/>
  <c r="F139" i="32"/>
  <c r="F140" i="32"/>
  <c r="F141" i="32"/>
  <c r="F142" i="32"/>
  <c r="F143" i="32"/>
  <c r="F144" i="32"/>
  <c r="F145" i="32"/>
  <c r="F146" i="32"/>
  <c r="F147" i="32"/>
  <c r="F148" i="32"/>
  <c r="F149" i="32"/>
  <c r="F150" i="32"/>
  <c r="F151" i="32"/>
  <c r="F152" i="32"/>
  <c r="F153" i="32"/>
  <c r="F154" i="32"/>
  <c r="F155" i="32"/>
  <c r="F156" i="32"/>
  <c r="F157" i="32"/>
  <c r="F158" i="32"/>
  <c r="F159" i="32"/>
  <c r="F160" i="32"/>
  <c r="F161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175" i="32"/>
  <c r="F176" i="32"/>
  <c r="F177" i="32"/>
  <c r="F178" i="32"/>
  <c r="F179" i="32"/>
  <c r="F180" i="32"/>
  <c r="F181" i="32"/>
  <c r="F182" i="32"/>
  <c r="F183" i="32"/>
  <c r="F184" i="32"/>
  <c r="F185" i="32"/>
  <c r="F186" i="32"/>
  <c r="F187" i="32"/>
  <c r="F188" i="32"/>
  <c r="F189" i="32"/>
  <c r="F190" i="32"/>
  <c r="F191" i="32"/>
  <c r="F192" i="32"/>
  <c r="F193" i="32"/>
  <c r="F194" i="32"/>
  <c r="F195" i="32"/>
  <c r="F196" i="32"/>
  <c r="F197" i="32"/>
  <c r="F198" i="32"/>
  <c r="F199" i="32"/>
  <c r="F200" i="32"/>
  <c r="F201" i="32"/>
  <c r="F202" i="32"/>
  <c r="F203" i="32"/>
  <c r="F204" i="32"/>
  <c r="F205" i="32"/>
  <c r="F206" i="32"/>
  <c r="F207" i="32"/>
  <c r="F208" i="32"/>
  <c r="F209" i="32"/>
  <c r="F210" i="32"/>
  <c r="F211" i="32"/>
  <c r="F212" i="32"/>
  <c r="F213" i="32"/>
  <c r="F214" i="32"/>
  <c r="F215" i="32"/>
  <c r="F216" i="32"/>
  <c r="F217" i="32"/>
  <c r="F218" i="32"/>
  <c r="F219" i="32"/>
  <c r="F220" i="32"/>
  <c r="F221" i="32"/>
  <c r="F222" i="32"/>
  <c r="F223" i="32"/>
  <c r="F224" i="32"/>
  <c r="F225" i="32"/>
  <c r="F226" i="32"/>
  <c r="F227" i="32"/>
  <c r="F228" i="32"/>
  <c r="F229" i="32"/>
  <c r="F230" i="32"/>
  <c r="F231" i="32"/>
  <c r="F232" i="32"/>
  <c r="F233" i="32"/>
  <c r="F234" i="32"/>
  <c r="F235" i="32"/>
  <c r="F236" i="32"/>
  <c r="F237" i="32"/>
  <c r="F238" i="32"/>
  <c r="F239" i="32"/>
  <c r="F240" i="32"/>
  <c r="F241" i="32"/>
  <c r="F242" i="32"/>
  <c r="F243" i="32"/>
  <c r="F244" i="32"/>
  <c r="F245" i="32"/>
  <c r="F246" i="32"/>
  <c r="F247" i="32"/>
  <c r="F248" i="32"/>
  <c r="F249" i="32"/>
  <c r="F250" i="32"/>
  <c r="F251" i="32"/>
  <c r="F252" i="32"/>
  <c r="F253" i="32"/>
  <c r="F254" i="32"/>
  <c r="F255" i="32"/>
  <c r="F256" i="32"/>
  <c r="F257" i="32"/>
  <c r="F258" i="32"/>
  <c r="F259" i="32"/>
  <c r="F260" i="32"/>
  <c r="F261" i="32"/>
  <c r="F262" i="32"/>
  <c r="F263" i="32"/>
  <c r="F264" i="32"/>
  <c r="F265" i="32"/>
  <c r="F266" i="32"/>
  <c r="F267" i="32"/>
  <c r="F268" i="32"/>
  <c r="F269" i="32"/>
  <c r="F270" i="32"/>
  <c r="F271" i="32"/>
  <c r="F272" i="32"/>
  <c r="F273" i="32"/>
  <c r="F274" i="32"/>
  <c r="F275" i="32"/>
  <c r="F276" i="32"/>
  <c r="F277" i="32"/>
  <c r="F278" i="32"/>
  <c r="F279" i="32"/>
  <c r="F280" i="32"/>
  <c r="F281" i="32"/>
  <c r="F282" i="32"/>
  <c r="F283" i="32"/>
  <c r="F284" i="32"/>
  <c r="F285" i="32"/>
  <c r="F286" i="32"/>
  <c r="F287" i="32"/>
  <c r="F288" i="32"/>
  <c r="F289" i="32"/>
  <c r="F290" i="32"/>
  <c r="F291" i="32"/>
  <c r="F292" i="32"/>
  <c r="F293" i="32"/>
  <c r="F294" i="32"/>
  <c r="F295" i="32"/>
  <c r="F296" i="32"/>
  <c r="F297" i="32"/>
  <c r="F298" i="32"/>
  <c r="F299" i="32"/>
  <c r="F300" i="32"/>
  <c r="F301" i="32"/>
  <c r="F302" i="32"/>
  <c r="F303" i="32"/>
  <c r="F304" i="32"/>
  <c r="F305" i="32"/>
  <c r="F306" i="32"/>
  <c r="F307" i="32"/>
  <c r="F308" i="32"/>
  <c r="F309" i="32"/>
  <c r="F310" i="32"/>
  <c r="F311" i="32"/>
  <c r="F312" i="32"/>
  <c r="F313" i="32"/>
  <c r="F314" i="32"/>
  <c r="F315" i="32"/>
  <c r="F316" i="32"/>
  <c r="F317" i="32"/>
  <c r="F318" i="32"/>
  <c r="F319" i="32"/>
  <c r="F320" i="32"/>
  <c r="F321" i="32"/>
  <c r="F322" i="32"/>
  <c r="F323" i="32"/>
  <c r="F324" i="32"/>
  <c r="F325" i="32"/>
  <c r="F326" i="32"/>
  <c r="F327" i="32"/>
  <c r="F328" i="32"/>
  <c r="F329" i="32"/>
  <c r="F330" i="32"/>
  <c r="F331" i="32"/>
  <c r="F332" i="32"/>
  <c r="F333" i="32"/>
  <c r="F334" i="32"/>
  <c r="F335" i="32"/>
  <c r="F336" i="32"/>
  <c r="F337" i="32"/>
  <c r="F338" i="32"/>
  <c r="F339" i="32"/>
  <c r="F340" i="32"/>
  <c r="F341" i="32"/>
  <c r="F342" i="32"/>
  <c r="F343" i="32"/>
  <c r="F344" i="32"/>
  <c r="F345" i="32"/>
  <c r="F346" i="32"/>
  <c r="F347" i="32"/>
  <c r="F348" i="32"/>
  <c r="F349" i="32"/>
  <c r="F350" i="32"/>
  <c r="F351" i="32"/>
  <c r="F352" i="32"/>
  <c r="F353" i="32"/>
  <c r="F354" i="32"/>
  <c r="F355" i="32"/>
  <c r="F356" i="32"/>
  <c r="F357" i="32"/>
  <c r="F358" i="32"/>
  <c r="F359" i="32"/>
  <c r="F360" i="32"/>
  <c r="F361" i="32"/>
  <c r="F362" i="32"/>
  <c r="F363" i="32"/>
  <c r="F364" i="32"/>
  <c r="F365" i="32"/>
  <c r="F366" i="32"/>
  <c r="F367" i="32"/>
  <c r="F368" i="32"/>
  <c r="F369" i="32"/>
  <c r="F370" i="32"/>
  <c r="F371" i="32"/>
  <c r="F372" i="32"/>
  <c r="F373" i="32"/>
  <c r="F374" i="32"/>
  <c r="F375" i="32"/>
  <c r="F376" i="32"/>
  <c r="F377" i="32"/>
  <c r="F378" i="32"/>
  <c r="F379" i="32"/>
  <c r="F380" i="32"/>
  <c r="F381" i="32"/>
  <c r="F382" i="32"/>
  <c r="F383" i="32"/>
  <c r="F384" i="32"/>
  <c r="F385" i="32"/>
  <c r="F386" i="32"/>
  <c r="F387" i="32"/>
  <c r="F388" i="32"/>
  <c r="F389" i="32"/>
  <c r="F390" i="32"/>
  <c r="F391" i="32"/>
  <c r="F392" i="32"/>
  <c r="F393" i="32"/>
  <c r="F394" i="32"/>
  <c r="F395" i="32"/>
  <c r="F396" i="32"/>
  <c r="F397" i="32"/>
  <c r="F398" i="32"/>
  <c r="F399" i="32"/>
  <c r="F400" i="32"/>
  <c r="F401" i="32"/>
  <c r="F402" i="32"/>
  <c r="F403" i="32"/>
  <c r="F404" i="32"/>
  <c r="F405" i="32"/>
  <c r="F406" i="32"/>
  <c r="F407" i="32"/>
  <c r="F408" i="32"/>
  <c r="F409" i="32"/>
  <c r="F410" i="32"/>
  <c r="F411" i="32"/>
  <c r="F412" i="32"/>
  <c r="F413" i="32"/>
  <c r="F414" i="32"/>
  <c r="F415" i="32"/>
  <c r="F416" i="32"/>
  <c r="F417" i="32"/>
  <c r="F418" i="32"/>
  <c r="F419" i="32"/>
  <c r="F420" i="32"/>
  <c r="F421" i="32"/>
  <c r="F422" i="32"/>
  <c r="F423" i="32"/>
  <c r="F424" i="32"/>
  <c r="F425" i="32"/>
  <c r="F426" i="32"/>
  <c r="F427" i="32"/>
  <c r="F428" i="32"/>
  <c r="F429" i="32"/>
  <c r="F430" i="32"/>
  <c r="F431" i="32"/>
  <c r="F432" i="32"/>
  <c r="F433" i="32"/>
  <c r="F434" i="32"/>
  <c r="F435" i="32"/>
  <c r="F436" i="32"/>
  <c r="F437" i="32"/>
  <c r="F438" i="32"/>
  <c r="F439" i="32"/>
  <c r="F440" i="32"/>
  <c r="F441" i="32"/>
  <c r="F442" i="32"/>
  <c r="F443" i="32"/>
  <c r="F444" i="32"/>
  <c r="F445" i="32"/>
  <c r="F446" i="32"/>
  <c r="F447" i="32"/>
  <c r="F448" i="32"/>
  <c r="F449" i="32"/>
  <c r="F450" i="32"/>
  <c r="F451" i="32"/>
  <c r="F452" i="32"/>
  <c r="F453" i="32"/>
  <c r="F454" i="32"/>
  <c r="F455" i="32"/>
  <c r="F456" i="32"/>
  <c r="F457" i="32"/>
  <c r="F458" i="32"/>
  <c r="F459" i="32"/>
  <c r="F460" i="32"/>
  <c r="F461" i="32"/>
  <c r="F462" i="32"/>
  <c r="F463" i="32"/>
  <c r="F464" i="32"/>
  <c r="F465" i="32"/>
  <c r="F466" i="32"/>
  <c r="F467" i="32"/>
  <c r="F468" i="32"/>
  <c r="F469" i="32"/>
  <c r="F470" i="32"/>
  <c r="F471" i="32"/>
  <c r="F472" i="32"/>
  <c r="F473" i="32"/>
  <c r="F474" i="32"/>
  <c r="F475" i="32"/>
  <c r="F476" i="32"/>
  <c r="F477" i="32"/>
  <c r="F478" i="32"/>
  <c r="F479" i="32"/>
  <c r="F480" i="32"/>
  <c r="F481" i="32"/>
  <c r="F482" i="32"/>
  <c r="F483" i="32"/>
  <c r="F484" i="32"/>
  <c r="F485" i="32"/>
  <c r="F486" i="32"/>
  <c r="F487" i="32"/>
  <c r="F488" i="32"/>
  <c r="F489" i="32"/>
  <c r="F490" i="32"/>
  <c r="F491" i="32"/>
  <c r="F492" i="32"/>
  <c r="F493" i="32"/>
  <c r="F494" i="32"/>
  <c r="F495" i="32"/>
  <c r="F497" i="32"/>
  <c r="F498" i="32"/>
  <c r="F499" i="32"/>
  <c r="F500" i="32"/>
  <c r="F501" i="32"/>
  <c r="F502" i="32"/>
  <c r="F503" i="32"/>
  <c r="F504" i="32"/>
  <c r="F505" i="32"/>
  <c r="F506" i="32"/>
  <c r="F507" i="32"/>
  <c r="F508" i="32"/>
  <c r="F509" i="32"/>
  <c r="F510" i="32"/>
  <c r="F511" i="32"/>
  <c r="F512" i="32"/>
  <c r="F513" i="32"/>
  <c r="F514" i="32"/>
  <c r="F516" i="32"/>
  <c r="F517" i="32"/>
  <c r="F518" i="32"/>
  <c r="F520" i="32"/>
  <c r="F521" i="32"/>
  <c r="F522" i="32"/>
  <c r="F523" i="32"/>
  <c r="F524" i="32"/>
  <c r="F525" i="32"/>
  <c r="F526" i="32"/>
  <c r="F527" i="32"/>
  <c r="F528" i="32"/>
  <c r="F529" i="32"/>
  <c r="F530" i="32"/>
  <c r="F531" i="32"/>
  <c r="F532" i="32"/>
  <c r="F533" i="32"/>
  <c r="F534" i="32"/>
  <c r="F535" i="32"/>
  <c r="F536" i="32"/>
  <c r="F537" i="32"/>
  <c r="F538" i="32"/>
  <c r="F539" i="32"/>
  <c r="F540" i="32"/>
  <c r="F541" i="32"/>
  <c r="F542" i="32"/>
  <c r="F543" i="32"/>
  <c r="F544" i="32"/>
  <c r="F545" i="32"/>
  <c r="F546" i="32"/>
  <c r="F547" i="32"/>
  <c r="F548" i="32"/>
  <c r="F549" i="32"/>
  <c r="F550" i="32"/>
  <c r="F551" i="32"/>
  <c r="F552" i="32"/>
  <c r="F553" i="32"/>
  <c r="F554" i="32"/>
  <c r="F555" i="32"/>
  <c r="F556" i="32"/>
  <c r="F557" i="32"/>
  <c r="F558" i="32"/>
  <c r="F559" i="32"/>
  <c r="F560" i="32"/>
  <c r="F561" i="32"/>
  <c r="F562" i="32"/>
  <c r="F563" i="32"/>
  <c r="F564" i="32"/>
  <c r="F565" i="32"/>
  <c r="F566" i="32"/>
  <c r="F567" i="32"/>
  <c r="F568" i="32"/>
  <c r="F569" i="32"/>
  <c r="F570" i="32"/>
  <c r="F571" i="32"/>
  <c r="F572" i="32"/>
  <c r="F573" i="32"/>
  <c r="F574" i="32"/>
  <c r="F575" i="32"/>
  <c r="F576" i="32"/>
  <c r="F577" i="32"/>
  <c r="F578" i="32"/>
  <c r="F579" i="32"/>
  <c r="F581" i="32"/>
  <c r="F582" i="32"/>
  <c r="F583" i="32"/>
  <c r="F584" i="32"/>
  <c r="F585" i="32"/>
  <c r="F586" i="32"/>
  <c r="F587" i="32"/>
  <c r="F588" i="32"/>
  <c r="F589" i="32"/>
  <c r="F590" i="32"/>
  <c r="F591" i="32"/>
  <c r="F29" i="32"/>
  <c r="E30" i="32"/>
  <c r="K30" i="32" s="1"/>
  <c r="E31" i="32"/>
  <c r="K31" i="32" s="1"/>
  <c r="E32" i="32"/>
  <c r="K32" i="32" s="1"/>
  <c r="E33" i="32"/>
  <c r="K33" i="32" s="1"/>
  <c r="E34" i="32"/>
  <c r="K34" i="32" s="1"/>
  <c r="E35" i="32"/>
  <c r="K35" i="32" s="1"/>
  <c r="E36" i="32"/>
  <c r="K36" i="32" s="1"/>
  <c r="E37" i="32"/>
  <c r="K37" i="32" s="1"/>
  <c r="E38" i="32"/>
  <c r="K38" i="32" s="1"/>
  <c r="E39" i="32"/>
  <c r="K39" i="32" s="1"/>
  <c r="E40" i="32"/>
  <c r="K40" i="32" s="1"/>
  <c r="E41" i="32"/>
  <c r="K41" i="32" s="1"/>
  <c r="E42" i="32"/>
  <c r="K42" i="32" s="1"/>
  <c r="E43" i="32"/>
  <c r="K43" i="32" s="1"/>
  <c r="E44" i="32"/>
  <c r="K44" i="32" s="1"/>
  <c r="E45" i="32"/>
  <c r="K45" i="32" s="1"/>
  <c r="E46" i="32"/>
  <c r="K46" i="32" s="1"/>
  <c r="E47" i="32"/>
  <c r="K47" i="32" s="1"/>
  <c r="E48" i="32"/>
  <c r="K48" i="32" s="1"/>
  <c r="E49" i="32"/>
  <c r="K49" i="32" s="1"/>
  <c r="E50" i="32"/>
  <c r="K50" i="32" s="1"/>
  <c r="E51" i="32"/>
  <c r="K51" i="32" s="1"/>
  <c r="E52" i="32"/>
  <c r="K52" i="32" s="1"/>
  <c r="E53" i="32"/>
  <c r="K53" i="32" s="1"/>
  <c r="E54" i="32"/>
  <c r="K54" i="32" s="1"/>
  <c r="E55" i="32"/>
  <c r="K55" i="32" s="1"/>
  <c r="E56" i="32"/>
  <c r="K56" i="32" s="1"/>
  <c r="E57" i="32"/>
  <c r="K57" i="32" s="1"/>
  <c r="E58" i="32"/>
  <c r="K58" i="32" s="1"/>
  <c r="E59" i="32"/>
  <c r="K59" i="32" s="1"/>
  <c r="E60" i="32"/>
  <c r="K60" i="32" s="1"/>
  <c r="E61" i="32"/>
  <c r="K61" i="32" s="1"/>
  <c r="E62" i="32"/>
  <c r="K62" i="32" s="1"/>
  <c r="E63" i="32"/>
  <c r="K63" i="32" s="1"/>
  <c r="E64" i="32"/>
  <c r="K64" i="32" s="1"/>
  <c r="E65" i="32"/>
  <c r="K65" i="32" s="1"/>
  <c r="E66" i="32"/>
  <c r="K66" i="32" s="1"/>
  <c r="E67" i="32"/>
  <c r="K67" i="32" s="1"/>
  <c r="E68" i="32"/>
  <c r="K68" i="32" s="1"/>
  <c r="E69" i="32"/>
  <c r="K69" i="32" s="1"/>
  <c r="E70" i="32"/>
  <c r="K70" i="32" s="1"/>
  <c r="E71" i="32"/>
  <c r="K71" i="32" s="1"/>
  <c r="E72" i="32"/>
  <c r="K72" i="32" s="1"/>
  <c r="E73" i="32"/>
  <c r="K73" i="32" s="1"/>
  <c r="E74" i="32"/>
  <c r="K74" i="32" s="1"/>
  <c r="E75" i="32"/>
  <c r="K75" i="32" s="1"/>
  <c r="E76" i="32"/>
  <c r="K76" i="32" s="1"/>
  <c r="E77" i="32"/>
  <c r="K77" i="32" s="1"/>
  <c r="E78" i="32"/>
  <c r="K78" i="32" s="1"/>
  <c r="E79" i="32"/>
  <c r="K79" i="32" s="1"/>
  <c r="E80" i="32"/>
  <c r="K80" i="32" s="1"/>
  <c r="E81" i="32"/>
  <c r="K81" i="32" s="1"/>
  <c r="E82" i="32"/>
  <c r="K82" i="32" s="1"/>
  <c r="E83" i="32"/>
  <c r="K83" i="32" s="1"/>
  <c r="E84" i="32"/>
  <c r="K84" i="32" s="1"/>
  <c r="E85" i="32"/>
  <c r="K85" i="32" s="1"/>
  <c r="E86" i="32"/>
  <c r="K86" i="32" s="1"/>
  <c r="E87" i="32"/>
  <c r="K87" i="32" s="1"/>
  <c r="E88" i="32"/>
  <c r="K88" i="32" s="1"/>
  <c r="E89" i="32"/>
  <c r="K89" i="32" s="1"/>
  <c r="E90" i="32"/>
  <c r="K90" i="32" s="1"/>
  <c r="E91" i="32"/>
  <c r="K91" i="32" s="1"/>
  <c r="E92" i="32"/>
  <c r="K92" i="32" s="1"/>
  <c r="E93" i="32"/>
  <c r="K93" i="32" s="1"/>
  <c r="E94" i="32"/>
  <c r="K94" i="32" s="1"/>
  <c r="E95" i="32"/>
  <c r="K95" i="32" s="1"/>
  <c r="E96" i="32"/>
  <c r="K96" i="32" s="1"/>
  <c r="E97" i="32"/>
  <c r="K97" i="32" s="1"/>
  <c r="E98" i="32"/>
  <c r="K98" i="32" s="1"/>
  <c r="E99" i="32"/>
  <c r="K99" i="32" s="1"/>
  <c r="E100" i="32"/>
  <c r="K100" i="32" s="1"/>
  <c r="E101" i="32"/>
  <c r="K101" i="32" s="1"/>
  <c r="E102" i="32"/>
  <c r="K102" i="32" s="1"/>
  <c r="E103" i="32"/>
  <c r="K103" i="32" s="1"/>
  <c r="E104" i="32"/>
  <c r="K104" i="32" s="1"/>
  <c r="E105" i="32"/>
  <c r="K105" i="32" s="1"/>
  <c r="E106" i="32"/>
  <c r="K106" i="32" s="1"/>
  <c r="E107" i="32"/>
  <c r="K107" i="32" s="1"/>
  <c r="E108" i="32"/>
  <c r="K108" i="32" s="1"/>
  <c r="E109" i="32"/>
  <c r="K109" i="32" s="1"/>
  <c r="E110" i="32"/>
  <c r="K110" i="32" s="1"/>
  <c r="E111" i="32"/>
  <c r="K111" i="32" s="1"/>
  <c r="E112" i="32"/>
  <c r="K112" i="32" s="1"/>
  <c r="E113" i="32"/>
  <c r="K113" i="32" s="1"/>
  <c r="E114" i="32"/>
  <c r="K114" i="32" s="1"/>
  <c r="E115" i="32"/>
  <c r="K115" i="32" s="1"/>
  <c r="E116" i="32"/>
  <c r="K116" i="32" s="1"/>
  <c r="E117" i="32"/>
  <c r="K117" i="32" s="1"/>
  <c r="E118" i="32"/>
  <c r="K118" i="32" s="1"/>
  <c r="E119" i="32"/>
  <c r="K119" i="32" s="1"/>
  <c r="E120" i="32"/>
  <c r="K120" i="32" s="1"/>
  <c r="E121" i="32"/>
  <c r="K121" i="32" s="1"/>
  <c r="E122" i="32"/>
  <c r="K122" i="32" s="1"/>
  <c r="E123" i="32"/>
  <c r="K123" i="32" s="1"/>
  <c r="E124" i="32"/>
  <c r="K124" i="32" s="1"/>
  <c r="E125" i="32"/>
  <c r="K125" i="32" s="1"/>
  <c r="E126" i="32"/>
  <c r="K126" i="32" s="1"/>
  <c r="E127" i="32"/>
  <c r="K127" i="32" s="1"/>
  <c r="E128" i="32"/>
  <c r="K128" i="32" s="1"/>
  <c r="E129" i="32"/>
  <c r="K129" i="32" s="1"/>
  <c r="E130" i="32"/>
  <c r="K130" i="32" s="1"/>
  <c r="E131" i="32"/>
  <c r="K131" i="32" s="1"/>
  <c r="E132" i="32"/>
  <c r="K132" i="32" s="1"/>
  <c r="E133" i="32"/>
  <c r="K133" i="32" s="1"/>
  <c r="E134" i="32"/>
  <c r="K134" i="32" s="1"/>
  <c r="E135" i="32"/>
  <c r="K135" i="32" s="1"/>
  <c r="E136" i="32"/>
  <c r="K136" i="32" s="1"/>
  <c r="E137" i="32"/>
  <c r="K137" i="32" s="1"/>
  <c r="E138" i="32"/>
  <c r="K138" i="32" s="1"/>
  <c r="E139" i="32"/>
  <c r="K139" i="32" s="1"/>
  <c r="E140" i="32"/>
  <c r="K140" i="32" s="1"/>
  <c r="E141" i="32"/>
  <c r="K141" i="32" s="1"/>
  <c r="E142" i="32"/>
  <c r="K142" i="32" s="1"/>
  <c r="E143" i="32"/>
  <c r="K143" i="32" s="1"/>
  <c r="E144" i="32"/>
  <c r="K144" i="32" s="1"/>
  <c r="E145" i="32"/>
  <c r="K145" i="32" s="1"/>
  <c r="E146" i="32"/>
  <c r="K146" i="32" s="1"/>
  <c r="E147" i="32"/>
  <c r="K147" i="32" s="1"/>
  <c r="E148" i="32"/>
  <c r="K148" i="32" s="1"/>
  <c r="E149" i="32"/>
  <c r="K149" i="32" s="1"/>
  <c r="E150" i="32"/>
  <c r="K150" i="32" s="1"/>
  <c r="E151" i="32"/>
  <c r="K151" i="32" s="1"/>
  <c r="E152" i="32"/>
  <c r="K152" i="32" s="1"/>
  <c r="E153" i="32"/>
  <c r="K153" i="32" s="1"/>
  <c r="E154" i="32"/>
  <c r="K154" i="32" s="1"/>
  <c r="E155" i="32"/>
  <c r="K155" i="32" s="1"/>
  <c r="E156" i="32"/>
  <c r="K156" i="32" s="1"/>
  <c r="E157" i="32"/>
  <c r="K157" i="32" s="1"/>
  <c r="E158" i="32"/>
  <c r="K158" i="32" s="1"/>
  <c r="E159" i="32"/>
  <c r="K159" i="32" s="1"/>
  <c r="E160" i="32"/>
  <c r="K160" i="32" s="1"/>
  <c r="E161" i="32"/>
  <c r="K161" i="32" s="1"/>
  <c r="E163" i="32"/>
  <c r="K163" i="32" s="1"/>
  <c r="E164" i="32"/>
  <c r="K164" i="32" s="1"/>
  <c r="E165" i="32"/>
  <c r="K165" i="32" s="1"/>
  <c r="E166" i="32"/>
  <c r="K166" i="32" s="1"/>
  <c r="E167" i="32"/>
  <c r="K167" i="32" s="1"/>
  <c r="E168" i="32"/>
  <c r="K168" i="32" s="1"/>
  <c r="E169" i="32"/>
  <c r="K169" i="32" s="1"/>
  <c r="E170" i="32"/>
  <c r="K170" i="32" s="1"/>
  <c r="E171" i="32"/>
  <c r="K171" i="32" s="1"/>
  <c r="E172" i="32"/>
  <c r="K172" i="32" s="1"/>
  <c r="E173" i="32"/>
  <c r="K173" i="32" s="1"/>
  <c r="E174" i="32"/>
  <c r="K174" i="32" s="1"/>
  <c r="E175" i="32"/>
  <c r="K175" i="32" s="1"/>
  <c r="E176" i="32"/>
  <c r="K176" i="32" s="1"/>
  <c r="E177" i="32"/>
  <c r="K177" i="32" s="1"/>
  <c r="E178" i="32"/>
  <c r="K178" i="32" s="1"/>
  <c r="E179" i="32"/>
  <c r="K179" i="32" s="1"/>
  <c r="E180" i="32"/>
  <c r="K180" i="32" s="1"/>
  <c r="E181" i="32"/>
  <c r="K181" i="32" s="1"/>
  <c r="E182" i="32"/>
  <c r="K182" i="32" s="1"/>
  <c r="E183" i="32"/>
  <c r="K183" i="32" s="1"/>
  <c r="E184" i="32"/>
  <c r="K184" i="32" s="1"/>
  <c r="E185" i="32"/>
  <c r="K185" i="32" s="1"/>
  <c r="E186" i="32"/>
  <c r="K186" i="32" s="1"/>
  <c r="E187" i="32"/>
  <c r="K187" i="32" s="1"/>
  <c r="E188" i="32"/>
  <c r="K188" i="32" s="1"/>
  <c r="E189" i="32"/>
  <c r="K189" i="32" s="1"/>
  <c r="E190" i="32"/>
  <c r="K190" i="32" s="1"/>
  <c r="E191" i="32"/>
  <c r="K191" i="32" s="1"/>
  <c r="E192" i="32"/>
  <c r="K192" i="32" s="1"/>
  <c r="E193" i="32"/>
  <c r="K193" i="32" s="1"/>
  <c r="E194" i="32"/>
  <c r="K194" i="32" s="1"/>
  <c r="E195" i="32"/>
  <c r="K195" i="32" s="1"/>
  <c r="E196" i="32"/>
  <c r="K196" i="32" s="1"/>
  <c r="E197" i="32"/>
  <c r="K197" i="32" s="1"/>
  <c r="E198" i="32"/>
  <c r="K198" i="32" s="1"/>
  <c r="E199" i="32"/>
  <c r="K199" i="32" s="1"/>
  <c r="E200" i="32"/>
  <c r="K200" i="32" s="1"/>
  <c r="E201" i="32"/>
  <c r="K201" i="32" s="1"/>
  <c r="E202" i="32"/>
  <c r="K202" i="32" s="1"/>
  <c r="E203" i="32"/>
  <c r="K203" i="32" s="1"/>
  <c r="E204" i="32"/>
  <c r="K204" i="32" s="1"/>
  <c r="E205" i="32"/>
  <c r="K205" i="32" s="1"/>
  <c r="E206" i="32"/>
  <c r="K206" i="32" s="1"/>
  <c r="E207" i="32"/>
  <c r="K207" i="32" s="1"/>
  <c r="E208" i="32"/>
  <c r="K208" i="32" s="1"/>
  <c r="E209" i="32"/>
  <c r="K209" i="32" s="1"/>
  <c r="E210" i="32"/>
  <c r="K210" i="32" s="1"/>
  <c r="E211" i="32"/>
  <c r="K211" i="32" s="1"/>
  <c r="E212" i="32"/>
  <c r="K212" i="32" s="1"/>
  <c r="E213" i="32"/>
  <c r="K213" i="32" s="1"/>
  <c r="E214" i="32"/>
  <c r="K214" i="32" s="1"/>
  <c r="E215" i="32"/>
  <c r="K215" i="32" s="1"/>
  <c r="E216" i="32"/>
  <c r="K216" i="32" s="1"/>
  <c r="E217" i="32"/>
  <c r="K217" i="32" s="1"/>
  <c r="E218" i="32"/>
  <c r="K218" i="32" s="1"/>
  <c r="E219" i="32"/>
  <c r="K219" i="32" s="1"/>
  <c r="E220" i="32"/>
  <c r="K220" i="32" s="1"/>
  <c r="E221" i="32"/>
  <c r="K221" i="32" s="1"/>
  <c r="E222" i="32"/>
  <c r="K222" i="32" s="1"/>
  <c r="E223" i="32"/>
  <c r="K223" i="32" s="1"/>
  <c r="E224" i="32"/>
  <c r="K224" i="32" s="1"/>
  <c r="E225" i="32"/>
  <c r="K225" i="32" s="1"/>
  <c r="E226" i="32"/>
  <c r="K226" i="32" s="1"/>
  <c r="E227" i="32"/>
  <c r="K227" i="32" s="1"/>
  <c r="E228" i="32"/>
  <c r="K228" i="32" s="1"/>
  <c r="E229" i="32"/>
  <c r="K229" i="32" s="1"/>
  <c r="E230" i="32"/>
  <c r="K230" i="32" s="1"/>
  <c r="E231" i="32"/>
  <c r="K231" i="32" s="1"/>
  <c r="E232" i="32"/>
  <c r="K232" i="32" s="1"/>
  <c r="E233" i="32"/>
  <c r="K233" i="32" s="1"/>
  <c r="E234" i="32"/>
  <c r="K234" i="32" s="1"/>
  <c r="E235" i="32"/>
  <c r="K235" i="32" s="1"/>
  <c r="E236" i="32"/>
  <c r="K236" i="32" s="1"/>
  <c r="E237" i="32"/>
  <c r="K237" i="32" s="1"/>
  <c r="E238" i="32"/>
  <c r="K238" i="32" s="1"/>
  <c r="E239" i="32"/>
  <c r="K239" i="32" s="1"/>
  <c r="E240" i="32"/>
  <c r="K240" i="32" s="1"/>
  <c r="E241" i="32"/>
  <c r="K241" i="32" s="1"/>
  <c r="E242" i="32"/>
  <c r="K242" i="32" s="1"/>
  <c r="E243" i="32"/>
  <c r="K243" i="32" s="1"/>
  <c r="E244" i="32"/>
  <c r="K244" i="32" s="1"/>
  <c r="E245" i="32"/>
  <c r="K245" i="32" s="1"/>
  <c r="E246" i="32"/>
  <c r="K246" i="32" s="1"/>
  <c r="E247" i="32"/>
  <c r="K247" i="32" s="1"/>
  <c r="E248" i="32"/>
  <c r="K248" i="32" s="1"/>
  <c r="E249" i="32"/>
  <c r="K249" i="32" s="1"/>
  <c r="E250" i="32"/>
  <c r="K250" i="32" s="1"/>
  <c r="E251" i="32"/>
  <c r="K251" i="32" s="1"/>
  <c r="E252" i="32"/>
  <c r="K252" i="32" s="1"/>
  <c r="E253" i="32"/>
  <c r="K253" i="32" s="1"/>
  <c r="E254" i="32"/>
  <c r="K254" i="32" s="1"/>
  <c r="E255" i="32"/>
  <c r="K255" i="32" s="1"/>
  <c r="E256" i="32"/>
  <c r="K256" i="32" s="1"/>
  <c r="E257" i="32"/>
  <c r="K257" i="32" s="1"/>
  <c r="E258" i="32"/>
  <c r="K258" i="32" s="1"/>
  <c r="E259" i="32"/>
  <c r="K259" i="32" s="1"/>
  <c r="E260" i="32"/>
  <c r="K260" i="32" s="1"/>
  <c r="E261" i="32"/>
  <c r="K261" i="32" s="1"/>
  <c r="E262" i="32"/>
  <c r="K262" i="32" s="1"/>
  <c r="E263" i="32"/>
  <c r="K263" i="32" s="1"/>
  <c r="E264" i="32"/>
  <c r="K264" i="32" s="1"/>
  <c r="E265" i="32"/>
  <c r="K265" i="32" s="1"/>
  <c r="E266" i="32"/>
  <c r="K266" i="32" s="1"/>
  <c r="E267" i="32"/>
  <c r="K267" i="32" s="1"/>
  <c r="E268" i="32"/>
  <c r="K268" i="32" s="1"/>
  <c r="E269" i="32"/>
  <c r="K269" i="32" s="1"/>
  <c r="E270" i="32"/>
  <c r="K270" i="32" s="1"/>
  <c r="E271" i="32"/>
  <c r="K271" i="32" s="1"/>
  <c r="E272" i="32"/>
  <c r="K272" i="32" s="1"/>
  <c r="E273" i="32"/>
  <c r="K273" i="32" s="1"/>
  <c r="E274" i="32"/>
  <c r="K274" i="32" s="1"/>
  <c r="E275" i="32"/>
  <c r="K275" i="32" s="1"/>
  <c r="E276" i="32"/>
  <c r="K276" i="32" s="1"/>
  <c r="E277" i="32"/>
  <c r="K277" i="32" s="1"/>
  <c r="E278" i="32"/>
  <c r="K278" i="32" s="1"/>
  <c r="E279" i="32"/>
  <c r="K279" i="32" s="1"/>
  <c r="E280" i="32"/>
  <c r="K280" i="32" s="1"/>
  <c r="E281" i="32"/>
  <c r="K281" i="32" s="1"/>
  <c r="E282" i="32"/>
  <c r="K282" i="32" s="1"/>
  <c r="E283" i="32"/>
  <c r="K283" i="32" s="1"/>
  <c r="E284" i="32"/>
  <c r="K284" i="32" s="1"/>
  <c r="E285" i="32"/>
  <c r="K285" i="32" s="1"/>
  <c r="E286" i="32"/>
  <c r="K286" i="32" s="1"/>
  <c r="E287" i="32"/>
  <c r="K287" i="32" s="1"/>
  <c r="E288" i="32"/>
  <c r="K288" i="32" s="1"/>
  <c r="E289" i="32"/>
  <c r="K289" i="32" s="1"/>
  <c r="E290" i="32"/>
  <c r="K290" i="32" s="1"/>
  <c r="E291" i="32"/>
  <c r="K291" i="32" s="1"/>
  <c r="E292" i="32"/>
  <c r="K292" i="32" s="1"/>
  <c r="E293" i="32"/>
  <c r="K293" i="32" s="1"/>
  <c r="E294" i="32"/>
  <c r="K294" i="32" s="1"/>
  <c r="E295" i="32"/>
  <c r="K295" i="32" s="1"/>
  <c r="E296" i="32"/>
  <c r="K296" i="32" s="1"/>
  <c r="E297" i="32"/>
  <c r="K297" i="32" s="1"/>
  <c r="E298" i="32"/>
  <c r="K298" i="32" s="1"/>
  <c r="E299" i="32"/>
  <c r="K299" i="32" s="1"/>
  <c r="E300" i="32"/>
  <c r="K300" i="32" s="1"/>
  <c r="E301" i="32"/>
  <c r="K301" i="32" s="1"/>
  <c r="E302" i="32"/>
  <c r="K302" i="32" s="1"/>
  <c r="E303" i="32"/>
  <c r="K303" i="32" s="1"/>
  <c r="E304" i="32"/>
  <c r="K304" i="32" s="1"/>
  <c r="E305" i="32"/>
  <c r="K305" i="32" s="1"/>
  <c r="E306" i="32"/>
  <c r="K306" i="32" s="1"/>
  <c r="E307" i="32"/>
  <c r="K307" i="32" s="1"/>
  <c r="E308" i="32"/>
  <c r="K308" i="32" s="1"/>
  <c r="E309" i="32"/>
  <c r="K309" i="32" s="1"/>
  <c r="E310" i="32"/>
  <c r="K310" i="32" s="1"/>
  <c r="E311" i="32"/>
  <c r="K311" i="32" s="1"/>
  <c r="E312" i="32"/>
  <c r="K312" i="32" s="1"/>
  <c r="E313" i="32"/>
  <c r="K313" i="32" s="1"/>
  <c r="E314" i="32"/>
  <c r="K314" i="32" s="1"/>
  <c r="E315" i="32"/>
  <c r="K315" i="32" s="1"/>
  <c r="E316" i="32"/>
  <c r="K316" i="32" s="1"/>
  <c r="E317" i="32"/>
  <c r="K317" i="32" s="1"/>
  <c r="E318" i="32"/>
  <c r="K318" i="32" s="1"/>
  <c r="E319" i="32"/>
  <c r="K319" i="32" s="1"/>
  <c r="E320" i="32"/>
  <c r="K320" i="32" s="1"/>
  <c r="E321" i="32"/>
  <c r="K321" i="32" s="1"/>
  <c r="E322" i="32"/>
  <c r="K322" i="32" s="1"/>
  <c r="E323" i="32"/>
  <c r="K323" i="32" s="1"/>
  <c r="E324" i="32"/>
  <c r="K324" i="32" s="1"/>
  <c r="E325" i="32"/>
  <c r="K325" i="32" s="1"/>
  <c r="E326" i="32"/>
  <c r="K326" i="32" s="1"/>
  <c r="E327" i="32"/>
  <c r="K327" i="32" s="1"/>
  <c r="E328" i="32"/>
  <c r="K328" i="32" s="1"/>
  <c r="E329" i="32"/>
  <c r="K329" i="32" s="1"/>
  <c r="E330" i="32"/>
  <c r="K330" i="32" s="1"/>
  <c r="E331" i="32"/>
  <c r="K331" i="32" s="1"/>
  <c r="E332" i="32"/>
  <c r="K332" i="32" s="1"/>
  <c r="E333" i="32"/>
  <c r="K333" i="32" s="1"/>
  <c r="E334" i="32"/>
  <c r="K334" i="32" s="1"/>
  <c r="E335" i="32"/>
  <c r="K335" i="32" s="1"/>
  <c r="E336" i="32"/>
  <c r="K336" i="32" s="1"/>
  <c r="E337" i="32"/>
  <c r="K337" i="32" s="1"/>
  <c r="E338" i="32"/>
  <c r="K338" i="32" s="1"/>
  <c r="E339" i="32"/>
  <c r="K339" i="32" s="1"/>
  <c r="E340" i="32"/>
  <c r="K340" i="32" s="1"/>
  <c r="E341" i="32"/>
  <c r="K341" i="32" s="1"/>
  <c r="E342" i="32"/>
  <c r="K342" i="32" s="1"/>
  <c r="E343" i="32"/>
  <c r="K343" i="32" s="1"/>
  <c r="E344" i="32"/>
  <c r="K344" i="32" s="1"/>
  <c r="E345" i="32"/>
  <c r="K345" i="32" s="1"/>
  <c r="E346" i="32"/>
  <c r="K346" i="32" s="1"/>
  <c r="E347" i="32"/>
  <c r="K347" i="32" s="1"/>
  <c r="E348" i="32"/>
  <c r="K348" i="32" s="1"/>
  <c r="E349" i="32"/>
  <c r="K349" i="32" s="1"/>
  <c r="E350" i="32"/>
  <c r="K350" i="32" s="1"/>
  <c r="E351" i="32"/>
  <c r="K351" i="32" s="1"/>
  <c r="E352" i="32"/>
  <c r="K352" i="32" s="1"/>
  <c r="E353" i="32"/>
  <c r="K353" i="32" s="1"/>
  <c r="E354" i="32"/>
  <c r="K354" i="32" s="1"/>
  <c r="E355" i="32"/>
  <c r="K355" i="32" s="1"/>
  <c r="E356" i="32"/>
  <c r="K356" i="32" s="1"/>
  <c r="E357" i="32"/>
  <c r="K357" i="32" s="1"/>
  <c r="E358" i="32"/>
  <c r="K358" i="32" s="1"/>
  <c r="E359" i="32"/>
  <c r="K359" i="32" s="1"/>
  <c r="E360" i="32"/>
  <c r="K360" i="32" s="1"/>
  <c r="E361" i="32"/>
  <c r="K361" i="32" s="1"/>
  <c r="E362" i="32"/>
  <c r="K362" i="32" s="1"/>
  <c r="E363" i="32"/>
  <c r="K363" i="32" s="1"/>
  <c r="E364" i="32"/>
  <c r="K364" i="32" s="1"/>
  <c r="E365" i="32"/>
  <c r="K365" i="32" s="1"/>
  <c r="E366" i="32"/>
  <c r="K366" i="32" s="1"/>
  <c r="E367" i="32"/>
  <c r="K367" i="32" s="1"/>
  <c r="E368" i="32"/>
  <c r="K368" i="32" s="1"/>
  <c r="E369" i="32"/>
  <c r="K369" i="32" s="1"/>
  <c r="E370" i="32"/>
  <c r="K370" i="32" s="1"/>
  <c r="E371" i="32"/>
  <c r="K371" i="32" s="1"/>
  <c r="E372" i="32"/>
  <c r="K372" i="32" s="1"/>
  <c r="E373" i="32"/>
  <c r="K373" i="32" s="1"/>
  <c r="E374" i="32"/>
  <c r="K374" i="32" s="1"/>
  <c r="E375" i="32"/>
  <c r="K375" i="32" s="1"/>
  <c r="E376" i="32"/>
  <c r="K376" i="32" s="1"/>
  <c r="E377" i="32"/>
  <c r="K377" i="32" s="1"/>
  <c r="E378" i="32"/>
  <c r="K378" i="32" s="1"/>
  <c r="E379" i="32"/>
  <c r="K379" i="32" s="1"/>
  <c r="E380" i="32"/>
  <c r="K380" i="32" s="1"/>
  <c r="E381" i="32"/>
  <c r="K381" i="32" s="1"/>
  <c r="E382" i="32"/>
  <c r="K382" i="32" s="1"/>
  <c r="E383" i="32"/>
  <c r="K383" i="32" s="1"/>
  <c r="E384" i="32"/>
  <c r="K384" i="32" s="1"/>
  <c r="E385" i="32"/>
  <c r="K385" i="32" s="1"/>
  <c r="E386" i="32"/>
  <c r="K386" i="32" s="1"/>
  <c r="E387" i="32"/>
  <c r="K387" i="32" s="1"/>
  <c r="E388" i="32"/>
  <c r="K388" i="32" s="1"/>
  <c r="E389" i="32"/>
  <c r="K389" i="32" s="1"/>
  <c r="E390" i="32"/>
  <c r="K390" i="32" s="1"/>
  <c r="E391" i="32"/>
  <c r="K391" i="32" s="1"/>
  <c r="E392" i="32"/>
  <c r="K392" i="32" s="1"/>
  <c r="E393" i="32"/>
  <c r="K393" i="32" s="1"/>
  <c r="E394" i="32"/>
  <c r="K394" i="32" s="1"/>
  <c r="E395" i="32"/>
  <c r="K395" i="32" s="1"/>
  <c r="E396" i="32"/>
  <c r="K396" i="32" s="1"/>
  <c r="E397" i="32"/>
  <c r="K397" i="32" s="1"/>
  <c r="E398" i="32"/>
  <c r="K398" i="32" s="1"/>
  <c r="E399" i="32"/>
  <c r="K399" i="32" s="1"/>
  <c r="E400" i="32"/>
  <c r="K400" i="32" s="1"/>
  <c r="E401" i="32"/>
  <c r="K401" i="32" s="1"/>
  <c r="E402" i="32"/>
  <c r="K402" i="32" s="1"/>
  <c r="E403" i="32"/>
  <c r="K403" i="32" s="1"/>
  <c r="E404" i="32"/>
  <c r="K404" i="32" s="1"/>
  <c r="E405" i="32"/>
  <c r="K405" i="32" s="1"/>
  <c r="E406" i="32"/>
  <c r="K406" i="32" s="1"/>
  <c r="E407" i="32"/>
  <c r="K407" i="32" s="1"/>
  <c r="E408" i="32"/>
  <c r="K408" i="32" s="1"/>
  <c r="E409" i="32"/>
  <c r="K409" i="32" s="1"/>
  <c r="E410" i="32"/>
  <c r="K410" i="32" s="1"/>
  <c r="E411" i="32"/>
  <c r="K411" i="32" s="1"/>
  <c r="E412" i="32"/>
  <c r="K412" i="32" s="1"/>
  <c r="E413" i="32"/>
  <c r="K413" i="32" s="1"/>
  <c r="E414" i="32"/>
  <c r="K414" i="32" s="1"/>
  <c r="E415" i="32"/>
  <c r="K415" i="32" s="1"/>
  <c r="E416" i="32"/>
  <c r="K416" i="32" s="1"/>
  <c r="E417" i="32"/>
  <c r="K417" i="32" s="1"/>
  <c r="E418" i="32"/>
  <c r="K418" i="32" s="1"/>
  <c r="E419" i="32"/>
  <c r="K419" i="32" s="1"/>
  <c r="E420" i="32"/>
  <c r="K420" i="32" s="1"/>
  <c r="E421" i="32"/>
  <c r="K421" i="32" s="1"/>
  <c r="E422" i="32"/>
  <c r="K422" i="32" s="1"/>
  <c r="E423" i="32"/>
  <c r="K423" i="32" s="1"/>
  <c r="E424" i="32"/>
  <c r="K424" i="32" s="1"/>
  <c r="E425" i="32"/>
  <c r="K425" i="32" s="1"/>
  <c r="E426" i="32"/>
  <c r="K426" i="32" s="1"/>
  <c r="E427" i="32"/>
  <c r="K427" i="32" s="1"/>
  <c r="E428" i="32"/>
  <c r="K428" i="32" s="1"/>
  <c r="E429" i="32"/>
  <c r="K429" i="32" s="1"/>
  <c r="E430" i="32"/>
  <c r="K430" i="32" s="1"/>
  <c r="E431" i="32"/>
  <c r="K431" i="32" s="1"/>
  <c r="E432" i="32"/>
  <c r="K432" i="32" s="1"/>
  <c r="E433" i="32"/>
  <c r="K433" i="32" s="1"/>
  <c r="E434" i="32"/>
  <c r="K434" i="32" s="1"/>
  <c r="E435" i="32"/>
  <c r="K435" i="32" s="1"/>
  <c r="E436" i="32"/>
  <c r="K436" i="32" s="1"/>
  <c r="E437" i="32"/>
  <c r="K437" i="32" s="1"/>
  <c r="E438" i="32"/>
  <c r="K438" i="32" s="1"/>
  <c r="E439" i="32"/>
  <c r="K439" i="32" s="1"/>
  <c r="E440" i="32"/>
  <c r="K440" i="32" s="1"/>
  <c r="E441" i="32"/>
  <c r="K441" i="32" s="1"/>
  <c r="E442" i="32"/>
  <c r="K442" i="32" s="1"/>
  <c r="E443" i="32"/>
  <c r="K443" i="32" s="1"/>
  <c r="E444" i="32"/>
  <c r="K444" i="32" s="1"/>
  <c r="E445" i="32"/>
  <c r="K445" i="32" s="1"/>
  <c r="E446" i="32"/>
  <c r="K446" i="32" s="1"/>
  <c r="E447" i="32"/>
  <c r="K447" i="32" s="1"/>
  <c r="E448" i="32"/>
  <c r="K448" i="32" s="1"/>
  <c r="E449" i="32"/>
  <c r="K449" i="32" s="1"/>
  <c r="E450" i="32"/>
  <c r="K450" i="32" s="1"/>
  <c r="E451" i="32"/>
  <c r="K451" i="32" s="1"/>
  <c r="E452" i="32"/>
  <c r="K452" i="32" s="1"/>
  <c r="E453" i="32"/>
  <c r="K453" i="32" s="1"/>
  <c r="E454" i="32"/>
  <c r="K454" i="32" s="1"/>
  <c r="E455" i="32"/>
  <c r="K455" i="32" s="1"/>
  <c r="E456" i="32"/>
  <c r="K456" i="32" s="1"/>
  <c r="E457" i="32"/>
  <c r="K457" i="32" s="1"/>
  <c r="E458" i="32"/>
  <c r="K458" i="32" s="1"/>
  <c r="E459" i="32"/>
  <c r="K459" i="32" s="1"/>
  <c r="E460" i="32"/>
  <c r="K460" i="32" s="1"/>
  <c r="E461" i="32"/>
  <c r="K461" i="32" s="1"/>
  <c r="E462" i="32"/>
  <c r="K462" i="32" s="1"/>
  <c r="E463" i="32"/>
  <c r="K463" i="32" s="1"/>
  <c r="E464" i="32"/>
  <c r="K464" i="32" s="1"/>
  <c r="E465" i="32"/>
  <c r="K465" i="32" s="1"/>
  <c r="E466" i="32"/>
  <c r="K466" i="32" s="1"/>
  <c r="E467" i="32"/>
  <c r="K467" i="32" s="1"/>
  <c r="E468" i="32"/>
  <c r="K468" i="32" s="1"/>
  <c r="E469" i="32"/>
  <c r="K469" i="32" s="1"/>
  <c r="E470" i="32"/>
  <c r="K470" i="32" s="1"/>
  <c r="E471" i="32"/>
  <c r="K471" i="32" s="1"/>
  <c r="E472" i="32"/>
  <c r="K472" i="32" s="1"/>
  <c r="E473" i="32"/>
  <c r="K473" i="32" s="1"/>
  <c r="E474" i="32"/>
  <c r="K474" i="32" s="1"/>
  <c r="E475" i="32"/>
  <c r="K475" i="32" s="1"/>
  <c r="E476" i="32"/>
  <c r="K476" i="32" s="1"/>
  <c r="E477" i="32"/>
  <c r="K477" i="32" s="1"/>
  <c r="E478" i="32"/>
  <c r="K478" i="32" s="1"/>
  <c r="E479" i="32"/>
  <c r="K479" i="32" s="1"/>
  <c r="E480" i="32"/>
  <c r="K480" i="32" s="1"/>
  <c r="E481" i="32"/>
  <c r="K481" i="32" s="1"/>
  <c r="E482" i="32"/>
  <c r="K482" i="32" s="1"/>
  <c r="E483" i="32"/>
  <c r="K483" i="32" s="1"/>
  <c r="E484" i="32"/>
  <c r="K484" i="32" s="1"/>
  <c r="E485" i="32"/>
  <c r="K485" i="32" s="1"/>
  <c r="E486" i="32"/>
  <c r="K486" i="32" s="1"/>
  <c r="E487" i="32"/>
  <c r="K487" i="32" s="1"/>
  <c r="E488" i="32"/>
  <c r="K488" i="32" s="1"/>
  <c r="E489" i="32"/>
  <c r="K489" i="32" s="1"/>
  <c r="E490" i="32"/>
  <c r="K490" i="32" s="1"/>
  <c r="E491" i="32"/>
  <c r="K491" i="32" s="1"/>
  <c r="E492" i="32"/>
  <c r="K492" i="32" s="1"/>
  <c r="E493" i="32"/>
  <c r="K493" i="32" s="1"/>
  <c r="E494" i="32"/>
  <c r="K494" i="32" s="1"/>
  <c r="E495" i="32"/>
  <c r="K495" i="32" s="1"/>
  <c r="E497" i="32"/>
  <c r="K497" i="32" s="1"/>
  <c r="E498" i="32"/>
  <c r="K498" i="32" s="1"/>
  <c r="E499" i="32"/>
  <c r="K499" i="32" s="1"/>
  <c r="E500" i="32"/>
  <c r="K500" i="32" s="1"/>
  <c r="E501" i="32"/>
  <c r="K501" i="32" s="1"/>
  <c r="E502" i="32"/>
  <c r="K502" i="32" s="1"/>
  <c r="E503" i="32"/>
  <c r="K503" i="32" s="1"/>
  <c r="E504" i="32"/>
  <c r="K504" i="32" s="1"/>
  <c r="E505" i="32"/>
  <c r="K505" i="32" s="1"/>
  <c r="E506" i="32"/>
  <c r="K506" i="32" s="1"/>
  <c r="E507" i="32"/>
  <c r="K507" i="32" s="1"/>
  <c r="E508" i="32"/>
  <c r="K508" i="32" s="1"/>
  <c r="E509" i="32"/>
  <c r="K509" i="32" s="1"/>
  <c r="E510" i="32"/>
  <c r="K510" i="32" s="1"/>
  <c r="E511" i="32"/>
  <c r="K511" i="32" s="1"/>
  <c r="E512" i="32"/>
  <c r="K512" i="32" s="1"/>
  <c r="E513" i="32"/>
  <c r="K513" i="32" s="1"/>
  <c r="E514" i="32"/>
  <c r="K514" i="32" s="1"/>
  <c r="E516" i="32"/>
  <c r="K516" i="32" s="1"/>
  <c r="E517" i="32"/>
  <c r="K517" i="32" s="1"/>
  <c r="E518" i="32"/>
  <c r="K518" i="32" s="1"/>
  <c r="E520" i="32"/>
  <c r="K520" i="32" s="1"/>
  <c r="E521" i="32"/>
  <c r="K521" i="32" s="1"/>
  <c r="E522" i="32"/>
  <c r="K522" i="32" s="1"/>
  <c r="E523" i="32"/>
  <c r="K523" i="32" s="1"/>
  <c r="E524" i="32"/>
  <c r="K524" i="32" s="1"/>
  <c r="E525" i="32"/>
  <c r="K525" i="32" s="1"/>
  <c r="E526" i="32"/>
  <c r="K526" i="32" s="1"/>
  <c r="E527" i="32"/>
  <c r="K527" i="32" s="1"/>
  <c r="E528" i="32"/>
  <c r="K528" i="32" s="1"/>
  <c r="E529" i="32"/>
  <c r="K529" i="32" s="1"/>
  <c r="E530" i="32"/>
  <c r="K530" i="32" s="1"/>
  <c r="E531" i="32"/>
  <c r="K531" i="32" s="1"/>
  <c r="E532" i="32"/>
  <c r="K532" i="32" s="1"/>
  <c r="E533" i="32"/>
  <c r="K533" i="32" s="1"/>
  <c r="E534" i="32"/>
  <c r="K534" i="32" s="1"/>
  <c r="E535" i="32"/>
  <c r="K535" i="32" s="1"/>
  <c r="E536" i="32"/>
  <c r="K536" i="32" s="1"/>
  <c r="E537" i="32"/>
  <c r="K537" i="32" s="1"/>
  <c r="E538" i="32"/>
  <c r="K538" i="32" s="1"/>
  <c r="E539" i="32"/>
  <c r="K539" i="32" s="1"/>
  <c r="E540" i="32"/>
  <c r="K540" i="32" s="1"/>
  <c r="E541" i="32"/>
  <c r="K541" i="32" s="1"/>
  <c r="E542" i="32"/>
  <c r="K542" i="32" s="1"/>
  <c r="E543" i="32"/>
  <c r="K543" i="32" s="1"/>
  <c r="E544" i="32"/>
  <c r="K544" i="32" s="1"/>
  <c r="E545" i="32"/>
  <c r="K545" i="32" s="1"/>
  <c r="E546" i="32"/>
  <c r="K546" i="32" s="1"/>
  <c r="E547" i="32"/>
  <c r="K547" i="32" s="1"/>
  <c r="E548" i="32"/>
  <c r="K548" i="32" s="1"/>
  <c r="E549" i="32"/>
  <c r="K549" i="32" s="1"/>
  <c r="E550" i="32"/>
  <c r="K550" i="32" s="1"/>
  <c r="E551" i="32"/>
  <c r="K551" i="32" s="1"/>
  <c r="E552" i="32"/>
  <c r="K552" i="32" s="1"/>
  <c r="E553" i="32"/>
  <c r="K553" i="32" s="1"/>
  <c r="E554" i="32"/>
  <c r="K554" i="32" s="1"/>
  <c r="E555" i="32"/>
  <c r="K555" i="32" s="1"/>
  <c r="E556" i="32"/>
  <c r="K556" i="32" s="1"/>
  <c r="E557" i="32"/>
  <c r="K557" i="32" s="1"/>
  <c r="E558" i="32"/>
  <c r="K558" i="32" s="1"/>
  <c r="E559" i="32"/>
  <c r="K559" i="32" s="1"/>
  <c r="E560" i="32"/>
  <c r="K560" i="32" s="1"/>
  <c r="E561" i="32"/>
  <c r="K561" i="32" s="1"/>
  <c r="E562" i="32"/>
  <c r="K562" i="32" s="1"/>
  <c r="E563" i="32"/>
  <c r="K563" i="32" s="1"/>
  <c r="E564" i="32"/>
  <c r="K564" i="32" s="1"/>
  <c r="E565" i="32"/>
  <c r="K565" i="32" s="1"/>
  <c r="E566" i="32"/>
  <c r="K566" i="32" s="1"/>
  <c r="E567" i="32"/>
  <c r="K567" i="32" s="1"/>
  <c r="E568" i="32"/>
  <c r="K568" i="32" s="1"/>
  <c r="E569" i="32"/>
  <c r="K569" i="32" s="1"/>
  <c r="E570" i="32"/>
  <c r="K570" i="32" s="1"/>
  <c r="E571" i="32"/>
  <c r="K571" i="32" s="1"/>
  <c r="E572" i="32"/>
  <c r="K572" i="32" s="1"/>
  <c r="E573" i="32"/>
  <c r="K573" i="32" s="1"/>
  <c r="E574" i="32"/>
  <c r="K574" i="32" s="1"/>
  <c r="E575" i="32"/>
  <c r="K575" i="32" s="1"/>
  <c r="E576" i="32"/>
  <c r="K576" i="32" s="1"/>
  <c r="E577" i="32"/>
  <c r="K577" i="32" s="1"/>
  <c r="E578" i="32"/>
  <c r="K578" i="32" s="1"/>
  <c r="E579" i="32"/>
  <c r="K579" i="32" s="1"/>
  <c r="E581" i="32"/>
  <c r="K581" i="32" s="1"/>
  <c r="E582" i="32"/>
  <c r="K582" i="32" s="1"/>
  <c r="E583" i="32"/>
  <c r="K583" i="32" s="1"/>
  <c r="E584" i="32"/>
  <c r="K584" i="32" s="1"/>
  <c r="E585" i="32"/>
  <c r="K585" i="32" s="1"/>
  <c r="E586" i="32"/>
  <c r="K586" i="32" s="1"/>
  <c r="E587" i="32"/>
  <c r="K587" i="32" s="1"/>
  <c r="E588" i="32"/>
  <c r="K588" i="32" s="1"/>
  <c r="E589" i="32"/>
  <c r="K589" i="32" s="1"/>
  <c r="E590" i="32"/>
  <c r="K590" i="32" s="1"/>
  <c r="E591" i="32"/>
  <c r="E29" i="32"/>
  <c r="K29" i="32" s="1"/>
  <c r="K591" i="32" l="1"/>
  <c r="E592" i="32"/>
  <c r="K592" i="32" s="1"/>
  <c r="D111" i="33"/>
  <c r="D110" i="33"/>
  <c r="D109" i="33"/>
  <c r="D108" i="33"/>
  <c r="D107" i="33"/>
  <c r="D106" i="33"/>
  <c r="D99" i="33"/>
  <c r="D98" i="33"/>
  <c r="D96" i="33"/>
  <c r="D95" i="33"/>
  <c r="D91" i="33"/>
  <c r="D90" i="33"/>
  <c r="D87" i="33"/>
  <c r="D86" i="33"/>
  <c r="D79" i="33"/>
  <c r="D78" i="33"/>
  <c r="D77" i="33"/>
  <c r="D76" i="33"/>
  <c r="D74" i="33"/>
  <c r="D73" i="33"/>
  <c r="D71" i="33"/>
  <c r="D70" i="33"/>
  <c r="D69" i="33"/>
  <c r="D68" i="33"/>
  <c r="D66" i="33"/>
  <c r="D65" i="33"/>
  <c r="D64" i="33"/>
  <c r="D63" i="33"/>
  <c r="D62" i="33"/>
  <c r="D61" i="33"/>
  <c r="D59" i="33"/>
  <c r="D58" i="33"/>
  <c r="D57" i="33"/>
  <c r="D56" i="33"/>
  <c r="D55" i="33"/>
  <c r="D52" i="33"/>
  <c r="D51" i="33"/>
  <c r="D50" i="33"/>
  <c r="D49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5" i="33"/>
  <c r="D34" i="33"/>
  <c r="D29" i="33"/>
  <c r="D28" i="33"/>
  <c r="D27" i="33"/>
  <c r="D26" i="33"/>
  <c r="D25" i="33"/>
  <c r="D24" i="33"/>
  <c r="D23" i="33"/>
  <c r="D22" i="33"/>
  <c r="D20" i="33"/>
  <c r="D19" i="33"/>
  <c r="D18" i="33"/>
  <c r="D17" i="33"/>
  <c r="D16" i="33"/>
  <c r="D15" i="33"/>
  <c r="D14" i="33"/>
  <c r="D12" i="33"/>
  <c r="D11" i="33"/>
  <c r="D10" i="33"/>
  <c r="D9" i="33"/>
  <c r="D8" i="33"/>
  <c r="D7" i="33"/>
  <c r="D5" i="33"/>
  <c r="F111" i="33" l="1"/>
  <c r="D105" i="33"/>
  <c r="F98" i="33"/>
  <c r="D94" i="33"/>
  <c r="F91" i="33"/>
  <c r="F90" i="33"/>
  <c r="E84" i="33"/>
  <c r="D84" i="33"/>
  <c r="C84" i="33"/>
  <c r="D75" i="33"/>
  <c r="D67" i="33"/>
  <c r="F53" i="33"/>
  <c r="D36" i="33"/>
  <c r="D33" i="33"/>
  <c r="E31" i="33"/>
  <c r="D31" i="33"/>
  <c r="C31" i="33"/>
  <c r="F17" i="33"/>
  <c r="F16" i="33"/>
  <c r="F14" i="33"/>
  <c r="F9" i="33"/>
  <c r="F15" i="33" l="1"/>
  <c r="F28" i="33"/>
  <c r="D13" i="33"/>
  <c r="F13" i="33" s="1"/>
  <c r="D6" i="33"/>
  <c r="D21" i="33"/>
  <c r="D54" i="33"/>
  <c r="D60" i="33"/>
  <c r="E53" i="33"/>
  <c r="D72" i="33"/>
  <c r="D97" i="33"/>
  <c r="D88" i="33"/>
  <c r="D92" i="33"/>
  <c r="F92" i="33" s="1"/>
  <c r="D112" i="33"/>
  <c r="K580" i="31"/>
  <c r="K519" i="31"/>
  <c r="K515" i="31"/>
  <c r="K496" i="31"/>
  <c r="K169" i="31"/>
  <c r="K162" i="31"/>
  <c r="K87" i="31"/>
  <c r="D100" i="33" l="1"/>
  <c r="D80" i="33"/>
  <c r="D4" i="33"/>
  <c r="D30" i="33" s="1"/>
  <c r="D82" i="33" l="1"/>
  <c r="D102" i="33" s="1"/>
  <c r="D114" i="33" s="1"/>
  <c r="D116" i="33" s="1"/>
  <c r="E116" i="33" s="1"/>
  <c r="K34" i="31" l="1"/>
  <c r="K518" i="31"/>
  <c r="K310" i="31" l="1"/>
  <c r="K492" i="31"/>
  <c r="K273" i="31"/>
  <c r="K260" i="31"/>
  <c r="K525" i="31"/>
  <c r="L525" i="31" s="1"/>
  <c r="K154" i="31"/>
  <c r="K235" i="31"/>
  <c r="K388" i="31"/>
  <c r="K243" i="31"/>
  <c r="K143" i="31"/>
  <c r="K190" i="31"/>
  <c r="K128" i="31"/>
  <c r="K541" i="31"/>
  <c r="K481" i="31"/>
  <c r="K306" i="31"/>
  <c r="K573" i="31"/>
  <c r="K123" i="31"/>
  <c r="K152" i="31"/>
  <c r="K64" i="31"/>
  <c r="K331" i="31"/>
  <c r="K282" i="31"/>
  <c r="K175" i="31"/>
  <c r="K114" i="31"/>
  <c r="K102" i="31"/>
  <c r="K106" i="31"/>
  <c r="K313" i="31"/>
  <c r="L313" i="31" s="1"/>
  <c r="K503" i="31"/>
  <c r="K509" i="31"/>
  <c r="K112" i="31"/>
  <c r="K212" i="31"/>
  <c r="L212" i="31" s="1"/>
  <c r="K117" i="31"/>
  <c r="K81" i="31"/>
  <c r="K364" i="31"/>
  <c r="K35" i="31"/>
  <c r="K223" i="31"/>
  <c r="K471" i="31"/>
  <c r="K133" i="31"/>
  <c r="K187" i="31"/>
  <c r="K222" i="31"/>
  <c r="L222" i="31" s="1"/>
  <c r="K108" i="31"/>
  <c r="K491" i="31"/>
  <c r="K231" i="31"/>
  <c r="K270" i="31"/>
  <c r="K508" i="31"/>
  <c r="K193" i="31"/>
  <c r="K534" i="31"/>
  <c r="L534" i="31" s="1"/>
  <c r="K67" i="31"/>
  <c r="K233" i="31"/>
  <c r="K91" i="31"/>
  <c r="K539" i="31"/>
  <c r="K191" i="31"/>
  <c r="K73" i="31"/>
  <c r="L73" i="31" s="1"/>
  <c r="K567" i="31"/>
  <c r="K172" i="31"/>
  <c r="K362" i="31"/>
  <c r="K74" i="31"/>
  <c r="K333" i="31"/>
  <c r="K473" i="31"/>
  <c r="K37" i="31"/>
  <c r="K101" i="31"/>
  <c r="K353" i="31"/>
  <c r="K53" i="31"/>
  <c r="K439" i="31"/>
  <c r="K493" i="31"/>
  <c r="K490" i="31"/>
  <c r="K498" i="31"/>
  <c r="L498" i="31" s="1"/>
  <c r="K483" i="31"/>
  <c r="K229" i="31"/>
  <c r="K332" i="31"/>
  <c r="K506" i="31"/>
  <c r="K221" i="31"/>
  <c r="K98" i="31"/>
  <c r="K219" i="31"/>
  <c r="K188" i="31"/>
  <c r="K189" i="31"/>
  <c r="K107" i="31"/>
  <c r="K444" i="31"/>
  <c r="K171" i="31"/>
  <c r="K543" i="31"/>
  <c r="L543" i="31" s="1"/>
  <c r="K49" i="31"/>
  <c r="K297" i="31"/>
  <c r="L297" i="31" s="1"/>
  <c r="K327" i="31"/>
  <c r="L327" i="31" s="1"/>
  <c r="K302" i="31"/>
  <c r="K192" i="31"/>
  <c r="K367" i="31"/>
  <c r="K99" i="31"/>
  <c r="K148" i="31"/>
  <c r="K254" i="31"/>
  <c r="K227" i="31"/>
  <c r="K291" i="31"/>
  <c r="K36" i="31"/>
  <c r="K170" i="31"/>
  <c r="K215" i="31" l="1"/>
  <c r="L215" i="31" s="1"/>
  <c r="K167" i="31"/>
  <c r="K478" i="31"/>
  <c r="K292" i="31"/>
  <c r="K312" i="31"/>
  <c r="K183" i="31"/>
  <c r="K105" i="31"/>
  <c r="K261" i="31"/>
  <c r="K352" i="31"/>
  <c r="K318" i="31"/>
  <c r="K379" i="31"/>
  <c r="K396" i="31"/>
  <c r="K558" i="31"/>
  <c r="L558" i="31" s="1"/>
  <c r="K298" i="31"/>
  <c r="K220" i="31"/>
  <c r="K110" i="31"/>
  <c r="K280" i="31"/>
  <c r="K366" i="31"/>
  <c r="K283" i="31"/>
  <c r="C15" i="33"/>
  <c r="E15" i="33" s="1"/>
  <c r="K56" i="31"/>
  <c r="C91" i="33"/>
  <c r="E91" i="33" s="1"/>
  <c r="K517" i="31"/>
  <c r="K328" i="31"/>
  <c r="L328" i="31" s="1"/>
  <c r="K448" i="31"/>
  <c r="K239" i="31"/>
  <c r="K111" i="31"/>
  <c r="K571" i="31"/>
  <c r="K349" i="31"/>
  <c r="L349" i="31" s="1"/>
  <c r="K479" i="31"/>
  <c r="K234" i="31"/>
  <c r="K341" i="31"/>
  <c r="K100" i="31"/>
  <c r="K82" i="31"/>
  <c r="K185" i="31"/>
  <c r="L185" i="31" s="1"/>
  <c r="K104" i="31"/>
  <c r="K377" i="31"/>
  <c r="L377" i="31" s="1"/>
  <c r="K250" i="31"/>
  <c r="K80" i="31"/>
  <c r="K93" i="31"/>
  <c r="L93" i="31" s="1"/>
  <c r="C8" i="33"/>
  <c r="E8" i="33" s="1"/>
  <c r="F8" i="33" s="1"/>
  <c r="K42" i="31"/>
  <c r="K166" i="31"/>
  <c r="L166" i="31" s="1"/>
  <c r="K176" i="31"/>
  <c r="L176" i="31" s="1"/>
  <c r="K271" i="31"/>
  <c r="L271" i="31" s="1"/>
  <c r="C14" i="33"/>
  <c r="K55" i="31"/>
  <c r="K404" i="31"/>
  <c r="K434" i="31"/>
  <c r="K68" i="31"/>
  <c r="L68" i="31" s="1"/>
  <c r="K553" i="31"/>
  <c r="K277" i="31"/>
  <c r="K54" i="31"/>
  <c r="K76" i="31"/>
  <c r="L76" i="31" s="1"/>
  <c r="K409" i="31"/>
  <c r="K85" i="31"/>
  <c r="K246" i="31"/>
  <c r="L246" i="31" s="1"/>
  <c r="K487" i="31"/>
  <c r="L487" i="31" s="1"/>
  <c r="K248" i="31"/>
  <c r="K304" i="31"/>
  <c r="L304" i="31" s="1"/>
  <c r="K263" i="31"/>
  <c r="K274" i="31"/>
  <c r="K305" i="31"/>
  <c r="L305" i="31" s="1"/>
  <c r="K323" i="31"/>
  <c r="L323" i="31" s="1"/>
  <c r="K572" i="31"/>
  <c r="K66" i="31"/>
  <c r="L66" i="31" s="1"/>
  <c r="K309" i="31"/>
  <c r="L309" i="31" s="1"/>
  <c r="K462" i="31"/>
  <c r="L462" i="31" s="1"/>
  <c r="K357" i="31"/>
  <c r="K330" i="31"/>
  <c r="K540" i="31"/>
  <c r="K249" i="31"/>
  <c r="K559" i="31"/>
  <c r="L559" i="31" s="1"/>
  <c r="K570" i="31"/>
  <c r="K574" i="31"/>
  <c r="C17" i="33"/>
  <c r="E17" i="33" s="1"/>
  <c r="K58" i="31"/>
  <c r="K400" i="31"/>
  <c r="K296" i="31"/>
  <c r="K155" i="31"/>
  <c r="L155" i="31" s="1"/>
  <c r="K244" i="31"/>
  <c r="K62" i="31"/>
  <c r="K389" i="31"/>
  <c r="K79" i="31"/>
  <c r="L79" i="31" s="1"/>
  <c r="K449" i="31"/>
  <c r="L449" i="31" s="1"/>
  <c r="K264" i="31"/>
  <c r="K387" i="31"/>
  <c r="K113" i="31"/>
  <c r="K140" i="31"/>
  <c r="K276" i="31"/>
  <c r="L276" i="31" s="1"/>
  <c r="K556" i="31"/>
  <c r="K228" i="31"/>
  <c r="L228" i="31" s="1"/>
  <c r="K253" i="31"/>
  <c r="L253" i="31" s="1"/>
  <c r="K75" i="31"/>
  <c r="K289" i="31"/>
  <c r="K290" i="31"/>
  <c r="K418" i="31"/>
  <c r="K230" i="31"/>
  <c r="K150" i="31"/>
  <c r="L150" i="31" s="1"/>
  <c r="K532" i="31"/>
  <c r="L532" i="31" s="1"/>
  <c r="K97" i="31"/>
  <c r="L97" i="31" s="1"/>
  <c r="K122" i="31"/>
  <c r="K413" i="31"/>
  <c r="K417" i="31"/>
  <c r="K513" i="31"/>
  <c r="K92" i="31"/>
  <c r="K136" i="31"/>
  <c r="K194" i="31"/>
  <c r="K344" i="31"/>
  <c r="L344" i="31" s="1"/>
  <c r="C16" i="33"/>
  <c r="E16" i="33" s="1"/>
  <c r="K57" i="31"/>
  <c r="K427" i="31"/>
  <c r="K386" i="31"/>
  <c r="K422" i="31"/>
  <c r="K196" i="31"/>
  <c r="L196" i="31" s="1"/>
  <c r="K588" i="31"/>
  <c r="L588" i="31" s="1"/>
  <c r="K83" i="31"/>
  <c r="K505" i="31"/>
  <c r="K147" i="31"/>
  <c r="L147" i="31" s="1"/>
  <c r="K576" i="31"/>
  <c r="K237" i="31"/>
  <c r="L237" i="31" s="1"/>
  <c r="K457" i="31"/>
  <c r="K412" i="31"/>
  <c r="K211" i="31"/>
  <c r="L211" i="31" s="1"/>
  <c r="K502" i="31"/>
  <c r="K500" i="31"/>
  <c r="K504" i="31"/>
  <c r="K300" i="31"/>
  <c r="K294" i="31"/>
  <c r="L294" i="31" s="1"/>
  <c r="K50" i="31"/>
  <c r="L50" i="31" s="1"/>
  <c r="K431" i="31"/>
  <c r="K86" i="31"/>
  <c r="L86" i="31" s="1"/>
  <c r="K238" i="31"/>
  <c r="K587" i="31"/>
  <c r="L587" i="31" s="1"/>
  <c r="K363" i="31"/>
  <c r="K433" i="31"/>
  <c r="L433" i="31" s="1"/>
  <c r="K202" i="31"/>
  <c r="K324" i="31"/>
  <c r="L324" i="31" s="1"/>
  <c r="K265" i="31"/>
  <c r="K381" i="31" l="1"/>
  <c r="L381" i="31" s="1"/>
  <c r="K512" i="31"/>
  <c r="K272" i="31"/>
  <c r="L272" i="31" s="1"/>
  <c r="K536" i="31"/>
  <c r="L536" i="31" s="1"/>
  <c r="K472" i="31"/>
  <c r="L472" i="31" s="1"/>
  <c r="K119" i="31"/>
  <c r="L119" i="31" s="1"/>
  <c r="K284" i="31"/>
  <c r="L284" i="31" s="1"/>
  <c r="K278" i="31"/>
  <c r="L278" i="31" s="1"/>
  <c r="C28" i="33"/>
  <c r="E28" i="33" s="1"/>
  <c r="K156" i="31"/>
  <c r="C108" i="33"/>
  <c r="E108" i="33" s="1"/>
  <c r="F108" i="33" s="1"/>
  <c r="K584" i="31"/>
  <c r="L584" i="31" s="1"/>
  <c r="K411" i="31"/>
  <c r="L411" i="31" s="1"/>
  <c r="K89" i="31"/>
  <c r="L89" i="31" s="1"/>
  <c r="K144" i="31"/>
  <c r="L144" i="31" s="1"/>
  <c r="K226" i="31"/>
  <c r="L226" i="31" s="1"/>
  <c r="K77" i="31"/>
  <c r="L77" i="31" s="1"/>
  <c r="K142" i="31"/>
  <c r="L142" i="31" s="1"/>
  <c r="K408" i="31"/>
  <c r="L408" i="31" s="1"/>
  <c r="K565" i="31"/>
  <c r="L565" i="31" s="1"/>
  <c r="K550" i="31"/>
  <c r="L550" i="31" s="1"/>
  <c r="K255" i="31"/>
  <c r="L255" i="31" s="1"/>
  <c r="K288" i="31"/>
  <c r="K361" i="31"/>
  <c r="C9" i="33"/>
  <c r="E9" i="33" s="1"/>
  <c r="K43" i="31"/>
  <c r="K466" i="31"/>
  <c r="L466" i="31" s="1"/>
  <c r="K577" i="31"/>
  <c r="L577" i="31" s="1"/>
  <c r="K316" i="31"/>
  <c r="K141" i="31"/>
  <c r="L141" i="31" s="1"/>
  <c r="K560" i="31"/>
  <c r="L560" i="31" s="1"/>
  <c r="E14" i="33"/>
  <c r="C13" i="33"/>
  <c r="E13" i="33" s="1"/>
  <c r="K421" i="31"/>
  <c r="L421" i="31" s="1"/>
  <c r="K398" i="31"/>
  <c r="L398" i="31" s="1"/>
  <c r="K430" i="31"/>
  <c r="L430" i="31" s="1"/>
  <c r="K568" i="31"/>
  <c r="L568" i="31" s="1"/>
  <c r="K181" i="31"/>
  <c r="L181" i="31" s="1"/>
  <c r="K482" i="31"/>
  <c r="L482" i="31" s="1"/>
  <c r="K267" i="31"/>
  <c r="L267" i="31" s="1"/>
  <c r="K103" i="31"/>
  <c r="K399" i="31"/>
  <c r="L399" i="31" s="1"/>
  <c r="K356" i="31"/>
  <c r="K127" i="31"/>
  <c r="K538" i="31"/>
  <c r="K340" i="31"/>
  <c r="L340" i="31" s="1"/>
  <c r="K174" i="31"/>
  <c r="L174" i="31" s="1"/>
  <c r="K456" i="31"/>
  <c r="K200" i="31"/>
  <c r="L200" i="31" s="1"/>
  <c r="K315" i="31"/>
  <c r="L315" i="31" s="1"/>
  <c r="K403" i="31"/>
  <c r="L403" i="31" s="1"/>
  <c r="K470" i="31"/>
  <c r="L470" i="31" s="1"/>
  <c r="C68" i="33"/>
  <c r="K441" i="31"/>
  <c r="L441" i="31" s="1"/>
  <c r="K453" i="31"/>
  <c r="L453" i="31" s="1"/>
  <c r="K395" i="31"/>
  <c r="L395" i="31" s="1"/>
  <c r="K153" i="31"/>
  <c r="L153" i="31" s="1"/>
  <c r="K135" i="31"/>
  <c r="L135" i="31" s="1"/>
  <c r="K131" i="31"/>
  <c r="K96" i="31"/>
  <c r="L96" i="31" s="1"/>
  <c r="K501" i="31"/>
  <c r="K214" i="31"/>
  <c r="L214" i="31" s="1"/>
  <c r="K307" i="31"/>
  <c r="L307" i="31" s="1"/>
  <c r="K385" i="31"/>
  <c r="K371" i="31"/>
  <c r="L371" i="31" s="1"/>
  <c r="K350" i="31"/>
  <c r="L350" i="31" s="1"/>
  <c r="K368" i="31"/>
  <c r="K186" i="31"/>
  <c r="K416" i="31"/>
  <c r="L416" i="31" s="1"/>
  <c r="K241" i="31"/>
  <c r="L241" i="31" s="1"/>
  <c r="K90" i="31"/>
  <c r="L90" i="31" s="1"/>
  <c r="K84" i="31"/>
  <c r="L84" i="31" s="1"/>
  <c r="K216" i="31"/>
  <c r="L216" i="31" s="1"/>
  <c r="K459" i="31"/>
  <c r="L459" i="31" s="1"/>
  <c r="K407" i="31"/>
  <c r="L407" i="31" s="1"/>
  <c r="K445" i="31"/>
  <c r="L445" i="31" s="1"/>
  <c r="K402" i="31"/>
  <c r="L402" i="31" s="1"/>
  <c r="K125" i="31"/>
  <c r="L125" i="31" s="1"/>
  <c r="K160" i="31"/>
  <c r="L160" i="31" s="1"/>
  <c r="K438" i="31"/>
  <c r="L438" i="31" s="1"/>
  <c r="K109" i="31"/>
  <c r="K510" i="31"/>
  <c r="L510" i="31" s="1"/>
  <c r="K420" i="31"/>
  <c r="L420" i="31" s="1"/>
  <c r="K329" i="31"/>
  <c r="L329" i="31" s="1"/>
  <c r="K528" i="31"/>
  <c r="K531" i="31"/>
  <c r="K132" i="31"/>
  <c r="L132" i="31" s="1"/>
  <c r="K130" i="31"/>
  <c r="K523" i="31"/>
  <c r="K499" i="31"/>
  <c r="L499" i="31" s="1"/>
  <c r="K575" i="31"/>
  <c r="K544" i="31"/>
  <c r="L544" i="31" s="1"/>
  <c r="K542" i="31"/>
  <c r="K485" i="31"/>
  <c r="L485" i="31" s="1"/>
  <c r="K52" i="31"/>
  <c r="L52" i="31" s="1"/>
  <c r="K474" i="31"/>
  <c r="L474" i="31" s="1"/>
  <c r="K257" i="31"/>
  <c r="L257" i="31" s="1"/>
  <c r="K78" i="31"/>
  <c r="L78" i="31" s="1"/>
  <c r="C111" i="33"/>
  <c r="E111" i="33" s="1"/>
  <c r="K589" i="31"/>
  <c r="K426" i="31"/>
  <c r="L426" i="31" s="1"/>
  <c r="K208" i="31"/>
  <c r="L208" i="31" s="1"/>
  <c r="K429" i="31"/>
  <c r="L429" i="31" s="1"/>
  <c r="K95" i="31"/>
  <c r="L95" i="31" s="1"/>
  <c r="K218" i="31"/>
  <c r="L218" i="31" s="1"/>
  <c r="K489" i="31"/>
  <c r="L489" i="31" s="1"/>
  <c r="K121" i="31"/>
  <c r="K458" i="31"/>
  <c r="K269" i="31"/>
  <c r="L269" i="31" s="1"/>
  <c r="K258" i="31"/>
  <c r="L258" i="31" s="1"/>
  <c r="K94" i="31"/>
  <c r="L94" i="31" s="1"/>
  <c r="K301" i="31"/>
  <c r="L301" i="31" s="1"/>
  <c r="K464" i="31" l="1"/>
  <c r="L464" i="31" s="1"/>
  <c r="K210" i="31"/>
  <c r="L210" i="31" s="1"/>
  <c r="K537" i="31"/>
  <c r="L537" i="31" s="1"/>
  <c r="K72" i="31"/>
  <c r="L72" i="31" s="1"/>
  <c r="K158" i="31"/>
  <c r="L158" i="31" s="1"/>
  <c r="K198" i="31"/>
  <c r="L198" i="31" s="1"/>
  <c r="K511" i="31"/>
  <c r="K463" i="31"/>
  <c r="K199" i="31"/>
  <c r="L199" i="31" s="1"/>
  <c r="K342" i="31"/>
  <c r="L342" i="31" s="1"/>
  <c r="C18" i="33"/>
  <c r="E18" i="33" s="1"/>
  <c r="F18" i="33" s="1"/>
  <c r="K59" i="31"/>
  <c r="L59" i="31" s="1"/>
  <c r="E68" i="33"/>
  <c r="F68" i="33" s="1"/>
  <c r="C107" i="33"/>
  <c r="E107" i="33" s="1"/>
  <c r="F107" i="33" s="1"/>
  <c r="K583" i="31"/>
  <c r="L583" i="31" s="1"/>
  <c r="K465" i="31"/>
  <c r="K151" i="31"/>
  <c r="L151" i="31" s="1"/>
  <c r="K529" i="31"/>
  <c r="K394" i="31"/>
  <c r="L394" i="31" s="1"/>
  <c r="K65" i="31"/>
  <c r="K159" i="31"/>
  <c r="L159" i="31" s="1"/>
  <c r="K240" i="31"/>
  <c r="L240" i="31" s="1"/>
  <c r="K557" i="31"/>
  <c r="L557" i="31" s="1"/>
  <c r="K146" i="31"/>
  <c r="L146" i="31" s="1"/>
  <c r="K33" i="31"/>
  <c r="L33" i="31" s="1"/>
  <c r="K259" i="31"/>
  <c r="L259" i="31" s="1"/>
  <c r="K118" i="31"/>
  <c r="L118" i="31" s="1"/>
  <c r="K436" i="31"/>
  <c r="L436" i="31" s="1"/>
  <c r="K419" i="31"/>
  <c r="L419" i="31" s="1"/>
  <c r="K207" i="31"/>
  <c r="L207" i="31" s="1"/>
  <c r="K120" i="31"/>
  <c r="L120" i="31" s="1"/>
  <c r="K179" i="31"/>
  <c r="L179" i="31" s="1"/>
  <c r="K47" i="31"/>
  <c r="L47" i="31" s="1"/>
  <c r="K178" i="31"/>
  <c r="L178" i="31" s="1"/>
  <c r="K415" i="31"/>
  <c r="L415" i="31" s="1"/>
  <c r="K61" i="31"/>
  <c r="L61" i="31" s="1"/>
  <c r="K374" i="31"/>
  <c r="L374" i="31" s="1"/>
  <c r="K360" i="31"/>
  <c r="L360" i="31" s="1"/>
  <c r="K345" i="31"/>
  <c r="L345" i="31" s="1"/>
  <c r="K41" i="31"/>
  <c r="L41" i="31" s="1"/>
  <c r="L41" i="32"/>
  <c r="K173" i="31"/>
  <c r="L173" i="31" s="1"/>
  <c r="K454" i="31"/>
  <c r="L454" i="31" s="1"/>
  <c r="K554" i="31"/>
  <c r="K180" i="31"/>
  <c r="L180" i="31" s="1"/>
  <c r="K530" i="31"/>
  <c r="L530" i="31" s="1"/>
  <c r="K320" i="31"/>
  <c r="L320" i="31" s="1"/>
  <c r="K287" i="31"/>
  <c r="K437" i="31"/>
  <c r="L437" i="31" s="1"/>
  <c r="K480" i="31"/>
  <c r="L480" i="31" s="1"/>
  <c r="K293" i="31"/>
  <c r="L293" i="31" s="1"/>
  <c r="K299" i="31"/>
  <c r="L299" i="31" s="1"/>
  <c r="K232" i="31"/>
  <c r="L232" i="31" s="1"/>
  <c r="K494" i="31"/>
  <c r="L494" i="31" s="1"/>
  <c r="L494" i="32"/>
  <c r="K564" i="31"/>
  <c r="L564" i="31" s="1"/>
  <c r="K139" i="31"/>
  <c r="L139" i="31" s="1"/>
  <c r="K266" i="31"/>
  <c r="L266" i="31" s="1"/>
  <c r="K526" i="31"/>
  <c r="L526" i="31" s="1"/>
  <c r="K347" i="31"/>
  <c r="L347" i="31" s="1"/>
  <c r="K322" i="31"/>
  <c r="K561" i="31"/>
  <c r="K562" i="31"/>
  <c r="K533" i="31"/>
  <c r="L533" i="31" s="1"/>
  <c r="C109" i="33"/>
  <c r="E109" i="33" s="1"/>
  <c r="F109" i="33" s="1"/>
  <c r="K585" i="31"/>
  <c r="L585" i="31" s="1"/>
  <c r="K354" i="31"/>
  <c r="L354" i="31" s="1"/>
  <c r="K182" i="31"/>
  <c r="L182" i="31" s="1"/>
  <c r="K469" i="31"/>
  <c r="L469" i="31" s="1"/>
  <c r="K279" i="31"/>
  <c r="L279" i="31" s="1"/>
  <c r="K343" i="31"/>
  <c r="L343" i="31" s="1"/>
  <c r="K209" i="31"/>
  <c r="L209" i="31" s="1"/>
  <c r="K336" i="31"/>
  <c r="L336" i="31" s="1"/>
  <c r="K348" i="31"/>
  <c r="L348" i="31" s="1"/>
  <c r="K365" i="31"/>
  <c r="C110" i="33"/>
  <c r="E110" i="33" s="1"/>
  <c r="F110" i="33" s="1"/>
  <c r="K586" i="31"/>
  <c r="L586" i="31" s="1"/>
  <c r="K38" i="31"/>
  <c r="L38" i="31" s="1"/>
  <c r="K137" i="31"/>
  <c r="L137" i="31" s="1"/>
  <c r="K184" i="31"/>
  <c r="L184" i="31" s="1"/>
  <c r="K337" i="31"/>
  <c r="L337" i="31" s="1"/>
  <c r="K486" i="31"/>
  <c r="L486" i="31" s="1"/>
  <c r="C98" i="33"/>
  <c r="K547" i="31"/>
  <c r="C90" i="33"/>
  <c r="K516" i="31"/>
  <c r="C10" i="33"/>
  <c r="E10" i="33" s="1"/>
  <c r="F10" i="33" s="1"/>
  <c r="K44" i="31"/>
  <c r="K455" i="31"/>
  <c r="K375" i="31"/>
  <c r="L375" i="31" s="1"/>
  <c r="K339" i="31"/>
  <c r="K452" i="31"/>
  <c r="L452" i="31" s="1"/>
  <c r="K370" i="31"/>
  <c r="L370" i="31" s="1"/>
  <c r="K373" i="31"/>
  <c r="L373" i="31" s="1"/>
  <c r="K168" i="31"/>
  <c r="L168" i="31" s="1"/>
  <c r="K549" i="31"/>
  <c r="L549" i="31" s="1"/>
  <c r="K317" i="31"/>
  <c r="L317" i="31" s="1"/>
  <c r="L308" i="32"/>
  <c r="K308" i="31"/>
  <c r="L308" i="31" s="1"/>
  <c r="K346" i="31"/>
  <c r="L346" i="31" s="1"/>
  <c r="K475" i="31"/>
  <c r="L475" i="31" s="1"/>
  <c r="K378" i="31"/>
  <c r="L378" i="31" s="1"/>
  <c r="K488" i="31"/>
  <c r="L488" i="31" s="1"/>
  <c r="K129" i="31"/>
  <c r="L129" i="31" s="1"/>
  <c r="C71" i="33"/>
  <c r="E71" i="33" s="1"/>
  <c r="F71" i="33" s="1"/>
  <c r="K447" i="31"/>
  <c r="L447" i="31" s="1"/>
  <c r="K461" i="31"/>
  <c r="L461" i="31" s="1"/>
  <c r="K32" i="31"/>
  <c r="L32" i="31" s="1"/>
  <c r="K224" i="31"/>
  <c r="L224" i="31" s="1"/>
  <c r="K545" i="31"/>
  <c r="L545" i="31" s="1"/>
  <c r="K88" i="31"/>
  <c r="L88" i="31" s="1"/>
  <c r="K251" i="31"/>
  <c r="L251" i="31" s="1"/>
  <c r="K428" i="31"/>
  <c r="L428" i="31" s="1"/>
  <c r="K319" i="31"/>
  <c r="L319" i="31" s="1"/>
  <c r="K51" i="31"/>
  <c r="L51" i="31" s="1"/>
  <c r="K201" i="31"/>
  <c r="L201" i="31" s="1"/>
  <c r="K569" i="31"/>
  <c r="K285" i="31"/>
  <c r="L285" i="31" s="1"/>
  <c r="K359" i="31"/>
  <c r="L359" i="31" s="1"/>
  <c r="K425" i="31"/>
  <c r="L425" i="31" s="1"/>
  <c r="K197" i="31"/>
  <c r="L197" i="31" s="1"/>
  <c r="K376" i="31"/>
  <c r="L376" i="31" s="1"/>
  <c r="K126" i="31"/>
  <c r="C70" i="33"/>
  <c r="E70" i="33" s="1"/>
  <c r="F70" i="33" s="1"/>
  <c r="K446" i="31"/>
  <c r="L446" i="31" s="1"/>
  <c r="K552" i="31" l="1"/>
  <c r="K338" i="31"/>
  <c r="L338" i="31" s="1"/>
  <c r="L40" i="32"/>
  <c r="K527" i="31"/>
  <c r="L527" i="31" s="1"/>
  <c r="K314" i="31"/>
  <c r="L314" i="31" s="1"/>
  <c r="K71" i="31"/>
  <c r="L71" i="31" s="1"/>
  <c r="K435" i="31"/>
  <c r="L435" i="31" s="1"/>
  <c r="C65" i="33"/>
  <c r="E65" i="33" s="1"/>
  <c r="F65" i="33" s="1"/>
  <c r="K410" i="31"/>
  <c r="L410" i="31" s="1"/>
  <c r="L303" i="32"/>
  <c r="K581" i="31"/>
  <c r="L581" i="31" s="1"/>
  <c r="E90" i="33"/>
  <c r="C92" i="33"/>
  <c r="E92" i="33" s="1"/>
  <c r="C45" i="33"/>
  <c r="E45" i="33" s="1"/>
  <c r="F45" i="33" s="1"/>
  <c r="K268" i="31"/>
  <c r="L268" i="31" s="1"/>
  <c r="K134" i="31"/>
  <c r="L134" i="31" s="1"/>
  <c r="K424" i="31"/>
  <c r="L424" i="31" s="1"/>
  <c r="C62" i="33"/>
  <c r="E62" i="33" s="1"/>
  <c r="F62" i="33" s="1"/>
  <c r="K397" i="31"/>
  <c r="L397" i="31" s="1"/>
  <c r="K256" i="31"/>
  <c r="L256" i="31" s="1"/>
  <c r="K442" i="31"/>
  <c r="L442" i="31" s="1"/>
  <c r="K177" i="31"/>
  <c r="L177" i="31" s="1"/>
  <c r="C24" i="33"/>
  <c r="E24" i="33" s="1"/>
  <c r="F24" i="33" s="1"/>
  <c r="K115" i="31"/>
  <c r="L115" i="31" s="1"/>
  <c r="E98" i="33"/>
  <c r="C95" i="33"/>
  <c r="K521" i="31"/>
  <c r="K351" i="31"/>
  <c r="L351" i="31" s="1"/>
  <c r="C63" i="33"/>
  <c r="E63" i="33" s="1"/>
  <c r="F63" i="33" s="1"/>
  <c r="K401" i="31"/>
  <c r="L401" i="31" s="1"/>
  <c r="K414" i="31"/>
  <c r="L414" i="31" s="1"/>
  <c r="K165" i="31"/>
  <c r="L165" i="31" s="1"/>
  <c r="K225" i="31"/>
  <c r="L225" i="31" s="1"/>
  <c r="K31" i="31"/>
  <c r="L31" i="31" s="1"/>
  <c r="K206" i="31"/>
  <c r="L206" i="31" s="1"/>
  <c r="K405" i="31"/>
  <c r="L405" i="31" s="1"/>
  <c r="K535" i="31"/>
  <c r="L535" i="31" s="1"/>
  <c r="K138" i="31"/>
  <c r="L138" i="31" s="1"/>
  <c r="C69" i="33"/>
  <c r="K443" i="31"/>
  <c r="L443" i="31" s="1"/>
  <c r="C38" i="33"/>
  <c r="E38" i="33" s="1"/>
  <c r="F38" i="33" s="1"/>
  <c r="K213" i="31"/>
  <c r="L213" i="31" s="1"/>
  <c r="C77" i="33"/>
  <c r="E77" i="33" s="1"/>
  <c r="F77" i="33" s="1"/>
  <c r="K476" i="31"/>
  <c r="L476" i="31" s="1"/>
  <c r="K514" i="31"/>
  <c r="L484" i="32"/>
  <c r="K321" i="31"/>
  <c r="L321" i="31" s="1"/>
  <c r="K358" i="31"/>
  <c r="L358" i="31" s="1"/>
  <c r="K566" i="31"/>
  <c r="L566" i="31" s="1"/>
  <c r="C106" i="33"/>
  <c r="K582" i="31"/>
  <c r="L582" i="31" s="1"/>
  <c r="C87" i="33"/>
  <c r="E87" i="33" s="1"/>
  <c r="F87" i="33" s="1"/>
  <c r="K507" i="31"/>
  <c r="L507" i="31" s="1"/>
  <c r="C86" i="33"/>
  <c r="K497" i="31"/>
  <c r="L497" i="31" s="1"/>
  <c r="K406" i="31"/>
  <c r="L406" i="31" s="1"/>
  <c r="C64" i="33" l="1"/>
  <c r="E64" i="33" s="1"/>
  <c r="F64" i="33" s="1"/>
  <c r="E86" i="33"/>
  <c r="F86" i="33" s="1"/>
  <c r="C88" i="33"/>
  <c r="E88" i="33" s="1"/>
  <c r="F88" i="33" s="1"/>
  <c r="C42" i="33"/>
  <c r="E42" i="33" s="1"/>
  <c r="F42" i="33" s="1"/>
  <c r="K247" i="31"/>
  <c r="L247" i="31" s="1"/>
  <c r="C44" i="33"/>
  <c r="E44" i="33" s="1"/>
  <c r="F44" i="33" s="1"/>
  <c r="K262" i="31"/>
  <c r="L262" i="31" s="1"/>
  <c r="L467" i="32"/>
  <c r="K467" i="31"/>
  <c r="L467" i="31" s="1"/>
  <c r="C12" i="33"/>
  <c r="E12" i="33" s="1"/>
  <c r="F12" i="33" s="1"/>
  <c r="K48" i="31"/>
  <c r="L48" i="31" s="1"/>
  <c r="C40" i="33"/>
  <c r="E40" i="33" s="1"/>
  <c r="F40" i="33" s="1"/>
  <c r="K236" i="31"/>
  <c r="L236" i="31" s="1"/>
  <c r="E95" i="33"/>
  <c r="K423" i="31"/>
  <c r="L423" i="31" s="1"/>
  <c r="C23" i="33"/>
  <c r="E23" i="33" s="1"/>
  <c r="F23" i="33" s="1"/>
  <c r="K116" i="31"/>
  <c r="L116" i="31" s="1"/>
  <c r="C58" i="33"/>
  <c r="E58" i="33" s="1"/>
  <c r="F58" i="33" s="1"/>
  <c r="K372" i="31"/>
  <c r="L372" i="31" s="1"/>
  <c r="C76" i="33"/>
  <c r="K468" i="31"/>
  <c r="L468" i="31" s="1"/>
  <c r="C26" i="33"/>
  <c r="E26" i="33" s="1"/>
  <c r="F26" i="33" s="1"/>
  <c r="K145" i="31"/>
  <c r="L145" i="31" s="1"/>
  <c r="K590" i="31"/>
  <c r="L590" i="31" s="1"/>
  <c r="K440" i="31"/>
  <c r="L440" i="31" s="1"/>
  <c r="K524" i="31"/>
  <c r="L524" i="31" s="1"/>
  <c r="C47" i="33"/>
  <c r="E47" i="33" s="1"/>
  <c r="F47" i="33" s="1"/>
  <c r="K281" i="31"/>
  <c r="L281" i="31" s="1"/>
  <c r="C46" i="33"/>
  <c r="E46" i="33" s="1"/>
  <c r="F46" i="33" s="1"/>
  <c r="K275" i="31"/>
  <c r="L275" i="31" s="1"/>
  <c r="C61" i="33"/>
  <c r="K393" i="31"/>
  <c r="L393" i="31" s="1"/>
  <c r="E106" i="33"/>
  <c r="F106" i="33" s="1"/>
  <c r="C105" i="33"/>
  <c r="C49" i="33"/>
  <c r="E49" i="33" s="1"/>
  <c r="F49" i="33" s="1"/>
  <c r="K295" i="31"/>
  <c r="L295" i="31" s="1"/>
  <c r="C20" i="33"/>
  <c r="E20" i="33" s="1"/>
  <c r="F20" i="33" s="1"/>
  <c r="K63" i="31"/>
  <c r="L63" i="31" s="1"/>
  <c r="C19" i="33"/>
  <c r="E19" i="33" s="1"/>
  <c r="F19" i="33" s="1"/>
  <c r="K60" i="31"/>
  <c r="L60" i="31" s="1"/>
  <c r="K392" i="31"/>
  <c r="L392" i="31" s="1"/>
  <c r="C79" i="33"/>
  <c r="E79" i="33" s="1"/>
  <c r="F79" i="33" s="1"/>
  <c r="K484" i="31"/>
  <c r="L484" i="31" s="1"/>
  <c r="E69" i="33"/>
  <c r="F69" i="33" s="1"/>
  <c r="C67" i="33"/>
  <c r="E67" i="33" s="1"/>
  <c r="F67" i="33" s="1"/>
  <c r="C27" i="33"/>
  <c r="E27" i="33" s="1"/>
  <c r="F27" i="33" s="1"/>
  <c r="K149" i="31"/>
  <c r="L149" i="31" s="1"/>
  <c r="C7" i="33"/>
  <c r="K40" i="31"/>
  <c r="L40" i="31" s="1"/>
  <c r="C35" i="33"/>
  <c r="E35" i="33" s="1"/>
  <c r="F35" i="33" s="1"/>
  <c r="K195" i="31"/>
  <c r="L195" i="31" s="1"/>
  <c r="C29" i="33"/>
  <c r="E29" i="33" s="1"/>
  <c r="F29" i="33" s="1"/>
  <c r="K157" i="31"/>
  <c r="L157" i="31" s="1"/>
  <c r="C50" i="33"/>
  <c r="E50" i="33" s="1"/>
  <c r="F50" i="33" s="1"/>
  <c r="K303" i="31"/>
  <c r="L303" i="31" s="1"/>
  <c r="K450" i="31"/>
  <c r="L450" i="31" s="1"/>
  <c r="C73" i="33"/>
  <c r="K451" i="31"/>
  <c r="L451" i="31" s="1"/>
  <c r="C74" i="33"/>
  <c r="E74" i="33" s="1"/>
  <c r="F74" i="33" s="1"/>
  <c r="K460" i="31"/>
  <c r="L460" i="31" s="1"/>
  <c r="C57" i="33"/>
  <c r="E57" i="33" s="1"/>
  <c r="F57" i="33" s="1"/>
  <c r="K369" i="31"/>
  <c r="L369" i="31" s="1"/>
  <c r="C48" i="33"/>
  <c r="E48" i="33" s="1"/>
  <c r="F48" i="33" s="1"/>
  <c r="K286" i="31"/>
  <c r="L286" i="31" s="1"/>
  <c r="C78" i="33"/>
  <c r="E78" i="33" s="1"/>
  <c r="F78" i="33" s="1"/>
  <c r="K477" i="31"/>
  <c r="L477" i="31" s="1"/>
  <c r="C51" i="33" l="1"/>
  <c r="E51" i="33" s="1"/>
  <c r="F51" i="33" s="1"/>
  <c r="K311" i="31"/>
  <c r="L311" i="31" s="1"/>
  <c r="C75" i="33"/>
  <c r="E75" i="33" s="1"/>
  <c r="F75" i="33" s="1"/>
  <c r="E76" i="33"/>
  <c r="F76" i="33" s="1"/>
  <c r="E61" i="33"/>
  <c r="F61" i="33" s="1"/>
  <c r="C60" i="33"/>
  <c r="E60" i="33" s="1"/>
  <c r="F60" i="33" s="1"/>
  <c r="C39" i="33"/>
  <c r="E39" i="33" s="1"/>
  <c r="F39" i="33" s="1"/>
  <c r="K217" i="31"/>
  <c r="L217" i="31" s="1"/>
  <c r="C5" i="33"/>
  <c r="K30" i="31"/>
  <c r="L30" i="31" s="1"/>
  <c r="C22" i="33"/>
  <c r="K70" i="31"/>
  <c r="L70" i="31" s="1"/>
  <c r="E7" i="33"/>
  <c r="F7" i="33" s="1"/>
  <c r="C66" i="33"/>
  <c r="E66" i="33" s="1"/>
  <c r="F66" i="33" s="1"/>
  <c r="K432" i="31"/>
  <c r="L432" i="31" s="1"/>
  <c r="C59" i="33"/>
  <c r="E59" i="33" s="1"/>
  <c r="F59" i="33" s="1"/>
  <c r="K380" i="31"/>
  <c r="L380" i="31" s="1"/>
  <c r="E105" i="33"/>
  <c r="F105" i="33" s="1"/>
  <c r="C112" i="33"/>
  <c r="E112" i="33" s="1"/>
  <c r="F112" i="33" s="1"/>
  <c r="K163" i="31"/>
  <c r="L163" i="31" s="1"/>
  <c r="K69" i="31"/>
  <c r="L69" i="31" s="1"/>
  <c r="C55" i="33"/>
  <c r="K335" i="31"/>
  <c r="L335" i="31" s="1"/>
  <c r="C25" i="33"/>
  <c r="E25" i="33" s="1"/>
  <c r="F25" i="33" s="1"/>
  <c r="K124" i="31"/>
  <c r="L124" i="31" s="1"/>
  <c r="C43" i="33"/>
  <c r="E43" i="33" s="1"/>
  <c r="F43" i="33" s="1"/>
  <c r="K252" i="31"/>
  <c r="L252" i="31" s="1"/>
  <c r="K334" i="31"/>
  <c r="L334" i="31" s="1"/>
  <c r="K391" i="31"/>
  <c r="L391" i="31" s="1"/>
  <c r="C37" i="33"/>
  <c r="K205" i="31"/>
  <c r="L205" i="31" s="1"/>
  <c r="C34" i="33"/>
  <c r="K164" i="31"/>
  <c r="L164" i="31" s="1"/>
  <c r="C56" i="33"/>
  <c r="E56" i="33" s="1"/>
  <c r="F56" i="33" s="1"/>
  <c r="K355" i="31"/>
  <c r="L355" i="31" s="1"/>
  <c r="C72" i="33"/>
  <c r="E72" i="33" s="1"/>
  <c r="F72" i="33" s="1"/>
  <c r="E73" i="33"/>
  <c r="F73" i="33" s="1"/>
  <c r="C96" i="33" l="1"/>
  <c r="K522" i="31"/>
  <c r="L522" i="31" s="1"/>
  <c r="E22" i="33"/>
  <c r="F22" i="33" s="1"/>
  <c r="C21" i="33"/>
  <c r="E21" i="33" s="1"/>
  <c r="F21" i="33" s="1"/>
  <c r="K520" i="31"/>
  <c r="L520" i="31" s="1"/>
  <c r="E5" i="33"/>
  <c r="F5" i="33" s="1"/>
  <c r="E55" i="33"/>
  <c r="F55" i="33" s="1"/>
  <c r="C54" i="33"/>
  <c r="E54" i="33" s="1"/>
  <c r="F54" i="33" s="1"/>
  <c r="K390" i="31"/>
  <c r="L390" i="31" s="1"/>
  <c r="E34" i="33"/>
  <c r="F34" i="33" s="1"/>
  <c r="C33" i="33"/>
  <c r="E37" i="33"/>
  <c r="F37" i="33" s="1"/>
  <c r="E33" i="33" l="1"/>
  <c r="F33" i="33" s="1"/>
  <c r="E96" i="33"/>
  <c r="F96" i="33" s="1"/>
  <c r="C94" i="33"/>
  <c r="E94" i="33" l="1"/>
  <c r="F94" i="33" s="1"/>
  <c r="K46" i="31" l="1"/>
  <c r="L46" i="31" s="1"/>
  <c r="C11" i="33" l="1"/>
  <c r="K45" i="31"/>
  <c r="L45" i="31" s="1"/>
  <c r="K39" i="31"/>
  <c r="L39" i="31" s="1"/>
  <c r="L39" i="32"/>
  <c r="K29" i="31" l="1"/>
  <c r="L29" i="31" s="1"/>
  <c r="L29" i="32"/>
  <c r="E11" i="33"/>
  <c r="F11" i="33" s="1"/>
  <c r="C6" i="33"/>
  <c r="L161" i="32" l="1"/>
  <c r="K161" i="31"/>
  <c r="L161" i="31" s="1"/>
  <c r="E6" i="33"/>
  <c r="F6" i="33" s="1"/>
  <c r="C4" i="33"/>
  <c r="C30" i="33" l="1"/>
  <c r="E4" i="33"/>
  <c r="F4" i="33" s="1"/>
  <c r="E30" i="33" l="1"/>
  <c r="F30" i="33" s="1"/>
  <c r="K326" i="31" l="1"/>
  <c r="L326" i="31" s="1"/>
  <c r="C52" i="33" l="1"/>
  <c r="E52" i="33" s="1"/>
  <c r="F52" i="33" s="1"/>
  <c r="K325" i="31"/>
  <c r="L325" i="31" s="1"/>
  <c r="K563" i="31" l="1"/>
  <c r="L563" i="31" s="1"/>
  <c r="K555" i="31" l="1"/>
  <c r="L555" i="31" s="1"/>
  <c r="K551" i="31" l="1"/>
  <c r="L551" i="31" s="1"/>
  <c r="K546" i="31" l="1"/>
  <c r="L546" i="31" s="1"/>
  <c r="C99" i="33"/>
  <c r="K548" i="31"/>
  <c r="L548" i="31" s="1"/>
  <c r="K578" i="31" l="1"/>
  <c r="L578" i="31" s="1"/>
  <c r="E99" i="33"/>
  <c r="F99" i="33" s="1"/>
  <c r="C97" i="33"/>
  <c r="E97" i="33" l="1"/>
  <c r="F97" i="33" s="1"/>
  <c r="C100" i="33"/>
  <c r="E100" i="33" s="1"/>
  <c r="F100" i="33" s="1"/>
  <c r="K245" i="31" l="1"/>
  <c r="K204" i="31" l="1"/>
  <c r="L204" i="31" s="1"/>
  <c r="L204" i="32"/>
  <c r="C41" i="33"/>
  <c r="K242" i="31"/>
  <c r="L242" i="31" s="1"/>
  <c r="K203" i="31" l="1"/>
  <c r="L203" i="31" s="1"/>
  <c r="L203" i="32"/>
  <c r="E41" i="33"/>
  <c r="F41" i="33" s="1"/>
  <c r="C36" i="33"/>
  <c r="E36" i="33" l="1"/>
  <c r="F36" i="33" s="1"/>
  <c r="C80" i="33"/>
  <c r="K495" i="31"/>
  <c r="L495" i="31" s="1"/>
  <c r="L495" i="32"/>
  <c r="K579" i="31" l="1"/>
  <c r="L579" i="31" s="1"/>
  <c r="E80" i="33"/>
  <c r="F80" i="33" s="1"/>
  <c r="C82" i="33"/>
  <c r="E82" i="33" l="1"/>
  <c r="F82" i="33" s="1"/>
  <c r="C102" i="33"/>
  <c r="K591" i="31"/>
  <c r="C114" i="33" l="1"/>
  <c r="E102" i="33"/>
  <c r="F102" i="33" s="1"/>
  <c r="E114" i="33" l="1"/>
  <c r="C115" i="33"/>
</calcChain>
</file>

<file path=xl/sharedStrings.xml><?xml version="1.0" encoding="utf-8"?>
<sst xmlns="http://schemas.openxmlformats.org/spreadsheetml/2006/main" count="3279" uniqueCount="1405">
  <si>
    <t>A</t>
  </si>
  <si>
    <t>BA0040</t>
  </si>
  <si>
    <t>BA0050</t>
  </si>
  <si>
    <t>B.1.A.1.2) Medicinali senza AIC</t>
  </si>
  <si>
    <t>BA0100</t>
  </si>
  <si>
    <t>B.1.A.2.3) da altri soggetti</t>
  </si>
  <si>
    <t>BA0250</t>
  </si>
  <si>
    <t>B.1.A.4)  Prodotti dietetici</t>
  </si>
  <si>
    <t>BA0260</t>
  </si>
  <si>
    <t>B.1.A.5)  Materiali per la profilassi (vaccini)</t>
  </si>
  <si>
    <t>BA0240</t>
  </si>
  <si>
    <t>B.1.A.3.3)  Dispositivi medico diagnostici in vitro (IVD)</t>
  </si>
  <si>
    <t>BA0270</t>
  </si>
  <si>
    <t>B.1.A.6)  Prodotti chimici</t>
  </si>
  <si>
    <t>BA0220</t>
  </si>
  <si>
    <t xml:space="preserve">B.1.A.3.1)  Dispositivi medici </t>
  </si>
  <si>
    <t>BA0230</t>
  </si>
  <si>
    <t>B.1.A.3.2)  Dispositivi medici impiantabili attivi</t>
  </si>
  <si>
    <t>B.1.A.8)  Altri beni e prodotti sanitari</t>
  </si>
  <si>
    <t>BA0280</t>
  </si>
  <si>
    <t>B.1.A.7)  Materiali e prodotti per uso veterinario</t>
  </si>
  <si>
    <t>BA0290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</si>
  <si>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</si>
  <si>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</si>
  <si>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</si>
  <si>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</si>
  <si>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</si>
  <si>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</si>
  <si>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</si>
  <si>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</si>
  <si>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</si>
  <si>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</si>
  <si>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</si>
  <si>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</si>
  <si>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</si>
  <si>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BA0430</t>
  </si>
  <si>
    <t>B.2.A.1.1.A) Costi per assistenza MMG</t>
  </si>
  <si>
    <t>BA0450</t>
  </si>
  <si>
    <t>B.2.A.1.1.C) Costi per assistenza Continuità assistenziale</t>
  </si>
  <si>
    <t>BA0440</t>
  </si>
  <si>
    <t>B.2.A.1.1.B) Costi per assistenza PLS</t>
  </si>
  <si>
    <t>BA0500</t>
  </si>
  <si>
    <t>B.2.A.2.1) - da convenzione</t>
  </si>
  <si>
    <t>BA0460</t>
  </si>
  <si>
    <t>B.2.A.1.1.D) Altro (medicina dei servizi, psicologi, medici 118, ecc)</t>
  </si>
  <si>
    <t>BA0980</t>
  </si>
  <si>
    <t>B.2.A.9.2) - da pubblico (altri soggetti pubbl. della Regione)</t>
  </si>
  <si>
    <t>B.2.A.8.2) - da pubblico (altri soggetti pubbl. della Regione)</t>
  </si>
  <si>
    <t>BA1000</t>
  </si>
  <si>
    <t>B.2.A.9.4) - da privato (intraregionale)</t>
  </si>
  <si>
    <t>BA1010</t>
  </si>
  <si>
    <t>B.2.A.9.5) - da privato (extraregionale)</t>
  </si>
  <si>
    <t>BA1020</t>
  </si>
  <si>
    <t>BA0570</t>
  </si>
  <si>
    <t>BA0620</t>
  </si>
  <si>
    <t>BA0610</t>
  </si>
  <si>
    <t>BA0550</t>
  </si>
  <si>
    <t>BA0630</t>
  </si>
  <si>
    <t>BA0650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</si>
  <si>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</si>
  <si>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</si>
  <si>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</si>
  <si>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</si>
  <si>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</si>
  <si>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</si>
  <si>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</si>
  <si>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</si>
  <si>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BA0910</t>
  </si>
  <si>
    <t>BA0920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</si>
  <si>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</si>
  <si>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</si>
  <si>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</si>
  <si>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</si>
  <si>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</si>
  <si>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</si>
  <si>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BA1500</t>
  </si>
  <si>
    <t>BA1160</t>
  </si>
  <si>
    <t>B.2.A.12.2) - da pubblico (altri soggetti pubblici della Regione)</t>
  </si>
  <si>
    <t>BA1170</t>
  </si>
  <si>
    <t>BA1180</t>
  </si>
  <si>
    <t>BA1190</t>
  </si>
  <si>
    <t>BA0790</t>
  </si>
  <si>
    <t>B.2.A.6.4) - da privato</t>
  </si>
  <si>
    <t>BA0740</t>
  </si>
  <si>
    <t>B.2.A.5.4) - da privato</t>
  </si>
  <si>
    <t>BA0760</t>
  </si>
  <si>
    <t>BA0770</t>
  </si>
  <si>
    <t>B.2.A.6.2) - da pubblico (altri soggetti pubbl. della Regione)</t>
  </si>
  <si>
    <t>BA0780</t>
  </si>
  <si>
    <t>B.2.A.6.3) - da pubblico (Extraregione)</t>
  </si>
  <si>
    <t>BA0710</t>
  </si>
  <si>
    <t>BA0720</t>
  </si>
  <si>
    <t>B.2.A.5.2) - da pubblico (altri soggetti pubbl. della Regione)</t>
  </si>
  <si>
    <t>BA0730</t>
  </si>
  <si>
    <t>B.2.A.5.3) - da pubblico (Extraregione)</t>
  </si>
  <si>
    <t>BA1050</t>
  </si>
  <si>
    <t>B.2.A.10.2) - da pubblico (altri soggetti pubbl. della 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</si>
  <si>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</si>
  <si>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</si>
  <si>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</si>
  <si>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</si>
  <si>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BA1110</t>
  </si>
  <si>
    <t>B.2.A.11.2) - da pubblico (altri soggetti pubbl. della Regione)</t>
  </si>
  <si>
    <t>BA1130</t>
  </si>
  <si>
    <t>B.2.A.11.4) - da privato</t>
  </si>
  <si>
    <t>BA0820</t>
  </si>
  <si>
    <t>B.2.A.7.2) - da pubblico (altri soggetti pubbl. della Regione)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</si>
  <si>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</si>
  <si>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</si>
  <si>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</si>
  <si>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</si>
  <si>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</si>
  <si>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</si>
  <si>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BA1330</t>
  </si>
  <si>
    <t>B.2.A.14.5)  Altri rimborsi, assegni e contributi</t>
  </si>
  <si>
    <t>BA1300</t>
  </si>
  <si>
    <t>B.2.A.14.2)  Rimborsi per cure all'estero</t>
  </si>
  <si>
    <t>BA1320</t>
  </si>
  <si>
    <t>B.2.A.14.4)  Contributo Legge 210/92</t>
  </si>
  <si>
    <t>BA1290</t>
  </si>
  <si>
    <t>B.2.A.14.1)  Contributi ad associazioni di volontariato</t>
  </si>
  <si>
    <t>BA1310</t>
  </si>
  <si>
    <t>B.2.A.14.3)  Contributi a società partecipate e/o enti dipendenti della Regione</t>
  </si>
  <si>
    <t>BA1340</t>
  </si>
  <si>
    <t>B.2.A.14.6)  Rimborsi, assegni e contributi v/Aziende sanitarie pubbliche della Regione</t>
  </si>
  <si>
    <t>BA1210</t>
  </si>
  <si>
    <t>BA1220</t>
  </si>
  <si>
    <t>BA1230</t>
  </si>
  <si>
    <t>BA1240</t>
  </si>
  <si>
    <t>BA1250</t>
  </si>
  <si>
    <t>BA1260</t>
  </si>
  <si>
    <t>BA1270</t>
  </si>
  <si>
    <t>B.2.A.13.7)  Compartecipazione al personale per att. libero  professionale intramoenia - Altro (Aziende sanitarie pubbliche della Regione)</t>
  </si>
  <si>
    <t>BA1360</t>
  </si>
  <si>
    <t>BA1370</t>
  </si>
  <si>
    <t>BA1390</t>
  </si>
  <si>
    <t>BA1400</t>
  </si>
  <si>
    <t>B.2.A.15.3.B) Altre consulenze sanitarie e sociosanitarie da privato</t>
  </si>
  <si>
    <t>BA1410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</si>
  <si>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</si>
  <si>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</si>
  <si>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</si>
  <si>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</si>
  <si>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</si>
  <si>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</si>
  <si>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</si>
  <si>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</si>
  <si>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</si>
  <si>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</si>
  <si>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</si>
  <si>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</si>
  <si>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BA1530</t>
  </si>
  <si>
    <t>B.2.A.16.4)  Altri servizi sanitari da privato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</si>
  <si>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</si>
  <si>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</si>
  <si>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</si>
  <si>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</si>
  <si>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</si>
  <si>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BA1540</t>
  </si>
  <si>
    <t>B.2.A.16.5)  Costi per servizi sanitari - Mobilità internazionale passiva</t>
  </si>
  <si>
    <t>BA0510</t>
  </si>
  <si>
    <t>BA0470</t>
  </si>
  <si>
    <t>BA0970</t>
  </si>
  <si>
    <t>BA0540</t>
  </si>
  <si>
    <t>BA0590</t>
  </si>
  <si>
    <t>BA0600</t>
  </si>
  <si>
    <t>BA1040</t>
  </si>
  <si>
    <t>BA0810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</si>
  <si>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</si>
  <si>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</si>
  <si>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</si>
  <si>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</si>
  <si>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BA1100</t>
  </si>
  <si>
    <t>BA0080</t>
  </si>
  <si>
    <t>BA0520</t>
  </si>
  <si>
    <t>B.2.A.2.3) - da pubblico (Extraregione)</t>
  </si>
  <si>
    <t>BA0480</t>
  </si>
  <si>
    <t>B.2.A.1.3) - da pubblico (Aziende sanitarie pubbliche Extraregione) - Mobilità extraregionale</t>
  </si>
  <si>
    <t>BA0990</t>
  </si>
  <si>
    <t>B.2.A.9.3) - da pubblico (Extraregione)</t>
  </si>
  <si>
    <t>BA0560</t>
  </si>
  <si>
    <t>BA1060</t>
  </si>
  <si>
    <t>B.2.A.10.3) - da pubblico (Extraregione)</t>
  </si>
  <si>
    <t>BA0830</t>
  </si>
  <si>
    <t>B.2.A.7.3) - da pubblico (Extraregione)</t>
  </si>
  <si>
    <t>BA1120</t>
  </si>
  <si>
    <t>B.2.A.11.3) - da pubblico (Extraregione)</t>
  </si>
  <si>
    <t>BA0090</t>
  </si>
  <si>
    <t>BA1890</t>
  </si>
  <si>
    <t>B.2.B.3.1) Formazione (esternalizzata e non) da pubblico</t>
  </si>
  <si>
    <t>BA1900</t>
  </si>
  <si>
    <t>B.2.B.3.2) Formazione (esternalizzata e non) da privato</t>
  </si>
  <si>
    <t>BA1660</t>
  </si>
  <si>
    <t>B.2.B.1.9)   Utenze elettricità</t>
  </si>
  <si>
    <t>BA1670</t>
  </si>
  <si>
    <t>B.2.B.1.10)   Altre utenze</t>
  </si>
  <si>
    <t>BA1650</t>
  </si>
  <si>
    <t>B.2.B.1.8)   Utenze telefoniche</t>
  </si>
  <si>
    <t>BA1580</t>
  </si>
  <si>
    <t>B.2.B.1.1)   Lavanderia</t>
  </si>
  <si>
    <t>BA1590</t>
  </si>
  <si>
    <t>B.2.B.1.2)   Pulizia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</si>
  <si>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</si>
  <si>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</si>
  <si>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</si>
  <si>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</si>
  <si>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</si>
  <si>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</si>
  <si>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</si>
  <si>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</si>
  <si>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BA1740</t>
  </si>
  <si>
    <t>B.2.B.1.12.C) Altri servizi non sanitari da privato</t>
  </si>
  <si>
    <t>B.9.C.2)  Altri oneri diversi di gestione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</si>
  <si>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</si>
  <si>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</si>
  <si>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</si>
  <si>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</si>
  <si>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</si>
  <si>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</si>
  <si>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</si>
  <si>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</si>
  <si>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BA1790</t>
  </si>
  <si>
    <t>B.2.B.2.3.A) Consulenze non sanitarie da privato</t>
  </si>
  <si>
    <t>BA1800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</si>
  <si>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</si>
  <si>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</si>
  <si>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</si>
  <si>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</si>
  <si>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</si>
  <si>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</si>
  <si>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</si>
  <si>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</si>
  <si>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</si>
  <si>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</si>
  <si>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</si>
  <si>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</si>
  <si>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BA1920</t>
  </si>
  <si>
    <t>B.3.A)  Manutenzione e riparazione ai fabbricati e loro pertinenze</t>
  </si>
  <si>
    <t>BA1930</t>
  </si>
  <si>
    <t>B.3.B)  Manutenzione e riparazione agli impianti e macchinari</t>
  </si>
  <si>
    <t>BA1960</t>
  </si>
  <si>
    <t>B.3.E)  Manutenzione e riparazione agli automezzi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</si>
  <si>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</si>
  <si>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</si>
  <si>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</si>
  <si>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</si>
  <si>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BA1970</t>
  </si>
  <si>
    <t>B.3.F)  Altre manutenzioni e riparazioni</t>
  </si>
  <si>
    <t>BA1980</t>
  </si>
  <si>
    <t>B.3.G)  Manutenzioni e riparazioni da Aziende sanitarie pubbliche della Regione</t>
  </si>
  <si>
    <t>BA2000</t>
  </si>
  <si>
    <t>B.4.A)  Fitti passivi</t>
  </si>
  <si>
    <t>BA2030</t>
  </si>
  <si>
    <t>B.4.B.2) Canoni di noleggio - area non sanitaria</t>
  </si>
  <si>
    <t>BA2020</t>
  </si>
  <si>
    <t>B.4.B.1) Canoni di noleggio - area sanitaria</t>
  </si>
  <si>
    <t>BA2060</t>
  </si>
  <si>
    <t>B.4.C.2) Canoni di leasing - area non sanitaria</t>
  </si>
  <si>
    <t>BA2050</t>
  </si>
  <si>
    <t>B.4.C.1) Canoni di leasing - area sanitaria</t>
  </si>
  <si>
    <t>BA2070</t>
  </si>
  <si>
    <t>BA2120</t>
  </si>
  <si>
    <t>B.5.A.1.1) Costo del personale dirigente medico - tempo indeterminato</t>
  </si>
  <si>
    <t>BA2160</t>
  </si>
  <si>
    <t>B.5.A.2.1) Costo del personale dirigente non medico - tempo indeterminato</t>
  </si>
  <si>
    <t>BA2200</t>
  </si>
  <si>
    <t>B.5.B.1) Costo del personale comparto ruolo sanitario - tempo indeterminato</t>
  </si>
  <si>
    <t>BA2130</t>
  </si>
  <si>
    <t>B.5.A.1.2) Costo del personale dirigente medico - tempo determinato</t>
  </si>
  <si>
    <t>BA2170</t>
  </si>
  <si>
    <t>B.5.A.2.2) Costo del personale dirigente non medico - tempo determinato</t>
  </si>
  <si>
    <t>BA2210</t>
  </si>
  <si>
    <t>B.5.B.2) Costo del personale comparto ruolo sanitario - tempo determinato</t>
  </si>
  <si>
    <t>BA2140</t>
  </si>
  <si>
    <t>B.5.A.1.3) Costo del personale dirigente medico - altro</t>
  </si>
  <si>
    <t>BA2180</t>
  </si>
  <si>
    <t>B.5.A.2.3) Costo del personale dirigente non medico - altro</t>
  </si>
  <si>
    <t>BA2220</t>
  </si>
  <si>
    <t>B.5.B.3) Costo del personale comparto ruolo sanitario - altro</t>
  </si>
  <si>
    <t>BA2250</t>
  </si>
  <si>
    <t>B.6.A.1) Costo del personale dirigente ruolo professionale - tempo indeterminato</t>
  </si>
  <si>
    <t>BA2290</t>
  </si>
  <si>
    <t>B.6.B.1) Costo del personale comparto ruolo professionale - tempo indeterminato</t>
  </si>
  <si>
    <t>BA2260</t>
  </si>
  <si>
    <t>B.6.A.2) Costo del personale dirigente ruolo professionale - tempo determinato</t>
  </si>
  <si>
    <t>BA2300</t>
  </si>
  <si>
    <t>B.6.B.2) Costo del personale comparto ruolo professionale - tempo determinato</t>
  </si>
  <si>
    <t>BA2270</t>
  </si>
  <si>
    <t>B.6.A.3) Costo del personale dirigente ruolo professionale - altro</t>
  </si>
  <si>
    <t>BA2310</t>
  </si>
  <si>
    <t>B.6.B.3) Costo del personale comparto ruolo professionale - altro</t>
  </si>
  <si>
    <t>BA2340</t>
  </si>
  <si>
    <t>B.7.A.1) Costo del personale dirigente ruolo tecnico - tempo indeterminato</t>
  </si>
  <si>
    <t>BA2380</t>
  </si>
  <si>
    <t>B.7.B.1) Costo del personale comparto ruolo tecnico - tempo indeterminato</t>
  </si>
  <si>
    <t>BA2350</t>
  </si>
  <si>
    <t>B.7.A.2) Costo del personale dirigente ruolo tecnico - tempo determinato</t>
  </si>
  <si>
    <t>BA2390</t>
  </si>
  <si>
    <t>B.7.B.2) Costo del personale comparto ruolo tecnico - tempo determinato</t>
  </si>
  <si>
    <t>BA2360</t>
  </si>
  <si>
    <t>B.7.A.3) Costo del personale dirigente ruolo tecnico - altro</t>
  </si>
  <si>
    <t>BA2400</t>
  </si>
  <si>
    <t>B.7.B.3) Costo del personale comparto ruolo tecnico - altro</t>
  </si>
  <si>
    <t>BA2430</t>
  </si>
  <si>
    <t>B.8.A.1) Costo del personale dirigente ruolo amministrativo - tempo indeterminato</t>
  </si>
  <si>
    <t>BA2470</t>
  </si>
  <si>
    <t>B.8.B.1) Costo del personale comparto ruolo amministrativo - tempo indeterminato</t>
  </si>
  <si>
    <t>BA2440</t>
  </si>
  <si>
    <t>B.8.A.2) Costo del personale dirigente ruolo amministrativo - tempo determinato</t>
  </si>
  <si>
    <t>BA2480</t>
  </si>
  <si>
    <t>B.8.B.2) Costo del personale comparto ruolo amministrativo - tempo determinato</t>
  </si>
  <si>
    <t>BA2450</t>
  </si>
  <si>
    <t>B.8.A.3) Costo del personale dirigente ruolo amministrativo - altro</t>
  </si>
  <si>
    <t>BA2490</t>
  </si>
  <si>
    <t>B.8.B.3) Costo del personale comparto ruolo amministrativo - altro</t>
  </si>
  <si>
    <t>BA2540</t>
  </si>
  <si>
    <t>B.9.C.1)  Indennità, rimborso spese e oneri sociali per gli Organi Direttivi e Collegio Sindacale</t>
  </si>
  <si>
    <t>BA2550</t>
  </si>
  <si>
    <t>BA1700</t>
  </si>
  <si>
    <t>B.2.B.1.11.B)  Premi di assicurazione - Altri premi assicurativi</t>
  </si>
  <si>
    <t>BA1690</t>
  </si>
  <si>
    <t xml:space="preserve">B.2.B.1.11.A)  Premi di assicurazione - R.C. Professionale </t>
  </si>
  <si>
    <t>BA2510</t>
  </si>
  <si>
    <t>B.9.A)  Imposte e tasse (escluso IRAP e IRES)</t>
  </si>
  <si>
    <t>BA2520</t>
  </si>
  <si>
    <t>B.9.B)  Perdite su crediti</t>
  </si>
  <si>
    <t>BA2570</t>
  </si>
  <si>
    <t>B.10) Ammortamenti delle immobilizzazioni immateriali</t>
  </si>
  <si>
    <t>BA2610</t>
  </si>
  <si>
    <t>BA2600</t>
  </si>
  <si>
    <t>BA2620</t>
  </si>
  <si>
    <t>BA2640</t>
  </si>
  <si>
    <t>BA2650</t>
  </si>
  <si>
    <t>BA2670</t>
  </si>
  <si>
    <t>BA2680</t>
  </si>
  <si>
    <t>BA2890</t>
  </si>
  <si>
    <t>BA2760</t>
  </si>
  <si>
    <t>BA2840</t>
  </si>
  <si>
    <t>BA2860</t>
  </si>
  <si>
    <t>BA2870</t>
  </si>
  <si>
    <t>BA2880</t>
  </si>
  <si>
    <t>BA2850</t>
  </si>
  <si>
    <t>BA2710</t>
  </si>
  <si>
    <t>BA2720</t>
  </si>
  <si>
    <t>BA2730</t>
  </si>
  <si>
    <t>BA2740</t>
  </si>
  <si>
    <t>BA2750</t>
  </si>
  <si>
    <t>BA2780</t>
  </si>
  <si>
    <t>BA2790</t>
  </si>
  <si>
    <t>BA2800</t>
  </si>
  <si>
    <t>BA2810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</si>
  <si>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</si>
  <si>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</si>
  <si>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</si>
  <si>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</si>
  <si>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</si>
  <si>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</si>
  <si>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CA0160</t>
  </si>
  <si>
    <t>C.4.A) Altri oneri finanziari</t>
  </si>
  <si>
    <t>CA0170</t>
  </si>
  <si>
    <t>C.4.B) Perdite su cambi</t>
  </si>
  <si>
    <t>DA0020</t>
  </si>
  <si>
    <t>D.2)  Svalutazioni</t>
  </si>
  <si>
    <t>EA0270</t>
  </si>
  <si>
    <t>E.2.A) Minusvalenze</t>
  </si>
  <si>
    <t>EA0290</t>
  </si>
  <si>
    <t>E.2.B.1) Oneri tributari da esercizi precedenti</t>
  </si>
  <si>
    <t>E.2.B.3.2.G) Altre sopravvenienze passive v/terzi</t>
  </si>
  <si>
    <t>EA0330</t>
  </si>
  <si>
    <t>E.2.B.3.1.A) Sopravvenienze passive v/Aziende sanitarie pubbliche relative alla mobilità intraregionale</t>
  </si>
  <si>
    <t>EA0340</t>
  </si>
  <si>
    <t>EA0450</t>
  </si>
  <si>
    <t>EA0360</t>
  </si>
  <si>
    <t>E.2.B.3.2.A) Sopravvenienze passive v/terzi relative alla mobilità extraregionale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</si>
  <si>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</si>
  <si>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</si>
  <si>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</si>
  <si>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</si>
  <si>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</si>
  <si>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</si>
  <si>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</si>
  <si>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</si>
  <si>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</si>
  <si>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</si>
  <si>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</si>
  <si>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</si>
  <si>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</si>
  <si>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</si>
  <si>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EA0470</t>
  </si>
  <si>
    <t>EA0490</t>
  </si>
  <si>
    <t>EA0500</t>
  </si>
  <si>
    <t>EA0510</t>
  </si>
  <si>
    <t>EA0520</t>
  </si>
  <si>
    <t>EA0530</t>
  </si>
  <si>
    <t>EA0540</t>
  </si>
  <si>
    <t>EA0550</t>
  </si>
  <si>
    <t>EA0300</t>
  </si>
  <si>
    <t>E.2.B.2) Oneri da cause civili ed oneri processuali</t>
  </si>
  <si>
    <t>EA0560</t>
  </si>
  <si>
    <t>E.2.B.5) Altri oneri straordinari</t>
  </si>
  <si>
    <t>YA0020</t>
  </si>
  <si>
    <t>Y.1.A) IRAP relativa a personale dipendente</t>
  </si>
  <si>
    <t>YA0030</t>
  </si>
  <si>
    <t>Y.1.B) IRAP relativa a collaboratori e personale assimilato a lavoro dipendente</t>
  </si>
  <si>
    <t>YA0050</t>
  </si>
  <si>
    <t>Y.1.D) IRAP relativa ad attività commerciale</t>
  </si>
  <si>
    <t>YA0040</t>
  </si>
  <si>
    <t>Y.1.C) IRAP relativa ad attività di libera professione (intramoenia)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</si>
  <si>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</si>
  <si>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</si>
  <si>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</si>
  <si>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</si>
  <si>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</si>
  <si>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</si>
  <si>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R</t>
  </si>
  <si>
    <t>AA0030</t>
  </si>
  <si>
    <t>A.1.A.1)  da Regione o Prov. Aut. per quota F.S. regionale indistinto</t>
  </si>
  <si>
    <t>AA0070</t>
  </si>
  <si>
    <t>A.1.B.1.1)  Contributi da Regione o Prov. Aut. (extra fondo) vincolati</t>
  </si>
  <si>
    <t>AA0040</t>
  </si>
  <si>
    <t>A.1.A.2)  da Regione o Prov. Aut. per quota F.S. regionale vincolato</t>
  </si>
  <si>
    <t>AA0150</t>
  </si>
  <si>
    <t>AA0160</t>
  </si>
  <si>
    <t>AA0170</t>
  </si>
  <si>
    <t>AA0190</t>
  </si>
  <si>
    <t>AA0200</t>
  </si>
  <si>
    <t>AA0210</t>
  </si>
  <si>
    <t>AA0220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</si>
  <si>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</si>
  <si>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</si>
  <si>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</si>
  <si>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</si>
  <si>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AA0100</t>
  </si>
  <si>
    <t>A.1.B.1.4)  Contributi da Regione o Prov. Aut. (extra fondo) - Altro</t>
  </si>
  <si>
    <t>AA0080</t>
  </si>
  <si>
    <t>AA0090</t>
  </si>
  <si>
    <t>AA0230</t>
  </si>
  <si>
    <t>A.1.D)  Contributi c/esercizio da privati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</si>
  <si>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</si>
  <si>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</si>
  <si>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</si>
  <si>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</si>
  <si>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AA0280</t>
  </si>
  <si>
    <t>AA0290</t>
  </si>
  <si>
    <t>AA0300</t>
  </si>
  <si>
    <t>AA0310</t>
  </si>
  <si>
    <t>AA0660</t>
  </si>
  <si>
    <t xml:space="preserve">A.4.C)  Ricavi per prestazioni sanitarie e sociosanitarie a rilevanza sanitaria erogate a privati </t>
  </si>
  <si>
    <t>AA0350</t>
  </si>
  <si>
    <t>A.4.A.1.1) Prestazioni di ricovero</t>
  </si>
  <si>
    <t>AA0360</t>
  </si>
  <si>
    <t>A.4.A.1.2) Prestazioni di specialistica ambulatoriale</t>
  </si>
  <si>
    <t>AA0370</t>
  </si>
  <si>
    <t>AA0380</t>
  </si>
  <si>
    <t>AA0390</t>
  </si>
  <si>
    <t>AA0400</t>
  </si>
  <si>
    <t>AA0410</t>
  </si>
  <si>
    <t>AA0420</t>
  </si>
  <si>
    <t>AA0430</t>
  </si>
  <si>
    <t>AA0460</t>
  </si>
  <si>
    <t>A.4.A.3.1) Prestazioni di ricovero</t>
  </si>
  <si>
    <t>AA0470</t>
  </si>
  <si>
    <t>A.4.A.3.2) Prestazioni ambulatoriali</t>
  </si>
  <si>
    <t>AA0480</t>
  </si>
  <si>
    <t>AA0490</t>
  </si>
  <si>
    <t>AA0500</t>
  </si>
  <si>
    <t>AA0510</t>
  </si>
  <si>
    <t>AA0520</t>
  </si>
  <si>
    <t>AA0530</t>
  </si>
  <si>
    <t>AA0550</t>
  </si>
  <si>
    <t>AA0560</t>
  </si>
  <si>
    <t>AA0580</t>
  </si>
  <si>
    <t>AA0590</t>
  </si>
  <si>
    <t>AA0440</t>
  </si>
  <si>
    <t>AA0600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</si>
  <si>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</si>
  <si>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</si>
  <si>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</si>
  <si>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</si>
  <si>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</si>
  <si>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AA0650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</si>
  <si>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</si>
  <si>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</si>
  <si>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</si>
  <si>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</si>
  <si>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</si>
  <si>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</si>
  <si>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</si>
  <si>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</si>
  <si>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</si>
  <si>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</si>
  <si>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</si>
  <si>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</si>
  <si>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</si>
  <si>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</si>
  <si>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</si>
  <si>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</si>
  <si>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</si>
  <si>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</si>
  <si>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</si>
  <si>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</si>
  <si>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AA0930</t>
  </si>
  <si>
    <t>AA0870</t>
  </si>
  <si>
    <t>A.5.D.3) Altri concorsi, recuperi e rimborsi da parte di altri soggetti pubblici</t>
  </si>
  <si>
    <t>AA0760</t>
  </si>
  <si>
    <t>A.5.A) Rimborsi assicurativi</t>
  </si>
  <si>
    <t>AA0810</t>
  </si>
  <si>
    <t>A.5.C.1) Rimborso degli oneri stipendiali del personale dipendente dell'azienda in posizione di comando presso Aziende sanitarie pubbliche della Regione</t>
  </si>
  <si>
    <t>AA0850</t>
  </si>
  <si>
    <t>A.5.D.1) Rimborso degli oneri stipendiali del personale dipendente dell'azienda in posizione di comando presso altri soggetti pubblici</t>
  </si>
  <si>
    <t>AA0780</t>
  </si>
  <si>
    <t>A.5.B.1) Rimborso degli oneri stipendiali del personale dell'azienda in posizione di comando presso la Regione</t>
  </si>
  <si>
    <t>AA0830</t>
  </si>
  <si>
    <t>A.5.C.3) Altri concorsi, recuperi e rimborsi da parte di Aziende sanitarie pubbliche della Regione</t>
  </si>
  <si>
    <t>AA0790</t>
  </si>
  <si>
    <t>A.5.B.2) Altri concorsi, recuperi e rimborsi da parte della Regione</t>
  </si>
  <si>
    <t>AA0820</t>
  </si>
  <si>
    <t>A.5.C.2) Rimborsi per acquisto beni da parte di Aziende sanitarie pubbliche della Regione</t>
  </si>
  <si>
    <t>AA0860</t>
  </si>
  <si>
    <t>A.5.D.2) Rimborsi per acquisto beni da parte di altri soggetti pubblici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</si>
  <si>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</si>
  <si>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</si>
  <si>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</si>
  <si>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</si>
  <si>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</si>
  <si>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</si>
  <si>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AA0950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</si>
  <si>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</si>
  <si>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</si>
  <si>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</si>
  <si>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</si>
  <si>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AA1000</t>
  </si>
  <si>
    <t>AA0990</t>
  </si>
  <si>
    <t>A.7.A) Quota imputata all'esercizio dei finanziamenti per investimenti dallo Stato</t>
  </si>
  <si>
    <t>AA1010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</si>
  <si>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</si>
  <si>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</si>
  <si>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</si>
  <si>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</si>
  <si>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</si>
  <si>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</si>
  <si>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</si>
  <si>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</si>
  <si>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CA0040</t>
  </si>
  <si>
    <t>C.1.C) Altri interessi attivi</t>
  </si>
  <si>
    <t>CA0030</t>
  </si>
  <si>
    <t>C.1.B) Interessi attivi su c/c postali e bancari</t>
  </si>
  <si>
    <t>CA0020</t>
  </si>
  <si>
    <t>C.1.A) Interessi attivi su c/tesoreria unica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</si>
  <si>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</si>
  <si>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</si>
  <si>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</si>
  <si>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</si>
  <si>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</si>
  <si>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</si>
  <si>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</si>
  <si>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</si>
  <si>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CA0060</t>
  </si>
  <si>
    <t>C.2.A) Proventi da partecipazioni</t>
  </si>
  <si>
    <t>DA0010</t>
  </si>
  <si>
    <t>D.1)  Rivalutazioni</t>
  </si>
  <si>
    <t>EA0020</t>
  </si>
  <si>
    <t>E.1.A) Plusvalenze</t>
  </si>
  <si>
    <t>EA0040</t>
  </si>
  <si>
    <t>E.1.B.1) Proventi da donazioni e liberalità diverse</t>
  </si>
  <si>
    <t>EA0140</t>
  </si>
  <si>
    <t>EA0080</t>
  </si>
  <si>
    <t>EA0060</t>
  </si>
  <si>
    <t>EA0090</t>
  </si>
  <si>
    <t>EA0100</t>
  </si>
  <si>
    <t>EA0110</t>
  </si>
  <si>
    <t>EA0120</t>
  </si>
  <si>
    <t>EA0130</t>
  </si>
  <si>
    <t>EA0160</t>
  </si>
  <si>
    <t>E.1.B.3.1) Insussistenze attive v/Aziende sanitarie pubbliche della Regione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</si>
  <si>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</si>
  <si>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</si>
  <si>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</si>
  <si>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</si>
  <si>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</si>
  <si>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</si>
  <si>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</si>
  <si>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</si>
  <si>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</si>
  <si>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</si>
  <si>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</si>
  <si>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</si>
  <si>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</si>
  <si>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</si>
  <si>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</si>
  <si>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</si>
  <si>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DESCRIZIONE</t>
  </si>
  <si>
    <t>BA0051</t>
  </si>
  <si>
    <t>BA0061</t>
  </si>
  <si>
    <t>BA0062</t>
  </si>
  <si>
    <t>BA0063</t>
  </si>
  <si>
    <t>BA0301</t>
  </si>
  <si>
    <t>BA0302</t>
  </si>
  <si>
    <t>BA0303</t>
  </si>
  <si>
    <t>BA0304</t>
  </si>
  <si>
    <t>BA0305</t>
  </si>
  <si>
    <t>BA0306</t>
  </si>
  <si>
    <t>BA0307</t>
  </si>
  <si>
    <t>BA0308</t>
  </si>
  <si>
    <t>BA0611</t>
  </si>
  <si>
    <t>BA0551</t>
  </si>
  <si>
    <t>BA0621</t>
  </si>
  <si>
    <t>BA0631</t>
  </si>
  <si>
    <t>BA1151</t>
  </si>
  <si>
    <t>BA1152</t>
  </si>
  <si>
    <t>BA1161</t>
  </si>
  <si>
    <t>BA1541</t>
  </si>
  <si>
    <t>BA1542</t>
  </si>
  <si>
    <t>BA0541</t>
  </si>
  <si>
    <t>BA0591</t>
  </si>
  <si>
    <t>BA0601</t>
  </si>
  <si>
    <t>BA0561</t>
  </si>
  <si>
    <t>BA1601</t>
  </si>
  <si>
    <t>BA1602</t>
  </si>
  <si>
    <t>BA1831</t>
  </si>
  <si>
    <t>BA2551</t>
  </si>
  <si>
    <t>BA2671</t>
  </si>
  <si>
    <t>BA2672</t>
  </si>
  <si>
    <t>BA2674</t>
  </si>
  <si>
    <t>BA2675</t>
  </si>
  <si>
    <t>BA2673</t>
  </si>
  <si>
    <t>BA2676</t>
  </si>
  <si>
    <t>BA2677</t>
  </si>
  <si>
    <t>BA2678</t>
  </si>
  <si>
    <t>BA2681</t>
  </si>
  <si>
    <t>BA2682</t>
  </si>
  <si>
    <t>BA2683</t>
  </si>
  <si>
    <t>BA2684</t>
  </si>
  <si>
    <t>BA2685</t>
  </si>
  <si>
    <t>BA2686</t>
  </si>
  <si>
    <t>BA2881</t>
  </si>
  <si>
    <t>BA2882</t>
  </si>
  <si>
    <t>BA2883</t>
  </si>
  <si>
    <t>BA2884</t>
  </si>
  <si>
    <t>BA2751</t>
  </si>
  <si>
    <t>BA2741</t>
  </si>
  <si>
    <t>BA2811</t>
  </si>
  <si>
    <t>EA0461</t>
  </si>
  <si>
    <t>AA0031</t>
  </si>
  <si>
    <t>AA0032</t>
  </si>
  <si>
    <t>AA0034</t>
  </si>
  <si>
    <t>AA0035</t>
  </si>
  <si>
    <t>AA0036</t>
  </si>
  <si>
    <t>AA0141</t>
  </si>
  <si>
    <t>AA0171</t>
  </si>
  <si>
    <t>AA0271</t>
  </si>
  <si>
    <t>AA0361</t>
  </si>
  <si>
    <t>AA0421</t>
  </si>
  <si>
    <t>AA0422</t>
  </si>
  <si>
    <t>AA0423</t>
  </si>
  <si>
    <t>AA0424</t>
  </si>
  <si>
    <t>AA0425</t>
  </si>
  <si>
    <t>AA0471</t>
  </si>
  <si>
    <t>AA0561</t>
  </si>
  <si>
    <t>AA0541</t>
  </si>
  <si>
    <t>AA0542</t>
  </si>
  <si>
    <t>AA0601</t>
  </si>
  <si>
    <t>AA0602</t>
  </si>
  <si>
    <t>AA0631</t>
  </si>
  <si>
    <t>AA0831</t>
  </si>
  <si>
    <t>AA0921</t>
  </si>
  <si>
    <t>-BA2671</t>
  </si>
  <si>
    <t>-BA2672</t>
  </si>
  <si>
    <t>-BA2674</t>
  </si>
  <si>
    <t>-BA2675</t>
  </si>
  <si>
    <t>-BA2673</t>
  </si>
  <si>
    <t>-BA2677</t>
  </si>
  <si>
    <t>-BA2678</t>
  </si>
  <si>
    <t>-BA2681</t>
  </si>
  <si>
    <t>-BA2682</t>
  </si>
  <si>
    <t>-BA2683</t>
  </si>
  <si>
    <t>-BA2684</t>
  </si>
  <si>
    <t>-BA2685</t>
  </si>
  <si>
    <t>-BA2686</t>
  </si>
  <si>
    <t>EA0051</t>
  </si>
  <si>
    <t>MINISTERO DELLA SALUTE</t>
  </si>
  <si>
    <t>Direzione Generale della Programmazione Sanitaria</t>
  </si>
  <si>
    <t>Direzione Generale della Digitalizzazione, del Sistema Informativo Sanitario e della Statistica</t>
  </si>
  <si>
    <t>STRUTTURA RILEVATA</t>
  </si>
  <si>
    <t>PERIODO DI RILEVAZIONE</t>
  </si>
  <si>
    <t xml:space="preserve"> REGIONE</t>
  </si>
  <si>
    <t>ENTE SSN</t>
  </si>
  <si>
    <t>(Unità di euro)</t>
  </si>
  <si>
    <t>Formule</t>
  </si>
  <si>
    <t>Cons</t>
  </si>
  <si>
    <t>CODICE</t>
  </si>
  <si>
    <t>F</t>
  </si>
  <si>
    <t>AA0010</t>
  </si>
  <si>
    <t>A.1)  Contributi in c/esercizio</t>
  </si>
  <si>
    <t>AA0020</t>
  </si>
  <si>
    <t>A.1.A)  Contributi da Regione o Prov. Aut. per quota F.S. regionale</t>
  </si>
  <si>
    <t>A.1.A.1.1) Finanziamento indistinto</t>
  </si>
  <si>
    <t>A.1.A.1.2) Finanziamento indistinto finalizzato da Regione</t>
  </si>
  <si>
    <t>AA0033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</si>
  <si>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</si>
  <si>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</si>
  <si>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</si>
  <si>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</si>
  <si>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AA0050</t>
  </si>
  <si>
    <t>A.1.B)  Contributi c/esercizio (extra fondo)</t>
  </si>
  <si>
    <t>AA0060</t>
  </si>
  <si>
    <t xml:space="preserve">A.1.B.1)  da Regione o Prov. Aut. (extra fondo) 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</si>
  <si>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</si>
  <si>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</si>
  <si>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AA0110</t>
  </si>
  <si>
    <t xml:space="preserve">A.1.B.2)  Contributi da Aziende sanitarie pubbliche della Regione o Prov. Aut. (extra fondo) </t>
  </si>
  <si>
    <t>AA0140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</si>
  <si>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</si>
  <si>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</si>
  <si>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</si>
  <si>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</si>
  <si>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</si>
  <si>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</si>
  <si>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</si>
  <si>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</si>
  <si>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</si>
  <si>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</si>
  <si>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</si>
  <si>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</si>
  <si>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AA0240</t>
  </si>
  <si>
    <t>A.2)  Rettifica contributi c/esercizio per destinazione ad investimenti</t>
  </si>
  <si>
    <t>AA0270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</si>
  <si>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</si>
  <si>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</si>
  <si>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</si>
  <si>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</si>
  <si>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</si>
  <si>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</si>
  <si>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</si>
  <si>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</si>
  <si>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</si>
  <si>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</si>
  <si>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</si>
  <si>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</si>
  <si>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</si>
  <si>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</si>
  <si>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</si>
  <si>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</si>
  <si>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</si>
  <si>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</si>
  <si>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</si>
  <si>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</si>
  <si>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</si>
  <si>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</si>
  <si>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</si>
  <si>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</si>
  <si>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</si>
  <si>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</si>
  <si>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</si>
  <si>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</si>
  <si>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</si>
  <si>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</si>
  <si>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</si>
  <si>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</si>
  <si>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</si>
  <si>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</si>
  <si>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</si>
  <si>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</si>
  <si>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</si>
  <si>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</si>
  <si>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</si>
  <si>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</si>
  <si>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</si>
  <si>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</si>
  <si>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</si>
  <si>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</si>
  <si>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</si>
  <si>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</si>
  <si>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</si>
  <si>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</si>
  <si>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</si>
  <si>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</si>
  <si>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</si>
  <si>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</si>
  <si>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</si>
  <si>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</si>
  <si>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>AA0670</t>
  </si>
  <si>
    <t>A.4.D)  Ricavi per prestazioni sanitarie erogate in regime di intramoenia</t>
  </si>
  <si>
    <t>AA0750</t>
  </si>
  <si>
    <t>A.5) Concorsi, recuperi e rimborsi</t>
  </si>
  <si>
    <t>AA0770</t>
  </si>
  <si>
    <t>A.5.B) Concorsi, recuperi e rimborsi da Regione</t>
  </si>
  <si>
    <t>AA0800</t>
  </si>
  <si>
    <t>A.5.C) Concorsi, recuperi e rimborsi da Aziende sanitarie pubbliche della Regione</t>
  </si>
  <si>
    <t>A.5.C.4) Altri concorsi, recuperi e rimborsi da parte della Regione - GSA</t>
  </si>
  <si>
    <t>AA0840</t>
  </si>
  <si>
    <t>A.5.D) Concorsi, recuperi e rimborsi da altri soggetti pubblici</t>
  </si>
  <si>
    <t>AA0880</t>
  </si>
  <si>
    <t>A.5.E) Concorsi, recuperi e rimborsi da privati</t>
  </si>
  <si>
    <t>AA0890</t>
  </si>
  <si>
    <t>A.5.E.1) Rimborso da aziende farmaceutiche per Pay back</t>
  </si>
  <si>
    <t>A.5.E.2) Rimborso per Pay back sui dispositivi medici</t>
  </si>
  <si>
    <t>A.5.E.3) Altri concorsi, recuperi e rimborsi da privati</t>
  </si>
  <si>
    <t>AA0940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</si>
  <si>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</si>
  <si>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</si>
  <si>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AA0980</t>
  </si>
  <si>
    <t>A.7)  Quota contributi c/capitale imputata all'esercizio</t>
  </si>
  <si>
    <t xml:space="preserve">A.7.B)  Quota imputata all'esercizio dei finanziamenti per investimenti da Regione </t>
  </si>
  <si>
    <t>A.7.C)  Quota imputata all'esercizio dei finanziamenti per beni di prima dotazione</t>
  </si>
  <si>
    <t>AA1060</t>
  </si>
  <si>
    <t>A.9) Altri ricavi e proventi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</si>
  <si>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</si>
  <si>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</si>
  <si>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</si>
  <si>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</si>
  <si>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</si>
  <si>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</si>
  <si>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</si>
  <si>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</si>
  <si>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</si>
  <si>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B.1.A.1.1) Medicinali con AIC, ad eccezione di vaccini, emoderivati di produzione regionale, ossigeno e altri gas medicali</t>
  </si>
  <si>
    <t>B.1.A.1.3) Ossigeno e altri gas medicali</t>
  </si>
  <si>
    <t>BA0060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</si>
  <si>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</si>
  <si>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</si>
  <si>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</si>
  <si>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</si>
  <si>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BA0070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</si>
  <si>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</si>
  <si>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</si>
  <si>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</si>
  <si>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BA0210</t>
  </si>
  <si>
    <t>B.1.A.3) Dispositivi medici</t>
  </si>
  <si>
    <t>BA0300</t>
  </si>
  <si>
    <t>B.1.A.9)  Beni e prodotti sanitari da Aziende sanitarie pubbliche della Regione</t>
  </si>
  <si>
    <t>B.1.A.9.1)  Prodotti farmaceutici ed emoderivati</t>
  </si>
  <si>
    <t>B.1.A.9.2)  Sangue ed emocomponenti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</si>
  <si>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</si>
  <si>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</si>
  <si>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</si>
  <si>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</si>
  <si>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</si>
  <si>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</si>
  <si>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BA0310</t>
  </si>
  <si>
    <t>B.1.B)  Acquisti di beni non sanitari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</si>
  <si>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</si>
  <si>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</si>
  <si>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</si>
  <si>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</si>
  <si>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</si>
  <si>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</si>
  <si>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</si>
  <si>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</si>
  <si>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</si>
  <si>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B.2.A.1.2) - da pubblico (Aziende sanitarie pubbliche della Regione) - Mobilità intraregionale</t>
  </si>
  <si>
    <t>BA0490</t>
  </si>
  <si>
    <t>B.2.A.2)   Acquisti servizi sanitari per farmaceutica</t>
  </si>
  <si>
    <t>B.2.A.2.2) - da pubblico (Aziende sanitarie pubbliche della Regione)- Mobilità intraregionale</t>
  </si>
  <si>
    <t>BA0530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</si>
  <si>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</si>
  <si>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</si>
  <si>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</si>
  <si>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</si>
  <si>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</si>
  <si>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</si>
  <si>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</si>
  <si>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</si>
  <si>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BA0580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</si>
  <si>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</si>
  <si>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</si>
  <si>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</si>
  <si>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</si>
  <si>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</si>
  <si>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</si>
  <si>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</si>
  <si>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</si>
  <si>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</si>
  <si>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</si>
  <si>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</si>
  <si>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</si>
  <si>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</si>
  <si>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B.2.A.4.1) - da pubblico (Aziende sanitarie pubbliche della Regione)</t>
  </si>
  <si>
    <t>BA0700</t>
  </si>
  <si>
    <t>B.2.A.5)   Acquisti servizi sanitari per assistenza integrativa</t>
  </si>
  <si>
    <t>B.2.A.5.1) - da pubblico (Aziende sanitarie pubbliche della Regione)</t>
  </si>
  <si>
    <t>BA0750</t>
  </si>
  <si>
    <t>B.2.A.6)   Acquisti servizi sanitari per assistenza protesica</t>
  </si>
  <si>
    <t>B.2.A.6.1) - da pubblico (Aziende sanitarie pubbliche della Regione)</t>
  </si>
  <si>
    <t>BA0800</t>
  </si>
  <si>
    <t>B.2.A.7)   Acquisti servizi sanitari per assistenza ospedaliera</t>
  </si>
  <si>
    <t>B.2.A.7.1) - da pubblico (Aziende sanitarie pubbliche della Regione)</t>
  </si>
  <si>
    <t>BA0840</t>
  </si>
  <si>
    <t>B.2.A.7.4) - da privato</t>
  </si>
  <si>
    <t>BA0900</t>
  </si>
  <si>
    <t>B.2.A.8)   Acquisto prestazioni di psichiatria residenziale e semiresidenziale</t>
  </si>
  <si>
    <t>B.2.A.8.1) - da pubblico (Aziende sanitarie pubbliche della Regione)</t>
  </si>
  <si>
    <t>BA0960</t>
  </si>
  <si>
    <t>B.2.A.9)   Acquisto prestazioni di distribuzione farmaci File F</t>
  </si>
  <si>
    <t>B.2.A.9.1) - da pubblico (Aziende sanitarie pubbliche della Regione) - Mobilità intraregionale</t>
  </si>
  <si>
    <t>B.2.A.9.6) - da privato per cittadini non residenti - Extraregione (mobilità attiva in compensazione)</t>
  </si>
  <si>
    <t>BA1030</t>
  </si>
  <si>
    <t>B.2.A.10)   Acquisto prestazioni termali in convenzione</t>
  </si>
  <si>
    <t>B.2.A.10.1) - da pubblico (Aziende sanitarie pubbliche della Regione) - Mobilità intraregionale</t>
  </si>
  <si>
    <t>BA1090</t>
  </si>
  <si>
    <t>B.2.A.11)   Acquisto prestazioni di trasporto sanitario</t>
  </si>
  <si>
    <t>B.2.A.11.1) - da pubblico (Aziende sanitarie pubbliche della Regione) - Mobilità intraregionale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</si>
  <si>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</si>
  <si>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</si>
  <si>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</si>
  <si>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</si>
  <si>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</si>
  <si>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</si>
  <si>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</si>
  <si>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</si>
  <si>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</si>
  <si>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</si>
  <si>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BA1200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</si>
  <si>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</si>
  <si>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</si>
  <si>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</si>
  <si>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</si>
  <si>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</si>
  <si>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</si>
  <si>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</si>
  <si>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BA1280</t>
  </si>
  <si>
    <t>B.2.A.14)  Rimborsi, assegni e contributi sanitari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</si>
  <si>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</si>
  <si>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</si>
  <si>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</si>
  <si>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</si>
  <si>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</si>
  <si>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</si>
  <si>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</si>
  <si>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</si>
  <si>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</si>
  <si>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B.2.A.15.3.C) Collaborazioni coordinate e continuative sanitarie e sociosanitarie da privato</t>
  </si>
  <si>
    <t>BA1450</t>
  </si>
  <si>
    <t>B.2.A.15.4) Rimborso oneri stipendiali del personale sanitario in comando</t>
  </si>
  <si>
    <t>BA1490</t>
  </si>
  <si>
    <t>B.2.A.16) Altri servizi sanitari e sociosanitari a rilevanza sanitaria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</si>
  <si>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</si>
  <si>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</si>
  <si>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</si>
  <si>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</si>
  <si>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</si>
  <si>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</si>
  <si>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</si>
  <si>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</si>
  <si>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BA1600</t>
  </si>
  <si>
    <t>B.2.B.1.3)   Mensa</t>
  </si>
  <si>
    <t>B.2.B.1.3.A)   Mensa dipendenti</t>
  </si>
  <si>
    <t>B.2.B.1.3.B)   Mensa degenti</t>
  </si>
  <si>
    <t>BA1680</t>
  </si>
  <si>
    <t>B.2.B.1.11)  Premi di assicurazione</t>
  </si>
  <si>
    <t>BA1710</t>
  </si>
  <si>
    <t>B.2.B.1.12) Altri servizi non sanitari</t>
  </si>
  <si>
    <t>BA1750</t>
  </si>
  <si>
    <t>B.2.B.2)  Consulenze, Collaborazioni, Interinale e altre prestazioni di lavoro non sanitarie</t>
  </si>
  <si>
    <t>BA1780</t>
  </si>
  <si>
    <t>B.2.B.2.3) Consulenze, Collaborazioni, Interinale e altre prestazioni di lavoro non sanitarie da privato</t>
  </si>
  <si>
    <t>B.2.B.2.3.B) Collaborazioni coordinate e continuative non sanitarie da privato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</si>
  <si>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</si>
  <si>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</si>
  <si>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</si>
  <si>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BA1880</t>
  </si>
  <si>
    <t>B.2.B.3) Formazione (esternalizzata e non)</t>
  </si>
  <si>
    <t>BA1910</t>
  </si>
  <si>
    <t>B.3)  Manutenzione e riparazione (ordinaria esternalizzata)</t>
  </si>
  <si>
    <t>BA1990</t>
  </si>
  <si>
    <t>B.4)   Godimento di beni di terzi</t>
  </si>
  <si>
    <t>BA2010</t>
  </si>
  <si>
    <t>B.4.B)  Canoni di noleggio</t>
  </si>
  <si>
    <t>BA2040</t>
  </si>
  <si>
    <t>B.4.C)  Canoni di leasing</t>
  </si>
  <si>
    <t>BA2061</t>
  </si>
  <si>
    <t>B.4.D)  Canoni di project financing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</si>
  <si>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</si>
  <si>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</si>
  <si>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</si>
  <si>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</si>
  <si>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</si>
  <si>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</si>
  <si>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</si>
  <si>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</si>
  <si>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</si>
  <si>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BA2150</t>
  </si>
  <si>
    <t>B.5.A.2) Costo del personale dirigente non medico</t>
  </si>
  <si>
    <t>BA2190</t>
  </si>
  <si>
    <t>B.5.B) Costo del personale comparto ruolo sanitario</t>
  </si>
  <si>
    <t>BA2230</t>
  </si>
  <si>
    <t>B.6)   Personale del ruolo professionale</t>
  </si>
  <si>
    <t>BA2240</t>
  </si>
  <si>
    <t>B.6.A) Costo del personale dirigente ruolo professionale</t>
  </si>
  <si>
    <t>BA2280</t>
  </si>
  <si>
    <t>B.6.B) Costo del personale comparto ruolo professionale</t>
  </si>
  <si>
    <t>BA2320</t>
  </si>
  <si>
    <t>B.7)   Personale del ruolo tecnico</t>
  </si>
  <si>
    <t>BA2330</t>
  </si>
  <si>
    <t>B.7.A) Costo del personale dirigente ruolo tecnico</t>
  </si>
  <si>
    <t>BA2370</t>
  </si>
  <si>
    <t>B.7.B) Costo del personale comparto ruolo tecnico</t>
  </si>
  <si>
    <t>BA2410</t>
  </si>
  <si>
    <t>B.8)   Personale del ruolo amministrativo</t>
  </si>
  <si>
    <t>BA2420</t>
  </si>
  <si>
    <t>B.8.A) Costo del personale dirigente ruolo amministrativo</t>
  </si>
  <si>
    <t>BA2460</t>
  </si>
  <si>
    <t>B.8.B) Costo del personale comparto ruolo amministrativo</t>
  </si>
  <si>
    <t>BA2500</t>
  </si>
  <si>
    <t>B.9)   Oneri diversi di gestione</t>
  </si>
  <si>
    <t>BA2530</t>
  </si>
  <si>
    <t>B.9.C) Altri oneri diversi di gestione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</si>
  <si>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</si>
  <si>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</si>
  <si>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</si>
  <si>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</si>
  <si>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</si>
  <si>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BA2580</t>
  </si>
  <si>
    <t>B.11) Ammortamenti delle immobilizzazioni materiali</t>
  </si>
  <si>
    <t>BA2590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</si>
  <si>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</si>
  <si>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</si>
  <si>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</si>
  <si>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</si>
  <si>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BA2630</t>
  </si>
  <si>
    <t>B.12) Svalutazione delle immobilizzazioni e dei crediti</t>
  </si>
  <si>
    <t>B.12.A) Svalutazione delle immobilizzazioni immateriali e materiali</t>
  </si>
  <si>
    <t>B.12.B) Svalutazione dei crediti</t>
  </si>
  <si>
    <t>BA2660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</si>
  <si>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</si>
  <si>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</si>
  <si>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</si>
  <si>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</si>
  <si>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</si>
  <si>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</si>
  <si>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</si>
  <si>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-BA2676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</si>
  <si>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</si>
  <si>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</si>
  <si>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</si>
  <si>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</si>
  <si>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</si>
  <si>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</si>
  <si>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</si>
  <si>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</si>
  <si>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</si>
  <si>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</si>
  <si>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</si>
  <si>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</si>
  <si>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</si>
  <si>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</si>
  <si>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</si>
  <si>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</si>
  <si>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</si>
  <si>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</si>
  <si>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</si>
  <si>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</si>
  <si>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</si>
  <si>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</si>
  <si>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</si>
  <si>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</si>
  <si>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</si>
  <si>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</si>
  <si>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</si>
  <si>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</si>
  <si>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</si>
  <si>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</si>
  <si>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</si>
  <si>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BA2820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</si>
  <si>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</si>
  <si>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</si>
  <si>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</si>
  <si>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</si>
  <si>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</si>
  <si>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</si>
  <si>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</si>
  <si>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</si>
  <si>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</si>
  <si>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</si>
  <si>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</si>
  <si>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</si>
  <si>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</si>
  <si>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</si>
  <si>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</si>
  <si>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</si>
  <si>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CA0050</t>
  </si>
  <si>
    <t>C.2) Altri proventi</t>
  </si>
  <si>
    <t>CA0110</t>
  </si>
  <si>
    <t>C.3)  Interessi passivi</t>
  </si>
  <si>
    <t>CA0150</t>
  </si>
  <si>
    <t>C.4) Altri oneri</t>
  </si>
  <si>
    <t>CZ9999</t>
  </si>
  <si>
    <t>Totale proventi e oneri finanziari (C)</t>
  </si>
  <si>
    <t>D)  Rettifiche di valore di attività finanziarie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</si>
  <si>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</si>
  <si>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</si>
  <si>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</si>
  <si>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</si>
  <si>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</si>
  <si>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EA0030</t>
  </si>
  <si>
    <t>E.1.B) Altri proventi straordinari</t>
  </si>
  <si>
    <t>EA0050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</si>
  <si>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</si>
  <si>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</si>
  <si>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</si>
  <si>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EA0070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</si>
  <si>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</si>
  <si>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</si>
  <si>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</si>
  <si>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</si>
  <si>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</si>
  <si>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</si>
  <si>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</si>
  <si>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</si>
  <si>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</si>
  <si>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</si>
  <si>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EA0170</t>
  </si>
  <si>
    <t>E.1.B.3.2) Insussistenze attive v/terzi</t>
  </si>
  <si>
    <t>EA0260</t>
  </si>
  <si>
    <t>E.2) Oneri straordinari</t>
  </si>
  <si>
    <t>EA0280</t>
  </si>
  <si>
    <t>E.2.B) Altri oneri straordinari</t>
  </si>
  <si>
    <t>EA0310</t>
  </si>
  <si>
    <t>E.2.B.3) Sopravvenienze passive</t>
  </si>
  <si>
    <t>EA0320</t>
  </si>
  <si>
    <t>E.2.B.3.1) Sopravvenienze passive v/Aziende sanitarie pubbliche della Regione</t>
  </si>
  <si>
    <t>E.2.B.3.1.B) Altre sopravvenienze passive v/Aziende sanitarie pubbliche della Regione</t>
  </si>
  <si>
    <t>EA0350</t>
  </si>
  <si>
    <t>E.2.B.3.2) Sopravvenienze passive v/terzi</t>
  </si>
  <si>
    <t>EA0370</t>
  </si>
  <si>
    <t>E.2.B.3.2.B) Sopravvenienze passive v/terzi relative al personale</t>
  </si>
  <si>
    <t>EA0460</t>
  </si>
  <si>
    <t>E.2.B.4) Insussistenze passive</t>
  </si>
  <si>
    <t>E.2.B.4.1) Insussistenze passive per quote F.S. vincolato</t>
  </si>
  <si>
    <t>E.2.B.4.2) Insussistenze passive v/Aziende sanitarie pubbliche della Regione</t>
  </si>
  <si>
    <t>EA0480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</si>
  <si>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</si>
  <si>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</si>
  <si>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</si>
  <si>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</si>
  <si>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</si>
  <si>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</si>
  <si>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</si>
  <si>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</si>
  <si>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</si>
  <si>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</si>
  <si>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</si>
  <si>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</si>
  <si>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</si>
  <si>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</si>
  <si>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</si>
  <si>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YA0060</t>
  </si>
  <si>
    <t>Y.2) IRES</t>
  </si>
  <si>
    <t>YZ9999</t>
  </si>
  <si>
    <t>Totale imposte e tasse (Y)</t>
  </si>
  <si>
    <t>ZZ9999</t>
  </si>
  <si>
    <t>RISULTATO DI ESERCIZIO</t>
  </si>
  <si>
    <t>Il Direttore Amministrativo</t>
  </si>
  <si>
    <t>Il Direttore Generale</t>
  </si>
  <si>
    <t>B</t>
  </si>
  <si>
    <t>C=A-B</t>
  </si>
  <si>
    <t>val.assoluto</t>
  </si>
  <si>
    <t>var.%</t>
  </si>
  <si>
    <t>MODELLO DI RILEVAZIONE DEL CONTO ECONOMICO ENTI DEL SERVIZIO SANITARIO NAZIONALE</t>
  </si>
  <si>
    <t>Componente sociale</t>
  </si>
  <si>
    <t>CE al netto della Componente sociale</t>
  </si>
  <si>
    <t>| 1 | 0 | 6 |</t>
  </si>
  <si>
    <t xml:space="preserve"> ENTE SSN</t>
  </si>
  <si>
    <t>Puglia</t>
  </si>
  <si>
    <t>ANNO</t>
  </si>
  <si>
    <t xml:space="preserve">Trimestre </t>
  </si>
  <si>
    <t>Preventivo</t>
  </si>
  <si>
    <t>Consuntivo</t>
  </si>
  <si>
    <t>| 1 | 1 | 3 |</t>
  </si>
  <si>
    <t xml:space="preserve"> ASL BAT</t>
  </si>
  <si>
    <t xml:space="preserve">            Dott. Maurizio De Nuccio</t>
  </si>
  <si>
    <t xml:space="preserve">         Dott. Maurizio De Nuccio</t>
  </si>
  <si>
    <t>A)  Valore della produzione</t>
  </si>
  <si>
    <t>x</t>
  </si>
  <si>
    <t>CONTO ECONOMICO</t>
  </si>
  <si>
    <t>Ultimo livello
SI/NO</t>
  </si>
  <si>
    <t>Codice aggancio</t>
  </si>
  <si>
    <t>A)</t>
  </si>
  <si>
    <t xml:space="preserve"> VALORE DELLA PRODUZIONE</t>
  </si>
  <si>
    <t>TITOLO</t>
  </si>
  <si>
    <t>Importo</t>
  </si>
  <si>
    <t>%</t>
  </si>
  <si>
    <t>A.1)</t>
  </si>
  <si>
    <t xml:space="preserve"> Contributi in c/esercizio</t>
  </si>
  <si>
    <t>NO</t>
  </si>
  <si>
    <t>A.1.a)</t>
  </si>
  <si>
    <t xml:space="preserve"> Contributi in c/esercizio - da Regione o Provincia Autonoma per quota F.S. regionale</t>
  </si>
  <si>
    <t>SI</t>
  </si>
  <si>
    <t>A.1.b)</t>
  </si>
  <si>
    <t xml:space="preserve"> Contributi in c/esercizio - extra fondo</t>
  </si>
  <si>
    <t>A.1.b.1)</t>
  </si>
  <si>
    <t xml:space="preserve"> Contributi da Regione o Prov. Aut. (extra fondo) - vincolati</t>
  </si>
  <si>
    <t>A.1.b.2)</t>
  </si>
  <si>
    <t xml:space="preserve"> Contributi da Regione o Prov. Aut. (extra fondo) - Risorse aggiuntive da bilancio a titolo di copertura LEA</t>
  </si>
  <si>
    <t>A.1.b.3)</t>
  </si>
  <si>
    <t xml:space="preserve"> Contributi da Regione o Prov. Aut. (extra fondo) - Risorse aggiuntive da bilancio a titolo di copertura extra LEA</t>
  </si>
  <si>
    <t>A.1.b.4)</t>
  </si>
  <si>
    <t xml:space="preserve"> Contributi da Regione o Prov. Aut. (extra fondo) - altro</t>
  </si>
  <si>
    <t>A.1.b.5)</t>
  </si>
  <si>
    <t xml:space="preserve"> Contributi da aziende sanitarie pubbliche (extra fondo)</t>
  </si>
  <si>
    <t>A.1.b.6)</t>
  </si>
  <si>
    <t xml:space="preserve"> Contributi da altri soggetti pubblici</t>
  </si>
  <si>
    <t>A.1.c)</t>
  </si>
  <si>
    <t xml:space="preserve"> Contributi in c/esercizio - per ricerca</t>
  </si>
  <si>
    <t>A.1.c.1)</t>
  </si>
  <si>
    <t xml:space="preserve"> da Ministero della Salute per ricerca corrente</t>
  </si>
  <si>
    <t>A.1.c.2)</t>
  </si>
  <si>
    <t xml:space="preserve"> da Ministero della Salute per ricerca finalizzata</t>
  </si>
  <si>
    <t>A.1.c.3)</t>
  </si>
  <si>
    <t xml:space="preserve"> da Regione e altri soggetti pubblici</t>
  </si>
  <si>
    <t>A.1.c.4)</t>
  </si>
  <si>
    <t xml:space="preserve"> da privati</t>
  </si>
  <si>
    <t>A.1.d)</t>
  </si>
  <si>
    <t xml:space="preserve"> Contributi in c/esercizio - da privati</t>
  </si>
  <si>
    <t>A.2)</t>
  </si>
  <si>
    <t xml:space="preserve"> Rettifica contributi c/esercizio per destinazione ad investimenti</t>
  </si>
  <si>
    <t>A.3)</t>
  </si>
  <si>
    <t xml:space="preserve"> Utilizzo fondi per quote inutilizzate contributi vincolati di esercizi precedenti</t>
  </si>
  <si>
    <t>A.4)</t>
  </si>
  <si>
    <t xml:space="preserve"> Ricavi per prestazioni sanitarie e sociosanitarie a rilevanza sanitaria</t>
  </si>
  <si>
    <t>A.4.a)</t>
  </si>
  <si>
    <t xml:space="preserve"> Ricavi per prestazioni sanitarie e sociosanitarie - ad aziende sanitarie pubbliche</t>
  </si>
  <si>
    <t>A.4.b)</t>
  </si>
  <si>
    <t xml:space="preserve"> Ricavi per prestazioni sanitarie e sociosanitarie - intramoenia</t>
  </si>
  <si>
    <t>A.4.c)</t>
  </si>
  <si>
    <t xml:space="preserve"> Ricavi per prestazioni sanitarie e sociosanitarie - altro</t>
  </si>
  <si>
    <t>A.5)</t>
  </si>
  <si>
    <t xml:space="preserve"> Concorsi, recuperi e rimborsi</t>
  </si>
  <si>
    <t>A.6)</t>
  </si>
  <si>
    <t xml:space="preserve"> Compartecipazione alla spesa per prestazioni sanitarie (Ticket)</t>
  </si>
  <si>
    <t>A.7)</t>
  </si>
  <si>
    <t xml:space="preserve"> Quota contributi in c/capitale imputata nell'esercizio</t>
  </si>
  <si>
    <t>A.8)</t>
  </si>
  <si>
    <t xml:space="preserve"> Incrementi delle immobilizzazioni per lavori interni</t>
  </si>
  <si>
    <t>A.9)</t>
  </si>
  <si>
    <t xml:space="preserve"> Altri ricavi e proventi</t>
  </si>
  <si>
    <t>TOTALE A)</t>
  </si>
  <si>
    <t>B)</t>
  </si>
  <si>
    <t xml:space="preserve"> COSTI DELLA PRODUZIONE</t>
  </si>
  <si>
    <t>B.1)</t>
  </si>
  <si>
    <t xml:space="preserve"> Acquisti di beni</t>
  </si>
  <si>
    <t>B.1.a)</t>
  </si>
  <si>
    <t xml:space="preserve"> Acquisti di beni sanitari</t>
  </si>
  <si>
    <t>B.1.b)</t>
  </si>
  <si>
    <t xml:space="preserve"> Acquisti di beni non sanitari</t>
  </si>
  <si>
    <t>B.2)</t>
  </si>
  <si>
    <t xml:space="preserve"> Acquisti di servizi sanitari</t>
  </si>
  <si>
    <t>B.2.a)</t>
  </si>
  <si>
    <t xml:space="preserve"> Acquisti di servizi sanitari - Medicina di base</t>
  </si>
  <si>
    <t>B.2.b)</t>
  </si>
  <si>
    <t xml:space="preserve"> Acquisti di servizi sanitari - Farmaceutica</t>
  </si>
  <si>
    <t>B.2.c)</t>
  </si>
  <si>
    <t xml:space="preserve"> Acquisti di servizi sanitari per assitenza specialistica ambulatoriale</t>
  </si>
  <si>
    <t>B.2.d)</t>
  </si>
  <si>
    <t xml:space="preserve"> Acquisti di servizi sanitari per assistenza riabilitativa</t>
  </si>
  <si>
    <t>B.2.e)</t>
  </si>
  <si>
    <t xml:space="preserve"> Acquisti di servizi sanitari per assistenza integrativa</t>
  </si>
  <si>
    <t>B.2.f)</t>
  </si>
  <si>
    <t xml:space="preserve"> Acquisti di servizi sanitari per assistenza protesica</t>
  </si>
  <si>
    <t>B.2.g)</t>
  </si>
  <si>
    <t xml:space="preserve"> Acquisti di servizi sanitari per assistenza ospedaliera</t>
  </si>
  <si>
    <t>B.2.h)</t>
  </si>
  <si>
    <t xml:space="preserve"> Acquisti prestazioni di psichiatrica residenziale e semiresidenziale</t>
  </si>
  <si>
    <t>B.2.i)</t>
  </si>
  <si>
    <t xml:space="preserve"> Acquisti prestazioni di distribuzione farmaci File F</t>
  </si>
  <si>
    <t>B.2.j)</t>
  </si>
  <si>
    <t xml:space="preserve"> Acquisti prestazioni termali in convenzione</t>
  </si>
  <si>
    <t>B.2.k)</t>
  </si>
  <si>
    <t xml:space="preserve"> Acquisti prestazioni di trasporto sanitario</t>
  </si>
  <si>
    <t>B.2.l)</t>
  </si>
  <si>
    <t xml:space="preserve"> Acquisti prestazioni  socio-sanitarie a rilevanza sanitaria</t>
  </si>
  <si>
    <t>B.2.m)</t>
  </si>
  <si>
    <t xml:space="preserve"> Compartecipazione al personale per att. Libero-prof. (intramoenia)</t>
  </si>
  <si>
    <t>B.2.n)</t>
  </si>
  <si>
    <t xml:space="preserve"> Rimborsi Assegni e contributi sanitari</t>
  </si>
  <si>
    <t>B.2.o)</t>
  </si>
  <si>
    <t xml:space="preserve"> Consulenze, collaborazioni, interinale, altre prestazioni di lavoro sanitarie e sociosanitarie</t>
  </si>
  <si>
    <t>B.2.p)</t>
  </si>
  <si>
    <t xml:space="preserve"> Altri servizi sanitari e sociosanitari a rilevanza sanitaria</t>
  </si>
  <si>
    <t>B.2.q)</t>
  </si>
  <si>
    <t xml:space="preserve"> Costi per differenziale Tariffe TUC</t>
  </si>
  <si>
    <t>B.3)</t>
  </si>
  <si>
    <t xml:space="preserve"> Acquisti di servizi non sanitari</t>
  </si>
  <si>
    <t>B.3.a)</t>
  </si>
  <si>
    <t xml:space="preserve"> Servizi non sanitari</t>
  </si>
  <si>
    <t>B.3.b)</t>
  </si>
  <si>
    <t xml:space="preserve"> Consulenze, collaborazioni, interinale, altre prestazioni di lavoro non sanitarie </t>
  </si>
  <si>
    <t>B.3.c)</t>
  </si>
  <si>
    <t xml:space="preserve"> Formazione</t>
  </si>
  <si>
    <t>B.4)</t>
  </si>
  <si>
    <t xml:space="preserve"> Manutenzione e riparazione</t>
  </si>
  <si>
    <t>B.5)</t>
  </si>
  <si>
    <t xml:space="preserve"> Godimento di beni di terzi</t>
  </si>
  <si>
    <t>B.6)</t>
  </si>
  <si>
    <t xml:space="preserve"> Costi del personale</t>
  </si>
  <si>
    <t>B.6.a)</t>
  </si>
  <si>
    <t xml:space="preserve"> Personale dirigente medico</t>
  </si>
  <si>
    <t>B.6.b)</t>
  </si>
  <si>
    <t xml:space="preserve"> Personale dirigente ruolo sanitario non medico</t>
  </si>
  <si>
    <t>B.6.c)</t>
  </si>
  <si>
    <t xml:space="preserve"> Personale comparto ruolo sanitario</t>
  </si>
  <si>
    <t>B.6.d)</t>
  </si>
  <si>
    <t xml:space="preserve"> Personale dirigente altri ruoli</t>
  </si>
  <si>
    <t>B.6.e)</t>
  </si>
  <si>
    <t xml:space="preserve"> Personale comparto altri ruoli</t>
  </si>
  <si>
    <t>B.7)</t>
  </si>
  <si>
    <t xml:space="preserve"> Oneri diversi di gestione</t>
  </si>
  <si>
    <t>B.8)</t>
  </si>
  <si>
    <t xml:space="preserve"> Ammortamenti</t>
  </si>
  <si>
    <t>B.8.a)</t>
  </si>
  <si>
    <t xml:space="preserve"> Ammortamenti immobilizzazioni immateriali</t>
  </si>
  <si>
    <t>B.8.b)</t>
  </si>
  <si>
    <t xml:space="preserve"> Ammortamenti dei fabbricati</t>
  </si>
  <si>
    <t>B.8.c)</t>
  </si>
  <si>
    <t xml:space="preserve"> Ammortamenti delle altre immobilizzazioni materiali</t>
  </si>
  <si>
    <t>B.9)</t>
  </si>
  <si>
    <t xml:space="preserve"> Svalutazione delle immobilizzazioni e dei crediti</t>
  </si>
  <si>
    <t>B.10)</t>
  </si>
  <si>
    <t xml:space="preserve"> Variazione delle rimanenze</t>
  </si>
  <si>
    <t>B.10.a)</t>
  </si>
  <si>
    <t xml:space="preserve"> Variazione delle rimanenze sanitarie</t>
  </si>
  <si>
    <t>B.10.b)</t>
  </si>
  <si>
    <t xml:space="preserve"> Variazione delle rimanenze non sanitarie</t>
  </si>
  <si>
    <t>B.11)</t>
  </si>
  <si>
    <t xml:space="preserve"> Accantonamenti</t>
  </si>
  <si>
    <t>B.11.a)</t>
  </si>
  <si>
    <t xml:space="preserve"> Accantonamenti per rischi</t>
  </si>
  <si>
    <t>B.11.b)</t>
  </si>
  <si>
    <t xml:space="preserve"> Accantonamenti per premio operosità </t>
  </si>
  <si>
    <t>B.11.c)</t>
  </si>
  <si>
    <t xml:space="preserve"> Accantonamenti per quote inutilizzate di contributi vincolati</t>
  </si>
  <si>
    <t>B.11.d)</t>
  </si>
  <si>
    <t xml:space="preserve"> Altri accantonamenti</t>
  </si>
  <si>
    <t>TOTALE B)</t>
  </si>
  <si>
    <t>vuoto</t>
  </si>
  <si>
    <t>DIFF. TRA VALORE E COSTI DELLA PRODUZIONE (A-B)</t>
  </si>
  <si>
    <t>C)</t>
  </si>
  <si>
    <t xml:space="preserve"> PROVENTI E ONERI FINANZIARI</t>
  </si>
  <si>
    <t>C.1)</t>
  </si>
  <si>
    <t xml:space="preserve"> Interessi attivi ed altri proventi finanziari</t>
  </si>
  <si>
    <t>C.2)</t>
  </si>
  <si>
    <t xml:space="preserve"> Interessi passivi ed altri oneri finanziari</t>
  </si>
  <si>
    <t>TOTALE C)</t>
  </si>
  <si>
    <t>D)</t>
  </si>
  <si>
    <t xml:space="preserve"> RETTIFICHE DI VALORE DI ATTIVITÀ FINANZIARIE</t>
  </si>
  <si>
    <t>D.1)</t>
  </si>
  <si>
    <t xml:space="preserve"> Rivalutazioni</t>
  </si>
  <si>
    <t>D.2)</t>
  </si>
  <si>
    <t xml:space="preserve"> Svalutazioni</t>
  </si>
  <si>
    <t>TOTALE D)</t>
  </si>
  <si>
    <t>E)</t>
  </si>
  <si>
    <t xml:space="preserve"> PROVENTI E ONERI STRAORDINARI</t>
  </si>
  <si>
    <t>E.1)</t>
  </si>
  <si>
    <t xml:space="preserve"> Proventi straordinari</t>
  </si>
  <si>
    <t>E.1.a)</t>
  </si>
  <si>
    <t xml:space="preserve"> Plusvalenze</t>
  </si>
  <si>
    <t>E.1.b)</t>
  </si>
  <si>
    <t xml:space="preserve"> Altri proventi straordinari</t>
  </si>
  <si>
    <t>E.2)</t>
  </si>
  <si>
    <t xml:space="preserve"> Oneri straordinari</t>
  </si>
  <si>
    <t>E.2.a)</t>
  </si>
  <si>
    <t xml:space="preserve"> Minusvalenze</t>
  </si>
  <si>
    <t>E.2.b)</t>
  </si>
  <si>
    <t xml:space="preserve"> Altri oneri straordinari</t>
  </si>
  <si>
    <t>TOTALE E)</t>
  </si>
  <si>
    <t>RISULTATO PRIMA DELLE IMPOSTE (A-B+C+D+E)</t>
  </si>
  <si>
    <t>Y)</t>
  </si>
  <si>
    <t xml:space="preserve"> IMPOSTE SUL REDDITO DELL'ESERCIZIO</t>
  </si>
  <si>
    <t>Y.1)</t>
  </si>
  <si>
    <t xml:space="preserve"> IRAP</t>
  </si>
  <si>
    <t>Y.1.a)</t>
  </si>
  <si>
    <t xml:space="preserve"> IRAP relativa a personale dipendente</t>
  </si>
  <si>
    <t>Y.1.b)</t>
  </si>
  <si>
    <t xml:space="preserve"> IRAP relativa a collaboratori e personale assimilato a lavoro dipendente</t>
  </si>
  <si>
    <t>Y.1.c)</t>
  </si>
  <si>
    <t xml:space="preserve"> IRAP relativa ad attività di libera professione (intramoenia)</t>
  </si>
  <si>
    <t>Y.1.d)</t>
  </si>
  <si>
    <t xml:space="preserve"> IRAP relativa ad attività commerciali</t>
  </si>
  <si>
    <t>Y.2)</t>
  </si>
  <si>
    <t xml:space="preserve"> IRES</t>
  </si>
  <si>
    <t>Y.3)</t>
  </si>
  <si>
    <t xml:space="preserve"> Accantonamento a fondo Imposte (accertamenti, condoni, ecc.)</t>
  </si>
  <si>
    <t>TOTALE Y)</t>
  </si>
  <si>
    <t>UTILE (PERDITA) DELL'ESERCIZIO</t>
  </si>
  <si>
    <t>Dott.Ivan Viggiano</t>
  </si>
  <si>
    <t xml:space="preserve">          La Direttrice Generale</t>
  </si>
  <si>
    <t>CE Anno 
2021</t>
  </si>
  <si>
    <t>Dott. Ivan Viggiano</t>
  </si>
  <si>
    <t xml:space="preserve">        La Direttrice Generale</t>
  </si>
  <si>
    <t>ANNO 2021</t>
  </si>
  <si>
    <t xml:space="preserve"> </t>
  </si>
  <si>
    <t>CE Anno 
2022</t>
  </si>
  <si>
    <t>ANNO 2022</t>
  </si>
  <si>
    <t>VARIAZIONE 2022/2021</t>
  </si>
  <si>
    <t>QUOTA COPERTURA EX DGR 573/2023</t>
  </si>
  <si>
    <t>ANDRIA, 31/05/2023</t>
  </si>
  <si>
    <t xml:space="preserve">RISULTATO  DI ESERCIZIO AL NETTO DELLA COPERTURA </t>
  </si>
  <si>
    <t>---</t>
  </si>
  <si>
    <t xml:space="preserve">          Dott.ssa Tiziana Dimatteo</t>
  </si>
  <si>
    <t>Il Direttore dell'area economico-finanziaria</t>
  </si>
  <si>
    <t>ANDRIA,31/05/2023</t>
  </si>
  <si>
    <t>Andria, 31 MAGGIO 2023</t>
  </si>
  <si>
    <t xml:space="preserve">     Il Direttore Amministrativo</t>
  </si>
  <si>
    <t xml:space="preserve">            Dott.ssa Tiziana Dimatteo</t>
  </si>
  <si>
    <t xml:space="preserve">        Dott.ssa Tiziana Dimatteo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</si>
</sst>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€_-;\-* #,##0.00\ _€_-;_-* &quot;-&quot;??\ _€_-;_-@_-"/>
    <numFmt numFmtId="164" formatCode="_-* #,##0.00_-;\-* #,##0.00_-;_-* &quot;-&quot;??_-;_-@_-"/>
    <numFmt numFmtId="165" formatCode="_-[$€]\ * #,##0.00_-;\-[$€]\ * #,##0.00_-;_-[$€]\ * &quot;-&quot;??_-;_-@_-"/>
    <numFmt numFmtId="166" formatCode="_-* #,##0\ _€_-;\-* #,##0\ _€_-;_-* &quot;-&quot;??\ _€_-;_-@_-"/>
    <numFmt numFmtId="167" formatCode="_ * #,##0.00_ ;_ * \-#,##0.00_ ;_ * &quot;-&quot;??_ ;_ @_ "/>
    <numFmt numFmtId="168" formatCode="_(* #,##0.00_);_(* \(#,##0.00\);_(* &quot;-&quot;??_);_(@_)"/>
    <numFmt numFmtId="169" formatCode="_ * #,##0_ ;_ * \-#,##0_ ;_ * &quot;-&quot;_ ;_ @_ "/>
    <numFmt numFmtId="170" formatCode="_(* #,##0_);_(* \(#,##0\);_(* &quot;-&quot;??_);_(@_)"/>
    <numFmt numFmtId="171" formatCode="#,##0_ ;\-#,##0\ "/>
    <numFmt numFmtId="172" formatCode="#,##0.0_ ;\-#,##0.0\ "/>
    <numFmt numFmtId="173" formatCode="_-* #,##0_-;\-* #,##0_-;_-* &quot;-&quot;??_-;_-@_-"/>
    <numFmt numFmtId="174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1"/>
      <color rgb="FFFF0000"/>
      <name val="Tahoma"/>
      <family val="2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sz val="15"/>
      <name val="Tahoma"/>
      <family val="2"/>
    </font>
    <font>
      <sz val="10"/>
      <name val="Arial"/>
      <family val="2"/>
    </font>
    <font>
      <sz val="12"/>
      <name val="Book Antiqua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  <scheme val="minor"/>
    </font>
    <font>
      <sz val="14"/>
      <color theme="0"/>
      <name val="Tahoma"/>
      <family val="2"/>
    </font>
    <font>
      <b/>
      <sz val="14"/>
      <color theme="0"/>
      <name val="Tahoma"/>
      <family val="2"/>
    </font>
    <font>
      <sz val="14"/>
      <color theme="0"/>
      <name val="Calibri"/>
      <family val="2"/>
      <scheme val="minor"/>
    </font>
    <font>
      <b/>
      <sz val="13"/>
      <name val="Tahoma"/>
      <family val="2"/>
    </font>
    <font>
      <sz val="13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168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27" fillId="0" borderId="0"/>
    <xf numFmtId="9" fontId="3" fillId="0" borderId="0" applyFont="0" applyFill="0" applyBorder="0" applyAlignment="0" applyProtection="0"/>
    <xf numFmtId="165" fontId="28" fillId="0" borderId="0"/>
    <xf numFmtId="165" fontId="29" fillId="0" borderId="0" applyNumberFormat="0" applyFill="0" applyBorder="0" applyAlignment="0" applyProtection="0">
      <alignment vertical="top"/>
      <protection locked="0"/>
    </xf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6">
    <xf numFmtId="0" fontId="0" fillId="0" borderId="0" xfId="0"/>
    <xf numFmtId="0" fontId="6" fillId="5" borderId="0" xfId="9" applyFont="1" applyFill="1" applyAlignment="1">
      <alignment vertical="center"/>
    </xf>
    <xf numFmtId="0" fontId="7" fillId="0" borderId="0" xfId="9" applyFont="1" applyFill="1" applyAlignment="1">
      <alignment vertical="center"/>
    </xf>
    <xf numFmtId="0" fontId="7" fillId="5" borderId="0" xfId="9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7" fillId="0" borderId="0" xfId="9" applyFont="1" applyFill="1" applyAlignment="1">
      <alignment horizontal="center" vertical="center"/>
    </xf>
    <xf numFmtId="0" fontId="4" fillId="5" borderId="0" xfId="9" applyFont="1" applyFill="1" applyAlignment="1">
      <alignment vertical="center"/>
    </xf>
    <xf numFmtId="0" fontId="12" fillId="2" borderId="0" xfId="9" applyFont="1" applyFill="1" applyAlignment="1">
      <alignment vertical="center"/>
    </xf>
    <xf numFmtId="0" fontId="4" fillId="5" borderId="0" xfId="9" applyFont="1" applyFill="1" applyBorder="1" applyAlignment="1">
      <alignment horizontal="center" vertical="center"/>
    </xf>
    <xf numFmtId="43" fontId="8" fillId="5" borderId="0" xfId="8" applyFont="1" applyFill="1" applyAlignment="1">
      <alignment horizontal="center" vertical="center"/>
    </xf>
    <xf numFmtId="0" fontId="7" fillId="5" borderId="0" xfId="9" applyFont="1" applyFill="1" applyBorder="1" applyAlignment="1">
      <alignment vertical="center"/>
    </xf>
    <xf numFmtId="0" fontId="4" fillId="0" borderId="0" xfId="9" applyFont="1" applyFill="1" applyBorder="1" applyAlignment="1">
      <alignment horizontal="center" vertical="center"/>
    </xf>
    <xf numFmtId="43" fontId="8" fillId="5" borderId="0" xfId="8" applyFont="1" applyFill="1" applyBorder="1" applyAlignment="1">
      <alignment horizontal="center" vertical="center"/>
    </xf>
    <xf numFmtId="0" fontId="4" fillId="5" borderId="11" xfId="9" applyFont="1" applyFill="1" applyBorder="1" applyAlignment="1">
      <alignment horizontal="center" vertical="center"/>
    </xf>
    <xf numFmtId="43" fontId="8" fillId="5" borderId="6" xfId="8" applyFont="1" applyFill="1" applyBorder="1" applyAlignment="1">
      <alignment horizontal="center" vertical="center"/>
    </xf>
    <xf numFmtId="0" fontId="4" fillId="5" borderId="6" xfId="9" applyFont="1" applyFill="1" applyBorder="1" applyAlignment="1">
      <alignment horizontal="center" vertical="center"/>
    </xf>
    <xf numFmtId="0" fontId="6" fillId="5" borderId="0" xfId="9" applyFont="1" applyFill="1" applyBorder="1" applyAlignment="1">
      <alignment horizontal="center" vertical="center" wrapText="1"/>
    </xf>
    <xf numFmtId="0" fontId="6" fillId="0" borderId="0" xfId="9" applyFont="1" applyFill="1" applyBorder="1" applyAlignment="1">
      <alignment horizontal="center" vertical="center" wrapText="1"/>
    </xf>
    <xf numFmtId="0" fontId="7" fillId="5" borderId="0" xfId="9" applyFont="1" applyFill="1" applyAlignment="1">
      <alignment vertical="center" wrapText="1"/>
    </xf>
    <xf numFmtId="0" fontId="13" fillId="5" borderId="0" xfId="9" applyFont="1" applyFill="1" applyBorder="1" applyAlignment="1">
      <alignment horizontal="center" vertical="center" wrapText="1"/>
    </xf>
    <xf numFmtId="0" fontId="10" fillId="2" borderId="0" xfId="9" applyFont="1" applyFill="1" applyAlignment="1">
      <alignment vertical="center" wrapText="1"/>
    </xf>
    <xf numFmtId="0" fontId="7" fillId="2" borderId="0" xfId="9" applyFont="1" applyFill="1" applyAlignment="1">
      <alignment vertical="center" wrapText="1"/>
    </xf>
    <xf numFmtId="0" fontId="14" fillId="0" borderId="14" xfId="4" applyFont="1" applyFill="1" applyBorder="1" applyAlignment="1" applyProtection="1">
      <alignment horizontal="center" vertical="center" wrapText="1"/>
    </xf>
    <xf numFmtId="0" fontId="14" fillId="0" borderId="2" xfId="4" applyFont="1" applyFill="1" applyBorder="1" applyAlignment="1" applyProtection="1">
      <alignment horizontal="center" vertical="center" wrapText="1"/>
    </xf>
    <xf numFmtId="0" fontId="14" fillId="0" borderId="8" xfId="4" applyFont="1" applyFill="1" applyBorder="1" applyAlignment="1" applyProtection="1">
      <alignment vertical="center" wrapText="1"/>
    </xf>
    <xf numFmtId="43" fontId="11" fillId="2" borderId="15" xfId="8" applyFont="1" applyFill="1" applyBorder="1" applyAlignment="1" applyProtection="1">
      <alignment horizontal="center" vertical="center"/>
    </xf>
    <xf numFmtId="0" fontId="14" fillId="2" borderId="0" xfId="4" applyFont="1" applyFill="1" applyBorder="1" applyAlignment="1" applyProtection="1">
      <alignment vertical="center" wrapText="1"/>
    </xf>
    <xf numFmtId="0" fontId="7" fillId="5" borderId="0" xfId="9" applyFont="1" applyFill="1" applyBorder="1" applyAlignment="1">
      <alignment vertical="center" wrapText="1"/>
    </xf>
    <xf numFmtId="0" fontId="14" fillId="2" borderId="0" xfId="4" applyFont="1" applyFill="1" applyBorder="1" applyAlignment="1" applyProtection="1">
      <alignment vertical="center"/>
    </xf>
    <xf numFmtId="0" fontId="15" fillId="0" borderId="14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 wrapText="1"/>
    </xf>
    <xf numFmtId="0" fontId="16" fillId="0" borderId="16" xfId="4" applyFont="1" applyFill="1" applyBorder="1" applyAlignment="1" applyProtection="1">
      <alignment vertical="center" wrapText="1"/>
    </xf>
    <xf numFmtId="43" fontId="17" fillId="0" borderId="17" xfId="8" applyFont="1" applyBorder="1" applyAlignment="1">
      <alignment horizontal="right" vertical="center" wrapText="1"/>
    </xf>
    <xf numFmtId="0" fontId="16" fillId="0" borderId="0" xfId="9" applyFont="1" applyFill="1" applyAlignment="1">
      <alignment vertical="center" wrapText="1"/>
    </xf>
    <xf numFmtId="0" fontId="4" fillId="0" borderId="18" xfId="4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left" vertical="center" wrapText="1"/>
    </xf>
    <xf numFmtId="43" fontId="17" fillId="0" borderId="19" xfId="8" applyFont="1" applyBorder="1" applyAlignment="1">
      <alignment horizontal="right" vertical="center" wrapText="1"/>
    </xf>
    <xf numFmtId="0" fontId="6" fillId="0" borderId="0" xfId="9" applyFont="1" applyFill="1" applyAlignment="1">
      <alignment vertical="center" wrapText="1"/>
    </xf>
    <xf numFmtId="0" fontId="21" fillId="0" borderId="1" xfId="4" applyFont="1" applyFill="1" applyBorder="1" applyAlignment="1" applyProtection="1">
      <alignment horizontal="center" vertical="center" wrapText="1"/>
    </xf>
    <xf numFmtId="0" fontId="21" fillId="0" borderId="1" xfId="4" applyFont="1" applyFill="1" applyBorder="1" applyAlignment="1" applyProtection="1">
      <alignment horizontal="left" vertical="center" wrapText="1"/>
    </xf>
    <xf numFmtId="0" fontId="22" fillId="0" borderId="0" xfId="9" applyFont="1" applyFill="1" applyAlignment="1">
      <alignment vertical="center" wrapText="1"/>
    </xf>
    <xf numFmtId="0" fontId="20" fillId="0" borderId="1" xfId="4" applyFont="1" applyFill="1" applyBorder="1" applyAlignment="1" applyProtection="1">
      <alignment horizontal="center" vertical="center" wrapText="1"/>
    </xf>
    <xf numFmtId="0" fontId="20" fillId="0" borderId="1" xfId="4" applyFont="1" applyFill="1" applyBorder="1" applyAlignment="1" applyProtection="1">
      <alignment horizontal="left" vertical="center" wrapText="1"/>
    </xf>
    <xf numFmtId="0" fontId="7" fillId="0" borderId="0" xfId="9" applyFont="1" applyFill="1" applyAlignment="1">
      <alignment vertical="center" wrapText="1"/>
    </xf>
    <xf numFmtId="0" fontId="4" fillId="0" borderId="1" xfId="4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 applyProtection="1">
      <alignment horizontal="left" vertical="center" wrapText="1"/>
    </xf>
    <xf numFmtId="0" fontId="4" fillId="2" borderId="1" xfId="4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 applyProtection="1">
      <alignment horizontal="left" vertical="center" wrapText="1"/>
    </xf>
    <xf numFmtId="0" fontId="4" fillId="2" borderId="18" xfId="4" applyFont="1" applyFill="1" applyBorder="1" applyAlignment="1" applyProtection="1">
      <alignment horizontal="center" vertical="center" wrapText="1"/>
    </xf>
    <xf numFmtId="0" fontId="4" fillId="2" borderId="19" xfId="4" applyFont="1" applyFill="1" applyBorder="1" applyAlignment="1" applyProtection="1">
      <alignment horizontal="center" vertical="center" wrapText="1"/>
    </xf>
    <xf numFmtId="0" fontId="7" fillId="2" borderId="0" xfId="9" applyFont="1" applyFill="1" applyAlignment="1">
      <alignment horizontal="left" vertical="center" wrapText="1"/>
    </xf>
    <xf numFmtId="0" fontId="14" fillId="0" borderId="18" xfId="4" applyFont="1" applyFill="1" applyBorder="1" applyAlignment="1" applyProtection="1">
      <alignment horizontal="center" vertical="center" wrapText="1"/>
    </xf>
    <xf numFmtId="0" fontId="4" fillId="0" borderId="19" xfId="4" applyFont="1" applyFill="1" applyBorder="1" applyAlignment="1" applyProtection="1">
      <alignment horizontal="center" vertical="center" wrapText="1"/>
    </xf>
    <xf numFmtId="0" fontId="4" fillId="0" borderId="18" xfId="4" applyFont="1" applyFill="1" applyBorder="1" applyAlignment="1">
      <alignment horizontal="center" vertical="center" wrapText="1"/>
    </xf>
    <xf numFmtId="0" fontId="24" fillId="0" borderId="18" xfId="4" applyFont="1" applyFill="1" applyBorder="1" applyAlignment="1" applyProtection="1">
      <alignment horizontal="center" vertical="center" wrapText="1"/>
    </xf>
    <xf numFmtId="0" fontId="10" fillId="0" borderId="0" xfId="9" applyFont="1" applyFill="1" applyAlignment="1">
      <alignment vertical="center" wrapText="1"/>
    </xf>
    <xf numFmtId="0" fontId="6" fillId="0" borderId="1" xfId="4" applyFont="1" applyFill="1" applyBorder="1" applyAlignment="1" applyProtection="1">
      <alignment horizontal="left" vertical="center" wrapText="1"/>
    </xf>
    <xf numFmtId="0" fontId="18" fillId="0" borderId="0" xfId="9" applyFont="1" applyFill="1" applyAlignment="1">
      <alignment vertical="center" wrapText="1"/>
    </xf>
    <xf numFmtId="0" fontId="19" fillId="0" borderId="0" xfId="9" applyFont="1" applyFill="1" applyAlignment="1">
      <alignment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14" fillId="0" borderId="18" xfId="4" applyFont="1" applyFill="1" applyBorder="1" applyAlignment="1">
      <alignment horizontal="center" vertical="center" wrapText="1"/>
    </xf>
    <xf numFmtId="0" fontId="14" fillId="0" borderId="18" xfId="4" quotePrefix="1" applyFont="1" applyFill="1" applyBorder="1" applyAlignment="1" applyProtection="1">
      <alignment horizontal="center" vertical="center" wrapText="1"/>
    </xf>
    <xf numFmtId="0" fontId="14" fillId="2" borderId="18" xfId="4" applyFont="1" applyFill="1" applyBorder="1" applyAlignment="1" applyProtection="1">
      <alignment horizontal="center" vertical="center" wrapText="1"/>
    </xf>
    <xf numFmtId="0" fontId="25" fillId="0" borderId="1" xfId="4" applyFont="1" applyFill="1" applyBorder="1" applyAlignment="1" applyProtection="1">
      <alignment horizontal="center" vertical="center" wrapText="1"/>
    </xf>
    <xf numFmtId="0" fontId="25" fillId="0" borderId="1" xfId="4" applyFont="1" applyFill="1" applyBorder="1" applyAlignment="1" applyProtection="1">
      <alignment horizontal="left" vertical="center" wrapText="1"/>
    </xf>
    <xf numFmtId="0" fontId="20" fillId="0" borderId="1" xfId="4" quotePrefix="1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left" vertical="center" wrapText="1"/>
    </xf>
    <xf numFmtId="0" fontId="20" fillId="2" borderId="20" xfId="4" applyFont="1" applyFill="1" applyBorder="1" applyAlignment="1" applyProtection="1">
      <alignment horizontal="left" vertical="center" wrapText="1"/>
    </xf>
    <xf numFmtId="0" fontId="4" fillId="2" borderId="0" xfId="4" applyFont="1" applyFill="1" applyAlignment="1">
      <alignment vertical="center"/>
    </xf>
    <xf numFmtId="0" fontId="4" fillId="2" borderId="0" xfId="4" applyFont="1" applyFill="1" applyBorder="1" applyAlignment="1">
      <alignment vertical="center"/>
    </xf>
    <xf numFmtId="0" fontId="4" fillId="2" borderId="0" xfId="9" applyFont="1" applyFill="1" applyBorder="1" applyAlignment="1">
      <alignment horizontal="center" vertical="center"/>
    </xf>
    <xf numFmtId="0" fontId="4" fillId="2" borderId="0" xfId="9" applyFont="1" applyFill="1" applyBorder="1" applyAlignment="1">
      <alignment vertical="center"/>
    </xf>
    <xf numFmtId="0" fontId="7" fillId="2" borderId="0" xfId="9" applyFont="1" applyFill="1" applyBorder="1" applyAlignment="1">
      <alignment vertical="center"/>
    </xf>
    <xf numFmtId="0" fontId="7" fillId="5" borderId="0" xfId="9" applyFont="1" applyFill="1" applyAlignment="1">
      <alignment horizontal="center" vertical="center"/>
    </xf>
    <xf numFmtId="0" fontId="4" fillId="2" borderId="21" xfId="4" applyFont="1" applyFill="1" applyBorder="1" applyAlignment="1" applyProtection="1">
      <alignment horizontal="center" vertical="center" wrapText="1"/>
    </xf>
    <xf numFmtId="0" fontId="4" fillId="0" borderId="0" xfId="4" applyFont="1" applyFill="1" applyAlignment="1">
      <alignment vertical="center"/>
    </xf>
    <xf numFmtId="43" fontId="8" fillId="2" borderId="0" xfId="8" applyFont="1" applyFill="1" applyAlignment="1">
      <alignment vertical="center"/>
    </xf>
    <xf numFmtId="0" fontId="12" fillId="2" borderId="0" xfId="4" applyFont="1" applyFill="1" applyAlignment="1">
      <alignment vertical="center"/>
    </xf>
    <xf numFmtId="0" fontId="4" fillId="2" borderId="0" xfId="9" applyFont="1" applyFill="1" applyBorder="1" applyAlignment="1">
      <alignment horizontal="right" vertical="center"/>
    </xf>
    <xf numFmtId="0" fontId="4" fillId="0" borderId="0" xfId="4" applyFont="1" applyFill="1" applyBorder="1" applyAlignment="1">
      <alignment vertical="center"/>
    </xf>
    <xf numFmtId="43" fontId="8" fillId="2" borderId="0" xfId="8" applyFont="1" applyFill="1" applyBorder="1" applyAlignment="1">
      <alignment vertical="center"/>
    </xf>
    <xf numFmtId="0" fontId="12" fillId="2" borderId="0" xfId="4" applyFont="1" applyFill="1" applyBorder="1" applyAlignment="1">
      <alignment vertical="center"/>
    </xf>
    <xf numFmtId="43" fontId="8" fillId="2" borderId="0" xfId="8" applyFont="1" applyFill="1" applyBorder="1" applyAlignment="1">
      <alignment horizontal="center" vertical="center"/>
    </xf>
    <xf numFmtId="0" fontId="12" fillId="2" borderId="0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left" vertical="center"/>
    </xf>
    <xf numFmtId="0" fontId="4" fillId="0" borderId="0" xfId="9" applyFont="1" applyFill="1" applyBorder="1" applyAlignment="1">
      <alignment vertical="center"/>
    </xf>
    <xf numFmtId="0" fontId="4" fillId="0" borderId="0" xfId="9" applyFont="1" applyFill="1" applyAlignment="1">
      <alignment vertical="center"/>
    </xf>
    <xf numFmtId="0" fontId="7" fillId="2" borderId="0" xfId="9" applyFont="1" applyFill="1" applyAlignment="1">
      <alignment vertical="center"/>
    </xf>
    <xf numFmtId="0" fontId="7" fillId="0" borderId="0" xfId="9" applyFont="1" applyFill="1" applyBorder="1" applyAlignment="1">
      <alignment vertical="center"/>
    </xf>
    <xf numFmtId="0" fontId="8" fillId="5" borderId="11" xfId="9" applyFont="1" applyFill="1" applyBorder="1" applyAlignment="1">
      <alignment horizontal="left" vertical="center"/>
    </xf>
    <xf numFmtId="0" fontId="8" fillId="5" borderId="0" xfId="9" applyFont="1" applyFill="1" applyBorder="1" applyAlignment="1">
      <alignment horizontal="left" vertical="center"/>
    </xf>
    <xf numFmtId="0" fontId="6" fillId="0" borderId="0" xfId="9" applyFont="1" applyFill="1" applyBorder="1" applyAlignment="1">
      <alignment horizontal="center" vertical="center"/>
    </xf>
    <xf numFmtId="43" fontId="8" fillId="0" borderId="0" xfId="8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right" vertical="center"/>
    </xf>
    <xf numFmtId="0" fontId="6" fillId="0" borderId="0" xfId="9" applyFont="1" applyFill="1" applyBorder="1" applyAlignment="1">
      <alignment vertical="center"/>
    </xf>
    <xf numFmtId="0" fontId="6" fillId="0" borderId="0" xfId="9" applyFont="1" applyFill="1" applyBorder="1" applyAlignment="1">
      <alignment horizontal="left" vertical="center"/>
    </xf>
    <xf numFmtId="43" fontId="8" fillId="0" borderId="0" xfId="8" applyFont="1" applyFill="1" applyBorder="1" applyAlignment="1">
      <alignment vertical="center"/>
    </xf>
    <xf numFmtId="0" fontId="9" fillId="0" borderId="0" xfId="9" applyFont="1" applyFill="1" applyBorder="1" applyAlignment="1">
      <alignment horizontal="center" vertical="center"/>
    </xf>
    <xf numFmtId="0" fontId="10" fillId="0" borderId="0" xfId="9" applyFont="1" applyFill="1" applyBorder="1" applyAlignment="1">
      <alignment vertical="center"/>
    </xf>
    <xf numFmtId="0" fontId="7" fillId="0" borderId="0" xfId="9" applyFont="1" applyFill="1" applyBorder="1" applyAlignment="1">
      <alignment horizontal="center" vertical="center"/>
    </xf>
    <xf numFmtId="43" fontId="7" fillId="0" borderId="0" xfId="9" applyNumberFormat="1" applyFont="1" applyFill="1" applyBorder="1" applyAlignment="1">
      <alignment vertical="center"/>
    </xf>
    <xf numFmtId="0" fontId="9" fillId="0" borderId="0" xfId="9" applyFont="1" applyFill="1" applyBorder="1" applyAlignment="1">
      <alignment horizontal="center" vertical="center" wrapText="1"/>
    </xf>
    <xf numFmtId="0" fontId="12" fillId="0" borderId="0" xfId="9" applyFont="1" applyFill="1" applyBorder="1" applyAlignment="1">
      <alignment vertical="center"/>
    </xf>
    <xf numFmtId="43" fontId="11" fillId="0" borderId="0" xfId="8" applyFont="1" applyFill="1" applyBorder="1" applyAlignment="1">
      <alignment horizontal="center" vertical="center"/>
    </xf>
    <xf numFmtId="43" fontId="8" fillId="5" borderId="24" xfId="8" applyFont="1" applyFill="1" applyBorder="1" applyAlignment="1">
      <alignment horizontal="center" vertical="center" wrapText="1"/>
    </xf>
    <xf numFmtId="43" fontId="8" fillId="5" borderId="25" xfId="8" applyFont="1" applyFill="1" applyBorder="1" applyAlignment="1">
      <alignment horizontal="center" vertical="center"/>
    </xf>
    <xf numFmtId="43" fontId="8" fillId="5" borderId="8" xfId="8" applyFont="1" applyFill="1" applyBorder="1" applyAlignment="1">
      <alignment horizontal="center" vertical="center"/>
    </xf>
    <xf numFmtId="166" fontId="6" fillId="0" borderId="0" xfId="9" applyNumberFormat="1" applyFont="1" applyFill="1" applyBorder="1" applyAlignment="1">
      <alignment horizontal="center" vertical="center"/>
    </xf>
    <xf numFmtId="166" fontId="8" fillId="5" borderId="10" xfId="8" applyNumberFormat="1" applyFont="1" applyFill="1" applyBorder="1" applyAlignment="1">
      <alignment horizontal="center" vertical="center"/>
    </xf>
    <xf numFmtId="166" fontId="8" fillId="5" borderId="24" xfId="8" applyNumberFormat="1" applyFont="1" applyFill="1" applyBorder="1" applyAlignment="1">
      <alignment horizontal="center" vertical="center" wrapText="1"/>
    </xf>
    <xf numFmtId="166" fontId="8" fillId="5" borderId="25" xfId="8" applyNumberFormat="1" applyFont="1" applyFill="1" applyBorder="1" applyAlignment="1">
      <alignment horizontal="center" vertical="center"/>
    </xf>
    <xf numFmtId="166" fontId="11" fillId="2" borderId="15" xfId="8" applyNumberFormat="1" applyFont="1" applyFill="1" applyBorder="1" applyAlignment="1" applyProtection="1">
      <alignment horizontal="center" vertical="center"/>
    </xf>
    <xf numFmtId="166" fontId="17" fillId="0" borderId="17" xfId="8" applyNumberFormat="1" applyFont="1" applyBorder="1" applyAlignment="1">
      <alignment horizontal="right" vertical="center" wrapText="1"/>
    </xf>
    <xf numFmtId="166" fontId="4" fillId="2" borderId="0" xfId="4" applyNumberFormat="1" applyFont="1" applyFill="1" applyAlignment="1">
      <alignment vertical="center"/>
    </xf>
    <xf numFmtId="166" fontId="4" fillId="2" borderId="0" xfId="4" applyNumberFormat="1" applyFont="1" applyFill="1" applyBorder="1" applyAlignment="1">
      <alignment vertical="center"/>
    </xf>
    <xf numFmtId="166" fontId="4" fillId="2" borderId="0" xfId="9" applyNumberFormat="1" applyFont="1" applyFill="1" applyBorder="1" applyAlignment="1">
      <alignment horizontal="center" vertical="center"/>
    </xf>
    <xf numFmtId="166" fontId="4" fillId="2" borderId="0" xfId="9" applyNumberFormat="1" applyFont="1" applyFill="1" applyBorder="1" applyAlignment="1">
      <alignment vertical="center"/>
    </xf>
    <xf numFmtId="166" fontId="7" fillId="0" borderId="0" xfId="9" applyNumberFormat="1" applyFont="1" applyFill="1" applyAlignment="1">
      <alignment vertical="center"/>
    </xf>
    <xf numFmtId="166" fontId="7" fillId="2" borderId="0" xfId="9" applyNumberFormat="1" applyFont="1" applyFill="1" applyBorder="1" applyAlignment="1">
      <alignment vertical="center"/>
    </xf>
    <xf numFmtId="166" fontId="7" fillId="5" borderId="0" xfId="9" applyNumberFormat="1" applyFont="1" applyFill="1" applyAlignment="1">
      <alignment horizontal="center" vertical="center"/>
    </xf>
    <xf numFmtId="166" fontId="8" fillId="5" borderId="15" xfId="8" applyNumberFormat="1" applyFont="1" applyFill="1" applyBorder="1" applyAlignment="1">
      <alignment horizontal="center" vertical="center"/>
    </xf>
    <xf numFmtId="0" fontId="9" fillId="0" borderId="0" xfId="9" applyFont="1" applyFill="1" applyAlignment="1">
      <alignment vertical="center" wrapText="1"/>
    </xf>
    <xf numFmtId="0" fontId="8" fillId="5" borderId="6" xfId="9" applyFont="1" applyFill="1" applyBorder="1" applyAlignment="1">
      <alignment horizontal="left" vertical="center"/>
    </xf>
    <xf numFmtId="0" fontId="8" fillId="5" borderId="0" xfId="9" applyFont="1" applyFill="1" applyBorder="1" applyAlignment="1">
      <alignment horizontal="center" vertical="center"/>
    </xf>
    <xf numFmtId="0" fontId="8" fillId="5" borderId="5" xfId="9" applyFont="1" applyFill="1" applyBorder="1" applyAlignment="1">
      <alignment horizontal="left" vertical="center"/>
    </xf>
    <xf numFmtId="0" fontId="8" fillId="5" borderId="6" xfId="9" applyFont="1" applyFill="1" applyBorder="1" applyAlignment="1">
      <alignment horizontal="center" vertical="center"/>
    </xf>
    <xf numFmtId="0" fontId="26" fillId="5" borderId="6" xfId="9" applyFont="1" applyFill="1" applyBorder="1" applyAlignment="1">
      <alignment horizontal="center" vertical="center"/>
    </xf>
    <xf numFmtId="166" fontId="8" fillId="5" borderId="0" xfId="8" applyNumberFormat="1" applyFont="1" applyFill="1" applyBorder="1" applyAlignment="1">
      <alignment horizontal="center" vertical="center"/>
    </xf>
    <xf numFmtId="1" fontId="8" fillId="5" borderId="0" xfId="8" applyNumberFormat="1" applyFont="1" applyFill="1" applyBorder="1" applyAlignment="1">
      <alignment horizontal="center" vertical="center"/>
    </xf>
    <xf numFmtId="1" fontId="8" fillId="5" borderId="0" xfId="9" applyNumberFormat="1" applyFont="1" applyFill="1" applyBorder="1" applyAlignment="1">
      <alignment horizontal="center" vertical="center"/>
    </xf>
    <xf numFmtId="1" fontId="4" fillId="5" borderId="0" xfId="9" applyNumberFormat="1" applyFont="1" applyFill="1" applyBorder="1" applyAlignment="1">
      <alignment horizontal="center" vertical="center"/>
    </xf>
    <xf numFmtId="1" fontId="8" fillId="5" borderId="6" xfId="8" applyNumberFormat="1" applyFont="1" applyFill="1" applyBorder="1" applyAlignment="1">
      <alignment horizontal="center" vertical="center"/>
    </xf>
    <xf numFmtId="1" fontId="8" fillId="5" borderId="6" xfId="9" applyNumberFormat="1" applyFont="1" applyFill="1" applyBorder="1" applyAlignment="1">
      <alignment horizontal="center" vertical="center"/>
    </xf>
    <xf numFmtId="0" fontId="4" fillId="0" borderId="13" xfId="9" applyFont="1" applyFill="1" applyBorder="1" applyAlignment="1">
      <alignment horizontal="center" vertical="center"/>
    </xf>
    <xf numFmtId="0" fontId="4" fillId="0" borderId="7" xfId="9" applyFont="1" applyFill="1" applyBorder="1" applyAlignment="1">
      <alignment horizontal="center" vertical="center"/>
    </xf>
    <xf numFmtId="1" fontId="8" fillId="5" borderId="12" xfId="8" applyNumberFormat="1" applyFont="1" applyFill="1" applyBorder="1" applyAlignment="1">
      <alignment horizontal="center" vertical="center"/>
    </xf>
    <xf numFmtId="43" fontId="8" fillId="5" borderId="12" xfId="8" applyFont="1" applyFill="1" applyBorder="1" applyAlignment="1">
      <alignment horizontal="center" vertical="center"/>
    </xf>
    <xf numFmtId="1" fontId="4" fillId="0" borderId="13" xfId="9" applyNumberFormat="1" applyFont="1" applyFill="1" applyBorder="1" applyAlignment="1">
      <alignment horizontal="center" vertical="center"/>
    </xf>
    <xf numFmtId="1" fontId="6" fillId="0" borderId="13" xfId="9" applyNumberFormat="1" applyFont="1" applyFill="1" applyBorder="1" applyAlignment="1">
      <alignment horizontal="center" vertical="center" wrapText="1"/>
    </xf>
    <xf numFmtId="0" fontId="7" fillId="0" borderId="11" xfId="9" applyFont="1" applyFill="1" applyBorder="1" applyAlignment="1">
      <alignment vertical="center"/>
    </xf>
    <xf numFmtId="0" fontId="4" fillId="0" borderId="13" xfId="9" applyFont="1" applyFill="1" applyBorder="1" applyAlignment="1">
      <alignment horizontal="right" vertical="center"/>
    </xf>
    <xf numFmtId="1" fontId="8" fillId="5" borderId="7" xfId="8" applyNumberFormat="1" applyFont="1" applyFill="1" applyBorder="1" applyAlignment="1">
      <alignment horizontal="center" vertical="center"/>
    </xf>
    <xf numFmtId="166" fontId="4" fillId="5" borderId="0" xfId="9" applyNumberFormat="1" applyFont="1" applyFill="1" applyBorder="1" applyAlignment="1">
      <alignment horizontal="center" vertical="center"/>
    </xf>
    <xf numFmtId="166" fontId="6" fillId="5" borderId="0" xfId="9" applyNumberFormat="1" applyFont="1" applyFill="1" applyBorder="1" applyAlignment="1">
      <alignment horizontal="center" vertical="center" wrapText="1"/>
    </xf>
    <xf numFmtId="3" fontId="7" fillId="0" borderId="0" xfId="9" applyNumberFormat="1" applyFont="1" applyFill="1" applyBorder="1" applyAlignment="1">
      <alignment vertical="center"/>
    </xf>
    <xf numFmtId="3" fontId="6" fillId="0" borderId="0" xfId="9" applyNumberFormat="1" applyFont="1" applyFill="1" applyBorder="1" applyAlignment="1">
      <alignment horizontal="center" vertical="center"/>
    </xf>
    <xf numFmtId="3" fontId="4" fillId="5" borderId="0" xfId="9" applyNumberFormat="1" applyFont="1" applyFill="1" applyBorder="1" applyAlignment="1">
      <alignment horizontal="center" vertical="center"/>
    </xf>
    <xf numFmtId="3" fontId="8" fillId="5" borderId="0" xfId="9" applyNumberFormat="1" applyFont="1" applyFill="1" applyBorder="1" applyAlignment="1">
      <alignment horizontal="center" vertical="center"/>
    </xf>
    <xf numFmtId="3" fontId="8" fillId="5" borderId="6" xfId="9" applyNumberFormat="1" applyFont="1" applyFill="1" applyBorder="1" applyAlignment="1">
      <alignment horizontal="center" vertical="center"/>
    </xf>
    <xf numFmtId="3" fontId="8" fillId="5" borderId="12" xfId="8" applyNumberFormat="1" applyFont="1" applyFill="1" applyBorder="1" applyAlignment="1">
      <alignment horizontal="center" vertical="center"/>
    </xf>
    <xf numFmtId="3" fontId="4" fillId="0" borderId="0" xfId="9" applyNumberFormat="1" applyFont="1" applyFill="1" applyBorder="1" applyAlignment="1">
      <alignment horizontal="center" vertical="center"/>
    </xf>
    <xf numFmtId="3" fontId="8" fillId="5" borderId="6" xfId="8" applyNumberFormat="1" applyFont="1" applyFill="1" applyBorder="1" applyAlignment="1">
      <alignment horizontal="center" vertical="center"/>
    </xf>
    <xf numFmtId="3" fontId="8" fillId="5" borderId="10" xfId="8" applyNumberFormat="1" applyFont="1" applyFill="1" applyBorder="1" applyAlignment="1">
      <alignment horizontal="center" vertical="center"/>
    </xf>
    <xf numFmtId="3" fontId="8" fillId="5" borderId="25" xfId="8" applyNumberFormat="1" applyFont="1" applyFill="1" applyBorder="1" applyAlignment="1">
      <alignment horizontal="center" vertical="center"/>
    </xf>
    <xf numFmtId="3" fontId="11" fillId="2" borderId="15" xfId="8" applyNumberFormat="1" applyFont="1" applyFill="1" applyBorder="1" applyAlignment="1" applyProtection="1">
      <alignment horizontal="center" vertical="center"/>
    </xf>
    <xf numFmtId="3" fontId="4" fillId="2" borderId="0" xfId="4" applyNumberFormat="1" applyFont="1" applyFill="1" applyAlignment="1">
      <alignment vertical="center"/>
    </xf>
    <xf numFmtId="3" fontId="4" fillId="2" borderId="0" xfId="4" applyNumberFormat="1" applyFont="1" applyFill="1" applyBorder="1" applyAlignment="1">
      <alignment vertical="center"/>
    </xf>
    <xf numFmtId="3" fontId="4" fillId="2" borderId="0" xfId="9" applyNumberFormat="1" applyFont="1" applyFill="1" applyBorder="1" applyAlignment="1">
      <alignment horizontal="center" vertical="center"/>
    </xf>
    <xf numFmtId="3" fontId="4" fillId="2" borderId="0" xfId="9" applyNumberFormat="1" applyFont="1" applyFill="1" applyBorder="1" applyAlignment="1">
      <alignment vertical="center"/>
    </xf>
    <xf numFmtId="3" fontId="7" fillId="5" borderId="0" xfId="9" applyNumberFormat="1" applyFont="1" applyFill="1" applyAlignment="1">
      <alignment horizontal="center" vertical="center"/>
    </xf>
    <xf numFmtId="1" fontId="8" fillId="0" borderId="12" xfId="8" applyNumberFormat="1" applyFont="1" applyFill="1" applyBorder="1" applyAlignment="1">
      <alignment horizontal="center" vertical="center"/>
    </xf>
    <xf numFmtId="0" fontId="14" fillId="0" borderId="28" xfId="4" applyFont="1" applyFill="1" applyBorder="1" applyAlignment="1" applyProtection="1">
      <alignment horizontal="center" vertical="center" wrapText="1"/>
    </xf>
    <xf numFmtId="0" fontId="15" fillId="0" borderId="28" xfId="4" applyFont="1" applyFill="1" applyBorder="1" applyAlignment="1" applyProtection="1">
      <alignment horizontal="center" vertical="center" wrapText="1"/>
    </xf>
    <xf numFmtId="0" fontId="4" fillId="0" borderId="29" xfId="4" applyFont="1" applyFill="1" applyBorder="1" applyAlignment="1" applyProtection="1">
      <alignment horizontal="center" vertical="center" wrapText="1"/>
    </xf>
    <xf numFmtId="0" fontId="4" fillId="2" borderId="29" xfId="4" applyFont="1" applyFill="1" applyBorder="1" applyAlignment="1" applyProtection="1">
      <alignment horizontal="center" vertical="center" wrapText="1"/>
    </xf>
    <xf numFmtId="0" fontId="14" fillId="0" borderId="29" xfId="4" applyFont="1" applyFill="1" applyBorder="1" applyAlignment="1" applyProtection="1">
      <alignment horizontal="center" vertical="center" wrapText="1"/>
    </xf>
    <xf numFmtId="0" fontId="4" fillId="0" borderId="29" xfId="4" applyFont="1" applyFill="1" applyBorder="1" applyAlignment="1">
      <alignment horizontal="center" vertical="center" wrapText="1"/>
    </xf>
    <xf numFmtId="0" fontId="24" fillId="0" borderId="29" xfId="4" applyFont="1" applyFill="1" applyBorder="1" applyAlignment="1" applyProtection="1">
      <alignment horizontal="center" vertical="center" wrapText="1"/>
    </xf>
    <xf numFmtId="0" fontId="4" fillId="2" borderId="29" xfId="4" applyFont="1" applyFill="1" applyBorder="1" applyAlignment="1">
      <alignment horizontal="center" vertical="center" wrapText="1"/>
    </xf>
    <xf numFmtId="0" fontId="14" fillId="0" borderId="29" xfId="4" applyFont="1" applyFill="1" applyBorder="1" applyAlignment="1">
      <alignment horizontal="center" vertical="center" wrapText="1"/>
    </xf>
    <xf numFmtId="0" fontId="14" fillId="0" borderId="29" xfId="4" quotePrefix="1" applyFont="1" applyFill="1" applyBorder="1" applyAlignment="1" applyProtection="1">
      <alignment horizontal="center" vertical="center" wrapText="1"/>
    </xf>
    <xf numFmtId="0" fontId="14" fillId="2" borderId="29" xfId="4" applyFont="1" applyFill="1" applyBorder="1" applyAlignment="1" applyProtection="1">
      <alignment horizontal="center" vertical="center" wrapText="1"/>
    </xf>
    <xf numFmtId="0" fontId="4" fillId="2" borderId="30" xfId="4" applyFont="1" applyFill="1" applyBorder="1" applyAlignment="1" applyProtection="1">
      <alignment horizontal="center" vertical="center" wrapText="1"/>
    </xf>
    <xf numFmtId="0" fontId="6" fillId="5" borderId="2" xfId="9" applyFont="1" applyFill="1" applyBorder="1" applyAlignment="1">
      <alignment vertical="center"/>
    </xf>
    <xf numFmtId="0" fontId="6" fillId="0" borderId="3" xfId="9" applyFont="1" applyFill="1" applyBorder="1" applyAlignment="1">
      <alignment horizontal="left" vertical="center"/>
    </xf>
    <xf numFmtId="0" fontId="7" fillId="0" borderId="3" xfId="9" applyFont="1" applyFill="1" applyBorder="1" applyAlignment="1">
      <alignment vertical="center"/>
    </xf>
    <xf numFmtId="3" fontId="7" fillId="0" borderId="3" xfId="9" applyNumberFormat="1" applyFont="1" applyFill="1" applyBorder="1" applyAlignment="1">
      <alignment vertical="center"/>
    </xf>
    <xf numFmtId="43" fontId="8" fillId="0" borderId="3" xfId="8" applyFont="1" applyFill="1" applyBorder="1" applyAlignment="1">
      <alignment vertical="center"/>
    </xf>
    <xf numFmtId="0" fontId="7" fillId="5" borderId="11" xfId="9" applyFont="1" applyFill="1" applyBorder="1" applyAlignment="1">
      <alignment vertical="center"/>
    </xf>
    <xf numFmtId="0" fontId="6" fillId="0" borderId="11" xfId="9" applyFont="1" applyFill="1" applyBorder="1" applyAlignment="1">
      <alignment horizontal="center" vertical="center"/>
    </xf>
    <xf numFmtId="0" fontId="6" fillId="5" borderId="11" xfId="9" applyFont="1" applyFill="1" applyBorder="1" applyAlignment="1">
      <alignment horizontal="center" vertical="center" wrapText="1"/>
    </xf>
    <xf numFmtId="0" fontId="14" fillId="0" borderId="17" xfId="4" applyFont="1" applyFill="1" applyBorder="1" applyAlignment="1" applyProtection="1">
      <alignment horizontal="center" vertical="center" wrapText="1"/>
    </xf>
    <xf numFmtId="0" fontId="15" fillId="0" borderId="17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14" fillId="0" borderId="19" xfId="4" applyFont="1" applyFill="1" applyBorder="1" applyAlignment="1" applyProtection="1">
      <alignment horizontal="center" vertical="center" wrapText="1"/>
    </xf>
    <xf numFmtId="0" fontId="4" fillId="0" borderId="19" xfId="4" applyFont="1" applyFill="1" applyBorder="1" applyAlignment="1">
      <alignment horizontal="center" vertical="center" wrapText="1"/>
    </xf>
    <xf numFmtId="0" fontId="24" fillId="0" borderId="19" xfId="4" applyFont="1" applyFill="1" applyBorder="1" applyAlignment="1" applyProtection="1">
      <alignment horizontal="center" vertical="center" wrapText="1"/>
    </xf>
    <xf numFmtId="0" fontId="4" fillId="2" borderId="19" xfId="4" applyFont="1" applyFill="1" applyBorder="1" applyAlignment="1">
      <alignment horizontal="center" vertical="center" wrapText="1"/>
    </xf>
    <xf numFmtId="0" fontId="14" fillId="0" borderId="19" xfId="4" applyFont="1" applyFill="1" applyBorder="1" applyAlignment="1">
      <alignment horizontal="center" vertical="center" wrapText="1"/>
    </xf>
    <xf numFmtId="0" fontId="14" fillId="0" borderId="19" xfId="4" quotePrefix="1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14" fontId="4" fillId="0" borderId="0" xfId="9" applyNumberFormat="1" applyFont="1" applyFill="1" applyBorder="1" applyAlignment="1">
      <alignment horizontal="center" vertical="center"/>
    </xf>
    <xf numFmtId="3" fontId="8" fillId="0" borderId="12" xfId="8" applyNumberFormat="1" applyFont="1" applyFill="1" applyBorder="1" applyAlignment="1">
      <alignment horizontal="center" vertical="center"/>
    </xf>
    <xf numFmtId="9" fontId="16" fillId="0" borderId="0" xfId="18" applyFont="1" applyFill="1" applyAlignment="1">
      <alignment vertical="center" wrapText="1"/>
    </xf>
    <xf numFmtId="1" fontId="8" fillId="0" borderId="27" xfId="8" applyNumberFormat="1" applyFont="1" applyFill="1" applyBorder="1" applyAlignment="1">
      <alignment horizontal="center" vertical="center"/>
    </xf>
    <xf numFmtId="3" fontId="6" fillId="0" borderId="0" xfId="9" applyNumberFormat="1" applyFont="1" applyFill="1" applyAlignment="1">
      <alignment vertical="center" wrapText="1"/>
    </xf>
    <xf numFmtId="0" fontId="31" fillId="6" borderId="31" xfId="0" applyFont="1" applyFill="1" applyBorder="1" applyAlignment="1">
      <alignment horizontal="centerContinuous" vertical="center"/>
    </xf>
    <xf numFmtId="0" fontId="31" fillId="6" borderId="29" xfId="0" applyFont="1" applyFill="1" applyBorder="1" applyAlignment="1">
      <alignment horizontal="centerContinuous" vertical="center"/>
    </xf>
    <xf numFmtId="0" fontId="31" fillId="6" borderId="32" xfId="0" applyFont="1" applyFill="1" applyBorder="1" applyAlignment="1">
      <alignment horizontal="centerContinuous" vertical="center"/>
    </xf>
    <xf numFmtId="0" fontId="3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171" fontId="30" fillId="7" borderId="12" xfId="6" applyNumberFormat="1" applyFont="1" applyFill="1" applyBorder="1" applyAlignment="1">
      <alignment horizontal="center" vertical="center"/>
    </xf>
    <xf numFmtId="0" fontId="30" fillId="0" borderId="12" xfId="0" applyFont="1" applyFill="1" applyBorder="1"/>
    <xf numFmtId="0" fontId="30" fillId="0" borderId="12" xfId="0" applyFont="1" applyBorder="1"/>
    <xf numFmtId="171" fontId="30" fillId="0" borderId="12" xfId="0" applyNumberFormat="1" applyFont="1" applyBorder="1" applyAlignment="1">
      <alignment vertical="center"/>
    </xf>
    <xf numFmtId="172" fontId="30" fillId="0" borderId="12" xfId="0" applyNumberFormat="1" applyFont="1" applyBorder="1" applyAlignment="1">
      <alignment horizontal="right" vertical="center"/>
    </xf>
    <xf numFmtId="0" fontId="0" fillId="0" borderId="26" xfId="0" applyFill="1" applyBorder="1" applyAlignment="1">
      <alignment vertical="center"/>
    </xf>
    <xf numFmtId="0" fontId="0" fillId="0" borderId="26" xfId="0" applyBorder="1" applyAlignment="1">
      <alignment vertical="center"/>
    </xf>
    <xf numFmtId="171" fontId="0" fillId="0" borderId="26" xfId="0" applyNumberFormat="1" applyBorder="1" applyAlignment="1">
      <alignment vertical="center"/>
    </xf>
    <xf numFmtId="172" fontId="0" fillId="0" borderId="26" xfId="0" applyNumberFormat="1" applyBorder="1" applyAlignment="1">
      <alignment horizontal="right" vertical="center"/>
    </xf>
    <xf numFmtId="0" fontId="33" fillId="0" borderId="26" xfId="0" applyFont="1" applyFill="1" applyBorder="1" applyAlignment="1">
      <alignment horizontal="left" vertical="center" indent="2"/>
    </xf>
    <xf numFmtId="0" fontId="33" fillId="0" borderId="26" xfId="0" applyFont="1" applyBorder="1" applyAlignment="1">
      <alignment horizontal="left" vertical="center" indent="2"/>
    </xf>
    <xf numFmtId="171" fontId="33" fillId="0" borderId="26" xfId="0" applyNumberFormat="1" applyFont="1" applyBorder="1" applyAlignment="1">
      <alignment vertical="center"/>
    </xf>
    <xf numFmtId="172" fontId="33" fillId="0" borderId="26" xfId="0" applyNumberFormat="1" applyFont="1" applyBorder="1" applyAlignment="1">
      <alignment horizontal="right" vertical="center"/>
    </xf>
    <xf numFmtId="0" fontId="30" fillId="0" borderId="26" xfId="0" applyFont="1" applyFill="1" applyBorder="1" applyAlignment="1">
      <alignment vertical="center"/>
    </xf>
    <xf numFmtId="0" fontId="30" fillId="0" borderId="26" xfId="0" applyFont="1" applyBorder="1" applyAlignment="1">
      <alignment vertical="center"/>
    </xf>
    <xf numFmtId="171" fontId="30" fillId="0" borderId="26" xfId="0" applyNumberFormat="1" applyFont="1" applyBorder="1" applyAlignment="1">
      <alignment vertical="center"/>
    </xf>
    <xf numFmtId="172" fontId="30" fillId="0" borderId="26" xfId="0" applyNumberFormat="1" applyFont="1" applyBorder="1" applyAlignment="1">
      <alignment horizontal="right" vertical="center"/>
    </xf>
    <xf numFmtId="0" fontId="30" fillId="0" borderId="35" xfId="0" applyFont="1" applyFill="1" applyBorder="1" applyAlignment="1">
      <alignment vertical="center"/>
    </xf>
    <xf numFmtId="0" fontId="30" fillId="0" borderId="35" xfId="0" applyFont="1" applyBorder="1" applyAlignment="1">
      <alignment vertical="center"/>
    </xf>
    <xf numFmtId="171" fontId="30" fillId="0" borderId="35" xfId="0" applyNumberFormat="1" applyFont="1" applyBorder="1" applyAlignment="1">
      <alignment vertical="center"/>
    </xf>
    <xf numFmtId="172" fontId="30" fillId="0" borderId="35" xfId="0" applyNumberFormat="1" applyFont="1" applyBorder="1" applyAlignment="1">
      <alignment horizontal="right" vertical="center"/>
    </xf>
    <xf numFmtId="0" fontId="34" fillId="8" borderId="38" xfId="0" applyFont="1" applyFill="1" applyBorder="1" applyAlignment="1">
      <alignment vertical="center"/>
    </xf>
    <xf numFmtId="0" fontId="34" fillId="8" borderId="39" xfId="0" applyFont="1" applyFill="1" applyBorder="1" applyAlignment="1">
      <alignment vertical="center"/>
    </xf>
    <xf numFmtId="171" fontId="34" fillId="8" borderId="39" xfId="0" applyNumberFormat="1" applyFont="1" applyFill="1" applyBorder="1" applyAlignment="1">
      <alignment vertical="center"/>
    </xf>
    <xf numFmtId="172" fontId="34" fillId="8" borderId="39" xfId="0" applyNumberFormat="1" applyFont="1" applyFill="1" applyBorder="1" applyAlignment="1">
      <alignment horizontal="right" vertical="center"/>
    </xf>
    <xf numFmtId="0" fontId="0" fillId="9" borderId="0" xfId="0" applyFill="1"/>
    <xf numFmtId="0" fontId="0" fillId="0" borderId="26" xfId="0" applyFont="1" applyBorder="1" applyAlignment="1">
      <alignment vertical="center"/>
    </xf>
    <xf numFmtId="171" fontId="0" fillId="0" borderId="26" xfId="0" applyNumberFormat="1" applyFont="1" applyBorder="1" applyAlignment="1">
      <alignment vertical="center"/>
    </xf>
    <xf numFmtId="172" fontId="0" fillId="0" borderId="26" xfId="0" applyNumberFormat="1" applyFont="1" applyBorder="1" applyAlignment="1">
      <alignment horizontal="right" vertical="center"/>
    </xf>
    <xf numFmtId="0" fontId="0" fillId="0" borderId="40" xfId="0" applyFill="1" applyBorder="1" applyAlignment="1">
      <alignment vertical="center"/>
    </xf>
    <xf numFmtId="0" fontId="0" fillId="0" borderId="40" xfId="0" applyBorder="1" applyAlignment="1">
      <alignment vertical="center"/>
    </xf>
    <xf numFmtId="171" fontId="0" fillId="0" borderId="40" xfId="0" applyNumberFormat="1" applyBorder="1" applyAlignment="1">
      <alignment vertical="center"/>
    </xf>
    <xf numFmtId="172" fontId="0" fillId="0" borderId="40" xfId="0" applyNumberFormat="1" applyBorder="1" applyAlignment="1">
      <alignment horizontal="right" vertical="center"/>
    </xf>
    <xf numFmtId="0" fontId="30" fillId="0" borderId="41" xfId="0" applyFont="1" applyFill="1" applyBorder="1" applyAlignment="1">
      <alignment vertical="center"/>
    </xf>
    <xf numFmtId="171" fontId="30" fillId="0" borderId="41" xfId="0" applyNumberFormat="1" applyFont="1" applyFill="1" applyBorder="1" applyAlignment="1">
      <alignment vertical="center"/>
    </xf>
    <xf numFmtId="172" fontId="30" fillId="0" borderId="41" xfId="0" applyNumberFormat="1" applyFont="1" applyFill="1" applyBorder="1" applyAlignment="1">
      <alignment horizontal="right" vertical="center"/>
    </xf>
    <xf numFmtId="0" fontId="32" fillId="10" borderId="42" xfId="0" applyFont="1" applyFill="1" applyBorder="1" applyAlignment="1">
      <alignment vertical="center"/>
    </xf>
    <xf numFmtId="0" fontId="32" fillId="10" borderId="43" xfId="0" applyFont="1" applyFill="1" applyBorder="1" applyAlignment="1">
      <alignment vertical="center"/>
    </xf>
    <xf numFmtId="171" fontId="34" fillId="10" borderId="43" xfId="0" applyNumberFormat="1" applyFont="1" applyFill="1" applyBorder="1" applyAlignment="1">
      <alignment vertical="center"/>
    </xf>
    <xf numFmtId="172" fontId="34" fillId="10" borderId="43" xfId="0" applyNumberFormat="1" applyFont="1" applyFill="1" applyBorder="1" applyAlignment="1">
      <alignment horizontal="right" vertical="center"/>
    </xf>
    <xf numFmtId="0" fontId="30" fillId="0" borderId="44" xfId="0" applyFont="1" applyFill="1" applyBorder="1" applyAlignment="1">
      <alignment vertical="center"/>
    </xf>
    <xf numFmtId="171" fontId="30" fillId="0" borderId="44" xfId="0" applyNumberFormat="1" applyFont="1" applyFill="1" applyBorder="1" applyAlignment="1">
      <alignment vertical="center"/>
    </xf>
    <xf numFmtId="0" fontId="30" fillId="0" borderId="40" xfId="0" applyFont="1" applyFill="1" applyBorder="1" applyAlignment="1">
      <alignment vertical="center"/>
    </xf>
    <xf numFmtId="0" fontId="30" fillId="0" borderId="40" xfId="0" applyFont="1" applyBorder="1" applyAlignment="1">
      <alignment vertical="center"/>
    </xf>
    <xf numFmtId="171" fontId="30" fillId="0" borderId="40" xfId="0" applyNumberFormat="1" applyFont="1" applyBorder="1" applyAlignment="1">
      <alignment vertical="center"/>
    </xf>
    <xf numFmtId="172" fontId="30" fillId="0" borderId="40" xfId="0" applyNumberFormat="1" applyFont="1" applyBorder="1" applyAlignment="1">
      <alignment horizontal="right" vertical="center"/>
    </xf>
    <xf numFmtId="0" fontId="34" fillId="8" borderId="36" xfId="0" applyFont="1" applyFill="1" applyBorder="1" applyAlignment="1">
      <alignment vertical="center"/>
    </xf>
    <xf numFmtId="0" fontId="34" fillId="8" borderId="37" xfId="0" applyFont="1" applyFill="1" applyBorder="1" applyAlignment="1">
      <alignment vertical="center"/>
    </xf>
    <xf numFmtId="171" fontId="34" fillId="8" borderId="37" xfId="0" applyNumberFormat="1" applyFont="1" applyFill="1" applyBorder="1" applyAlignment="1">
      <alignment vertical="center"/>
    </xf>
    <xf numFmtId="172" fontId="34" fillId="8" borderId="37" xfId="0" applyNumberFormat="1" applyFont="1" applyFill="1" applyBorder="1" applyAlignment="1">
      <alignment horizontal="right" vertical="center"/>
    </xf>
    <xf numFmtId="0" fontId="32" fillId="7" borderId="31" xfId="0" applyFont="1" applyFill="1" applyBorder="1" applyAlignment="1">
      <alignment horizontal="left" vertical="center"/>
    </xf>
    <xf numFmtId="0" fontId="32" fillId="7" borderId="32" xfId="0" applyFont="1" applyFill="1" applyBorder="1" applyAlignment="1">
      <alignment horizontal="left" vertical="center"/>
    </xf>
    <xf numFmtId="171" fontId="30" fillId="7" borderId="32" xfId="0" applyNumberFormat="1" applyFont="1" applyFill="1" applyBorder="1" applyAlignment="1">
      <alignment vertical="center"/>
    </xf>
    <xf numFmtId="172" fontId="30" fillId="7" borderId="32" xfId="0" applyNumberFormat="1" applyFont="1" applyFill="1" applyBorder="1" applyAlignment="1">
      <alignment horizontal="right" vertical="center"/>
    </xf>
    <xf numFmtId="0" fontId="0" fillId="9" borderId="0" xfId="0" applyFill="1" applyAlignment="1">
      <alignment horizontal="center" vertical="center"/>
    </xf>
    <xf numFmtId="0" fontId="34" fillId="8" borderId="31" xfId="0" applyFont="1" applyFill="1" applyBorder="1" applyAlignment="1">
      <alignment vertical="center"/>
    </xf>
    <xf numFmtId="0" fontId="34" fillId="8" borderId="32" xfId="0" applyFont="1" applyFill="1" applyBorder="1" applyAlignment="1">
      <alignment vertical="center"/>
    </xf>
    <xf numFmtId="171" fontId="34" fillId="8" borderId="32" xfId="0" applyNumberFormat="1" applyFont="1" applyFill="1" applyBorder="1" applyAlignment="1">
      <alignment vertical="center"/>
    </xf>
    <xf numFmtId="172" fontId="34" fillId="8" borderId="32" xfId="0" applyNumberFormat="1" applyFont="1" applyFill="1" applyBorder="1" applyAlignment="1">
      <alignment horizontal="right" vertical="center"/>
    </xf>
    <xf numFmtId="0" fontId="30" fillId="0" borderId="41" xfId="0" applyFont="1" applyBorder="1" applyAlignment="1">
      <alignment vertical="center"/>
    </xf>
    <xf numFmtId="171" fontId="30" fillId="0" borderId="41" xfId="0" applyNumberFormat="1" applyFont="1" applyBorder="1" applyAlignment="1">
      <alignment vertical="center"/>
    </xf>
    <xf numFmtId="172" fontId="30" fillId="0" borderId="41" xfId="0" applyNumberFormat="1" applyFont="1" applyBorder="1" applyAlignment="1">
      <alignment horizontal="right" vertical="center"/>
    </xf>
    <xf numFmtId="0" fontId="30" fillId="0" borderId="0" xfId="0" applyFont="1" applyBorder="1" applyAlignment="1">
      <alignment vertical="center"/>
    </xf>
    <xf numFmtId="171" fontId="30" fillId="0" borderId="0" xfId="0" applyNumberFormat="1" applyFont="1" applyBorder="1" applyAlignment="1">
      <alignment vertical="center"/>
    </xf>
    <xf numFmtId="172" fontId="30" fillId="0" borderId="0" xfId="0" applyNumberFormat="1" applyFont="1" applyBorder="1" applyAlignment="1">
      <alignment horizontal="right" vertical="center"/>
    </xf>
    <xf numFmtId="0" fontId="32" fillId="7" borderId="45" xfId="0" applyFont="1" applyFill="1" applyBorder="1" applyAlignment="1">
      <alignment horizontal="left" vertical="center"/>
    </xf>
    <xf numFmtId="0" fontId="34" fillId="7" borderId="45" xfId="0" applyFont="1" applyFill="1" applyBorder="1" applyAlignment="1">
      <alignment horizontal="left" vertical="center"/>
    </xf>
    <xf numFmtId="171" fontId="34" fillId="7" borderId="45" xfId="0" applyNumberFormat="1" applyFont="1" applyFill="1" applyBorder="1" applyAlignment="1">
      <alignment vertical="center"/>
    </xf>
    <xf numFmtId="172" fontId="34" fillId="7" borderId="45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71" fontId="0" fillId="0" borderId="0" xfId="0" applyNumberFormat="1"/>
    <xf numFmtId="173" fontId="0" fillId="0" borderId="0" xfId="6" applyNumberFormat="1" applyFont="1" applyAlignment="1">
      <alignment horizontal="center"/>
    </xf>
    <xf numFmtId="173" fontId="0" fillId="0" borderId="0" xfId="6" applyNumberFormat="1" applyFont="1"/>
    <xf numFmtId="174" fontId="0" fillId="0" borderId="0" xfId="18" applyNumberFormat="1" applyFont="1"/>
    <xf numFmtId="3" fontId="22" fillId="0" borderId="0" xfId="9" applyNumberFormat="1" applyFont="1" applyFill="1" applyAlignment="1">
      <alignment vertical="center" wrapText="1"/>
    </xf>
    <xf numFmtId="3" fontId="7" fillId="0" borderId="0" xfId="9" applyNumberFormat="1" applyFont="1" applyFill="1" applyAlignment="1">
      <alignment vertical="center" wrapText="1"/>
    </xf>
    <xf numFmtId="3" fontId="7" fillId="2" borderId="0" xfId="9" applyNumberFormat="1" applyFont="1" applyFill="1" applyAlignment="1">
      <alignment vertical="center" wrapText="1"/>
    </xf>
    <xf numFmtId="3" fontId="10" fillId="2" borderId="0" xfId="9" applyNumberFormat="1" applyFont="1" applyFill="1" applyAlignment="1">
      <alignment vertical="center" wrapText="1"/>
    </xf>
    <xf numFmtId="3" fontId="7" fillId="2" borderId="0" xfId="9" applyNumberFormat="1" applyFont="1" applyFill="1" applyAlignment="1">
      <alignment horizontal="left" vertical="center" wrapText="1"/>
    </xf>
    <xf numFmtId="3" fontId="10" fillId="0" borderId="0" xfId="9" applyNumberFormat="1" applyFont="1" applyFill="1" applyAlignment="1">
      <alignment vertical="center" wrapText="1"/>
    </xf>
    <xf numFmtId="3" fontId="4" fillId="0" borderId="0" xfId="9" applyNumberFormat="1" applyFont="1" applyFill="1" applyAlignment="1">
      <alignment vertical="center"/>
    </xf>
    <xf numFmtId="3" fontId="7" fillId="0" borderId="0" xfId="9" applyNumberFormat="1" applyFont="1" applyFill="1" applyAlignment="1">
      <alignment vertical="center"/>
    </xf>
    <xf numFmtId="0" fontId="7" fillId="0" borderId="0" xfId="9" applyFont="1" applyFill="1" applyBorder="1" applyAlignment="1">
      <alignment horizontal="left" vertical="center"/>
    </xf>
    <xf numFmtId="0" fontId="7" fillId="2" borderId="0" xfId="9" applyFont="1" applyFill="1" applyBorder="1" applyAlignment="1">
      <alignment horizontal="center" vertical="center"/>
    </xf>
    <xf numFmtId="3" fontId="7" fillId="2" borderId="0" xfId="9" applyNumberFormat="1" applyFont="1" applyFill="1" applyBorder="1" applyAlignment="1">
      <alignment horizontal="center" vertical="center"/>
    </xf>
    <xf numFmtId="43" fontId="7" fillId="2" borderId="0" xfId="8" applyFont="1" applyFill="1" applyBorder="1" applyAlignment="1">
      <alignment horizontal="center" vertical="center"/>
    </xf>
    <xf numFmtId="0" fontId="7" fillId="0" borderId="0" xfId="4" applyFont="1" applyFill="1" applyAlignment="1">
      <alignment vertical="center"/>
    </xf>
    <xf numFmtId="3" fontId="7" fillId="2" borderId="0" xfId="9" applyNumberFormat="1" applyFont="1" applyFill="1" applyBorder="1" applyAlignment="1">
      <alignment vertical="center"/>
    </xf>
    <xf numFmtId="0" fontId="7" fillId="2" borderId="0" xfId="4" applyFont="1" applyFill="1" applyBorder="1" applyAlignment="1">
      <alignment vertical="center"/>
    </xf>
    <xf numFmtId="43" fontId="7" fillId="2" borderId="0" xfId="8" applyFont="1" applyFill="1" applyBorder="1" applyAlignment="1">
      <alignment vertical="center"/>
    </xf>
    <xf numFmtId="166" fontId="7" fillId="0" borderId="0" xfId="9" applyNumberFormat="1" applyFont="1" applyFill="1" applyBorder="1" applyAlignment="1">
      <alignment horizontal="right" vertical="center"/>
    </xf>
    <xf numFmtId="43" fontId="7" fillId="2" borderId="0" xfId="8" applyFont="1" applyFill="1" applyAlignment="1">
      <alignment vertical="center"/>
    </xf>
    <xf numFmtId="0" fontId="7" fillId="2" borderId="0" xfId="4" applyFont="1" applyFill="1" applyAlignment="1">
      <alignment vertical="center"/>
    </xf>
    <xf numFmtId="166" fontId="7" fillId="0" borderId="0" xfId="9" applyNumberFormat="1" applyFont="1" applyFill="1" applyBorder="1" applyAlignment="1">
      <alignment horizontal="left" vertical="center"/>
    </xf>
    <xf numFmtId="14" fontId="7" fillId="0" borderId="0" xfId="9" applyNumberFormat="1" applyFont="1" applyFill="1" applyBorder="1" applyAlignment="1">
      <alignment horizontal="center" vertical="center"/>
    </xf>
    <xf numFmtId="2" fontId="16" fillId="0" borderId="0" xfId="18" applyNumberFormat="1" applyFont="1" applyFill="1" applyAlignment="1">
      <alignment vertical="center" wrapText="1"/>
    </xf>
    <xf numFmtId="43" fontId="6" fillId="0" borderId="0" xfId="9" applyNumberFormat="1" applyFont="1" applyFill="1" applyAlignment="1">
      <alignment vertical="center" wrapText="1"/>
    </xf>
    <xf numFmtId="43" fontId="36" fillId="0" borderId="19" xfId="8" applyFont="1" applyBorder="1" applyAlignment="1">
      <alignment horizontal="right" vertical="center" wrapText="1"/>
    </xf>
    <xf numFmtId="166" fontId="7" fillId="2" borderId="0" xfId="9" applyNumberFormat="1" applyFont="1" applyFill="1" applyBorder="1" applyAlignment="1">
      <alignment horizontal="center" vertical="center"/>
    </xf>
    <xf numFmtId="43" fontId="37" fillId="5" borderId="24" xfId="8" applyFont="1" applyFill="1" applyBorder="1" applyAlignment="1">
      <alignment horizontal="center" vertical="center" wrapText="1"/>
    </xf>
    <xf numFmtId="43" fontId="37" fillId="5" borderId="25" xfId="8" applyFont="1" applyFill="1" applyBorder="1" applyAlignment="1">
      <alignment horizontal="center" vertical="center"/>
    </xf>
    <xf numFmtId="43" fontId="38" fillId="2" borderId="15" xfId="8" applyFont="1" applyFill="1" applyBorder="1" applyAlignment="1" applyProtection="1">
      <alignment horizontal="center" vertical="center"/>
    </xf>
    <xf numFmtId="166" fontId="39" fillId="0" borderId="17" xfId="8" applyNumberFormat="1" applyFont="1" applyBorder="1" applyAlignment="1">
      <alignment horizontal="right" vertical="center" wrapText="1"/>
    </xf>
    <xf numFmtId="166" fontId="39" fillId="0" borderId="19" xfId="8" applyNumberFormat="1" applyFont="1" applyBorder="1" applyAlignment="1">
      <alignment horizontal="right" vertical="center" wrapText="1"/>
    </xf>
    <xf numFmtId="166" fontId="38" fillId="0" borderId="22" xfId="8" applyNumberFormat="1" applyFont="1" applyFill="1" applyBorder="1" applyAlignment="1" applyProtection="1">
      <alignment horizontal="right" vertical="center" wrapText="1"/>
    </xf>
    <xf numFmtId="166" fontId="36" fillId="0" borderId="23" xfId="8" applyNumberFormat="1" applyFont="1" applyBorder="1" applyAlignment="1">
      <alignment horizontal="right" vertical="center" wrapText="1"/>
    </xf>
    <xf numFmtId="43" fontId="36" fillId="0" borderId="23" xfId="8" applyFont="1" applyBorder="1" applyAlignment="1">
      <alignment horizontal="right" vertical="center" wrapText="1"/>
    </xf>
    <xf numFmtId="0" fontId="20" fillId="0" borderId="19" xfId="4" quotePrefix="1" applyFont="1" applyFill="1" applyBorder="1" applyAlignment="1" applyProtection="1">
      <alignment horizontal="center" vertical="center" wrapText="1"/>
    </xf>
    <xf numFmtId="0" fontId="14" fillId="0" borderId="46" xfId="4" applyFont="1" applyFill="1" applyBorder="1" applyAlignment="1" applyProtection="1">
      <alignment horizontal="center" vertical="center" wrapText="1"/>
    </xf>
    <xf numFmtId="0" fontId="14" fillId="0" borderId="46" xfId="4" applyFont="1" applyFill="1" applyBorder="1" applyAlignment="1" applyProtection="1">
      <alignment horizontal="left" vertical="center" wrapText="1"/>
    </xf>
    <xf numFmtId="0" fontId="4" fillId="2" borderId="22" xfId="4" applyFont="1" applyFill="1" applyBorder="1" applyAlignment="1" applyProtection="1">
      <alignment horizontal="center" vertical="center" wrapText="1"/>
    </xf>
    <xf numFmtId="43" fontId="17" fillId="0" borderId="47" xfId="8" applyFont="1" applyBorder="1" applyAlignment="1">
      <alignment horizontal="right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24" fillId="0" borderId="1" xfId="4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4" quotePrefix="1" applyFont="1" applyFill="1" applyBorder="1" applyAlignment="1" applyProtection="1">
      <alignment horizontal="center" vertical="center" wrapText="1"/>
    </xf>
    <xf numFmtId="0" fontId="14" fillId="2" borderId="1" xfId="4" applyFont="1" applyFill="1" applyBorder="1" applyAlignment="1" applyProtection="1">
      <alignment horizontal="center" vertical="center" wrapText="1"/>
    </xf>
    <xf numFmtId="0" fontId="14" fillId="0" borderId="48" xfId="4" applyFont="1" applyFill="1" applyBorder="1" applyAlignment="1" applyProtection="1">
      <alignment horizontal="center" vertical="center" wrapText="1"/>
    </xf>
    <xf numFmtId="0" fontId="4" fillId="0" borderId="48" xfId="4" applyFont="1" applyFill="1" applyBorder="1" applyAlignment="1">
      <alignment horizontal="center" vertical="center"/>
    </xf>
    <xf numFmtId="0" fontId="4" fillId="0" borderId="49" xfId="4" applyFont="1" applyFill="1" applyBorder="1" applyAlignment="1">
      <alignment horizontal="center" vertical="center"/>
    </xf>
    <xf numFmtId="43" fontId="36" fillId="0" borderId="50" xfId="8" applyFont="1" applyBorder="1" applyAlignment="1">
      <alignment horizontal="right" vertical="center" wrapText="1"/>
    </xf>
    <xf numFmtId="0" fontId="14" fillId="0" borderId="31" xfId="4" applyFont="1" applyFill="1" applyBorder="1" applyAlignment="1" applyProtection="1">
      <alignment horizontal="left" vertical="center" wrapText="1"/>
    </xf>
    <xf numFmtId="0" fontId="14" fillId="0" borderId="51" xfId="4" applyFont="1" applyFill="1" applyBorder="1" applyAlignment="1">
      <alignment vertical="center"/>
    </xf>
    <xf numFmtId="3" fontId="17" fillId="0" borderId="14" xfId="8" applyNumberFormat="1" applyFont="1" applyBorder="1" applyAlignment="1">
      <alignment horizontal="right" vertical="center" wrapText="1"/>
    </xf>
    <xf numFmtId="166" fontId="36" fillId="0" borderId="53" xfId="8" applyNumberFormat="1" applyFont="1" applyBorder="1" applyAlignment="1">
      <alignment horizontal="right" vertical="center" wrapText="1"/>
    </xf>
    <xf numFmtId="166" fontId="17" fillId="0" borderId="16" xfId="8" applyNumberFormat="1" applyFont="1" applyBorder="1" applyAlignment="1">
      <alignment horizontal="right" vertical="center" wrapText="1"/>
    </xf>
    <xf numFmtId="43" fontId="19" fillId="2" borderId="51" xfId="8" applyFont="1" applyFill="1" applyBorder="1" applyAlignment="1">
      <alignment vertical="center" wrapText="1"/>
    </xf>
    <xf numFmtId="43" fontId="7" fillId="0" borderId="4" xfId="8" applyFont="1" applyFill="1" applyBorder="1" applyAlignment="1">
      <alignment vertical="center"/>
    </xf>
    <xf numFmtId="43" fontId="7" fillId="0" borderId="13" xfId="8" applyFont="1" applyFill="1" applyBorder="1" applyAlignment="1">
      <alignment vertical="center"/>
    </xf>
    <xf numFmtId="43" fontId="6" fillId="0" borderId="13" xfId="8" applyFont="1" applyFill="1" applyBorder="1" applyAlignment="1">
      <alignment horizontal="center" vertical="center"/>
    </xf>
    <xf numFmtId="43" fontId="4" fillId="0" borderId="13" xfId="8" applyFont="1" applyFill="1" applyBorder="1" applyAlignment="1">
      <alignment horizontal="center" vertical="center"/>
    </xf>
    <xf numFmtId="43" fontId="4" fillId="0" borderId="7" xfId="8" applyFont="1" applyFill="1" applyBorder="1" applyAlignment="1">
      <alignment horizontal="center" vertical="center"/>
    </xf>
    <xf numFmtId="43" fontId="6" fillId="0" borderId="13" xfId="8" applyFont="1" applyFill="1" applyBorder="1" applyAlignment="1">
      <alignment horizontal="center" vertical="center" wrapText="1"/>
    </xf>
    <xf numFmtId="43" fontId="8" fillId="0" borderId="27" xfId="8" applyFont="1" applyFill="1" applyBorder="1" applyAlignment="1">
      <alignment horizontal="center" vertical="center"/>
    </xf>
    <xf numFmtId="43" fontId="4" fillId="0" borderId="13" xfId="8" applyFont="1" applyFill="1" applyBorder="1" applyAlignment="1">
      <alignment horizontal="right" vertical="center"/>
    </xf>
    <xf numFmtId="43" fontId="8" fillId="5" borderId="7" xfId="8" applyFont="1" applyFill="1" applyBorder="1" applyAlignment="1">
      <alignment horizontal="center" vertical="center"/>
    </xf>
    <xf numFmtId="43" fontId="7" fillId="5" borderId="0" xfId="8" applyFont="1" applyFill="1" applyAlignment="1">
      <alignment horizontal="center" vertical="center"/>
    </xf>
    <xf numFmtId="43" fontId="7" fillId="0" borderId="0" xfId="8" applyFont="1" applyFill="1" applyAlignment="1">
      <alignment vertical="center"/>
    </xf>
    <xf numFmtId="43" fontId="17" fillId="0" borderId="19" xfId="8" quotePrefix="1" applyFont="1" applyBorder="1" applyAlignment="1">
      <alignment horizontal="right" vertical="center" wrapText="1"/>
    </xf>
    <xf numFmtId="0" fontId="6" fillId="2" borderId="0" xfId="9" applyFont="1" applyFill="1" applyBorder="1" applyAlignment="1">
      <alignment horizontal="center" vertical="center"/>
    </xf>
    <xf numFmtId="166" fontId="7" fillId="0" borderId="0" xfId="9" applyNumberFormat="1" applyFont="1" applyFill="1" applyBorder="1" applyAlignment="1">
      <alignment horizontal="center" vertical="center"/>
    </xf>
    <xf numFmtId="43" fontId="17" fillId="0" borderId="19" xfId="8" applyNumberFormat="1" applyFont="1" applyBorder="1" applyAlignment="1">
      <alignment horizontal="right" vertical="center" wrapText="1"/>
    </xf>
    <xf numFmtId="43" fontId="17" fillId="0" borderId="18" xfId="8" applyNumberFormat="1" applyFont="1" applyBorder="1" applyAlignment="1">
      <alignment horizontal="right" vertical="center" wrapText="1"/>
    </xf>
    <xf numFmtId="43" fontId="17" fillId="0" borderId="0" xfId="8" applyNumberFormat="1" applyFont="1" applyBorder="1" applyAlignment="1">
      <alignment horizontal="right" vertical="center" wrapText="1"/>
    </xf>
    <xf numFmtId="43" fontId="19" fillId="2" borderId="0" xfId="8" applyNumberFormat="1" applyFont="1" applyFill="1" applyBorder="1" applyAlignment="1">
      <alignment vertical="center" wrapText="1"/>
    </xf>
    <xf numFmtId="43" fontId="17" fillId="0" borderId="18" xfId="8" applyNumberFormat="1" applyFont="1" applyFill="1" applyBorder="1" applyAlignment="1">
      <alignment horizontal="right" vertical="center" wrapText="1"/>
    </xf>
    <xf numFmtId="43" fontId="36" fillId="0" borderId="19" xfId="8" applyNumberFormat="1" applyFont="1" applyBorder="1" applyAlignment="1">
      <alignment horizontal="right" vertical="center" wrapText="1"/>
    </xf>
    <xf numFmtId="43" fontId="36" fillId="0" borderId="18" xfId="8" applyNumberFormat="1" applyFont="1" applyBorder="1" applyAlignment="1">
      <alignment horizontal="right" vertical="center" wrapText="1"/>
    </xf>
    <xf numFmtId="43" fontId="36" fillId="0" borderId="0" xfId="8" applyNumberFormat="1" applyFont="1" applyBorder="1" applyAlignment="1">
      <alignment horizontal="right" vertical="center" wrapText="1"/>
    </xf>
    <xf numFmtId="43" fontId="17" fillId="0" borderId="0" xfId="8" applyNumberFormat="1" applyFont="1" applyFill="1" applyBorder="1" applyAlignment="1">
      <alignment horizontal="right" vertical="center" wrapText="1"/>
    </xf>
    <xf numFmtId="43" fontId="17" fillId="0" borderId="19" xfId="8" applyNumberFormat="1" applyFont="1" applyFill="1" applyBorder="1" applyAlignment="1">
      <alignment horizontal="right" vertical="center" wrapText="1"/>
    </xf>
    <xf numFmtId="43" fontId="17" fillId="3" borderId="0" xfId="8" applyNumberFormat="1" applyFont="1" applyFill="1" applyBorder="1" applyAlignment="1">
      <alignment horizontal="right" vertical="center" wrapText="1"/>
    </xf>
    <xf numFmtId="43" fontId="17" fillId="0" borderId="47" xfId="8" applyNumberFormat="1" applyFont="1" applyBorder="1" applyAlignment="1">
      <alignment horizontal="right" vertical="center" wrapText="1"/>
    </xf>
    <xf numFmtId="43" fontId="17" fillId="0" borderId="52" xfId="8" applyNumberFormat="1" applyFont="1" applyBorder="1" applyAlignment="1">
      <alignment horizontal="right" vertical="center" wrapText="1"/>
    </xf>
    <xf numFmtId="43" fontId="36" fillId="0" borderId="32" xfId="8" applyNumberFormat="1" applyFont="1" applyBorder="1" applyAlignment="1">
      <alignment horizontal="right" vertical="center" wrapText="1"/>
    </xf>
    <xf numFmtId="43" fontId="36" fillId="0" borderId="26" xfId="8" applyNumberFormat="1" applyFont="1" applyBorder="1" applyAlignment="1">
      <alignment horizontal="right" vertical="center" wrapText="1"/>
    </xf>
    <xf numFmtId="43" fontId="19" fillId="2" borderId="31" xfId="8" applyNumberFormat="1" applyFont="1" applyFill="1" applyBorder="1" applyAlignment="1">
      <alignment vertical="center" wrapText="1"/>
    </xf>
    <xf numFmtId="0" fontId="14" fillId="0" borderId="0" xfId="4" applyFont="1" applyFill="1" applyAlignment="1">
      <alignment vertical="center"/>
    </xf>
    <xf numFmtId="43" fontId="19" fillId="2" borderId="0" xfId="9" applyNumberFormat="1" applyFont="1" applyFill="1" applyAlignment="1">
      <alignment vertical="center" wrapText="1"/>
    </xf>
    <xf numFmtId="43" fontId="36" fillId="0" borderId="47" xfId="8" applyNumberFormat="1" applyFont="1" applyBorder="1" applyAlignment="1">
      <alignment horizontal="right" vertical="center" wrapText="1"/>
    </xf>
    <xf numFmtId="166" fontId="4" fillId="2" borderId="9" xfId="4" applyNumberFormat="1" applyFont="1" applyFill="1" applyBorder="1" applyAlignment="1">
      <alignment vertical="center"/>
    </xf>
    <xf numFmtId="43" fontId="8" fillId="2" borderId="9" xfId="8" applyFont="1" applyFill="1" applyBorder="1" applyAlignment="1">
      <alignment vertical="center"/>
    </xf>
    <xf numFmtId="0" fontId="4" fillId="2" borderId="9" xfId="4" applyFont="1" applyFill="1" applyBorder="1" applyAlignment="1">
      <alignment vertical="center"/>
    </xf>
    <xf numFmtId="43" fontId="11" fillId="0" borderId="46" xfId="8" applyNumberFormat="1" applyFont="1" applyFill="1" applyBorder="1" applyAlignment="1" applyProtection="1">
      <alignment horizontal="right" vertical="center" wrapText="1"/>
    </xf>
    <xf numFmtId="166" fontId="4" fillId="2" borderId="54" xfId="4" applyNumberFormat="1" applyFont="1" applyFill="1" applyBorder="1" applyAlignment="1">
      <alignment vertical="center"/>
    </xf>
    <xf numFmtId="43" fontId="8" fillId="2" borderId="54" xfId="8" applyFont="1" applyFill="1" applyBorder="1" applyAlignment="1">
      <alignment vertical="center"/>
    </xf>
    <xf numFmtId="0" fontId="4" fillId="2" borderId="54" xfId="4" applyFont="1" applyFill="1" applyBorder="1" applyAlignment="1">
      <alignment vertical="center"/>
    </xf>
    <xf numFmtId="166" fontId="4" fillId="2" borderId="55" xfId="4" applyNumberFormat="1" applyFont="1" applyFill="1" applyBorder="1" applyAlignment="1">
      <alignment vertical="center"/>
    </xf>
    <xf numFmtId="43" fontId="36" fillId="0" borderId="15" xfId="8" applyNumberFormat="1" applyFont="1" applyBorder="1" applyAlignment="1">
      <alignment horizontal="right" vertical="center" wrapText="1"/>
    </xf>
    <xf numFmtId="0" fontId="14" fillId="0" borderId="9" xfId="4" applyFont="1" applyFill="1" applyBorder="1" applyAlignment="1" applyProtection="1">
      <alignment horizontal="left" vertical="center" wrapText="1"/>
    </xf>
    <xf numFmtId="0" fontId="4" fillId="2" borderId="47" xfId="4" applyFont="1" applyFill="1" applyBorder="1" applyAlignment="1" applyProtection="1">
      <alignment horizontal="center" vertical="center" wrapText="1"/>
    </xf>
    <xf numFmtId="0" fontId="4" fillId="2" borderId="5" xfId="4" applyFont="1" applyFill="1" applyBorder="1" applyAlignment="1">
      <alignment vertical="center"/>
    </xf>
    <xf numFmtId="0" fontId="4" fillId="0" borderId="7" xfId="4" applyFont="1" applyFill="1" applyBorder="1" applyAlignment="1">
      <alignment horizontal="center" vertical="center"/>
    </xf>
    <xf numFmtId="0" fontId="7" fillId="5" borderId="25" xfId="9" applyFont="1" applyFill="1" applyBorder="1" applyAlignment="1">
      <alignment horizontal="center" vertical="center"/>
    </xf>
    <xf numFmtId="0" fontId="7" fillId="5" borderId="15" xfId="9" applyFont="1" applyFill="1" applyBorder="1" applyAlignment="1">
      <alignment horizontal="center" vertical="center"/>
    </xf>
    <xf numFmtId="0" fontId="4" fillId="2" borderId="8" xfId="4" applyFont="1" applyFill="1" applyBorder="1" applyAlignment="1">
      <alignment vertical="center"/>
    </xf>
    <xf numFmtId="0" fontId="4" fillId="0" borderId="10" xfId="4" applyFont="1" applyFill="1" applyBorder="1" applyAlignment="1">
      <alignment horizontal="center" vertical="center"/>
    </xf>
    <xf numFmtId="166" fontId="41" fillId="0" borderId="0" xfId="9" applyNumberFormat="1" applyFont="1" applyFill="1" applyBorder="1" applyAlignment="1">
      <alignment horizontal="center" vertical="center"/>
    </xf>
    <xf numFmtId="0" fontId="40" fillId="2" borderId="0" xfId="9" applyFont="1" applyFill="1" applyBorder="1" applyAlignment="1">
      <alignment horizontal="center" vertical="center"/>
    </xf>
    <xf numFmtId="0" fontId="9" fillId="0" borderId="11" xfId="9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center" vertical="center" wrapText="1"/>
    </xf>
    <xf numFmtId="0" fontId="9" fillId="0" borderId="13" xfId="9" applyFont="1" applyFill="1" applyBorder="1" applyAlignment="1">
      <alignment horizontal="center" vertical="center" wrapText="1"/>
    </xf>
    <xf numFmtId="0" fontId="6" fillId="4" borderId="2" xfId="9" applyFont="1" applyFill="1" applyBorder="1" applyAlignment="1">
      <alignment horizontal="center" vertical="center"/>
    </xf>
    <xf numFmtId="0" fontId="6" fillId="4" borderId="3" xfId="9" applyFont="1" applyFill="1" applyBorder="1" applyAlignment="1">
      <alignment horizontal="center" vertical="center"/>
    </xf>
    <xf numFmtId="0" fontId="6" fillId="4" borderId="4" xfId="9" applyFont="1" applyFill="1" applyBorder="1" applyAlignment="1">
      <alignment horizontal="center" vertical="center"/>
    </xf>
    <xf numFmtId="43" fontId="8" fillId="5" borderId="9" xfId="8" applyFont="1" applyFill="1" applyBorder="1" applyAlignment="1">
      <alignment horizontal="center" vertical="center"/>
    </xf>
    <xf numFmtId="43" fontId="8" fillId="5" borderId="10" xfId="8" applyFont="1" applyFill="1" applyBorder="1" applyAlignment="1">
      <alignment horizontal="center" vertical="center"/>
    </xf>
    <xf numFmtId="166" fontId="7" fillId="0" borderId="0" xfId="9" applyNumberFormat="1" applyFont="1" applyFill="1" applyBorder="1" applyAlignment="1">
      <alignment horizontal="center" vertical="center"/>
    </xf>
    <xf numFmtId="0" fontId="9" fillId="0" borderId="0" xfId="9" applyFont="1" applyFill="1" applyAlignment="1">
      <alignment horizontal="center" vertical="center" wrapText="1"/>
    </xf>
    <xf numFmtId="166" fontId="6" fillId="2" borderId="0" xfId="9" applyNumberFormat="1" applyFont="1" applyFill="1" applyBorder="1" applyAlignment="1">
      <alignment horizontal="center" vertical="center"/>
    </xf>
    <xf numFmtId="0" fontId="35" fillId="5" borderId="0" xfId="9" applyFont="1" applyFill="1" applyBorder="1" applyAlignment="1">
      <alignment vertical="center"/>
    </xf>
    <xf numFmtId="0" fontId="32" fillId="7" borderId="33" xfId="0" applyFont="1" applyFill="1" applyBorder="1" applyAlignment="1">
      <alignment vertical="center"/>
    </xf>
    <xf numFmtId="0" fontId="32" fillId="7" borderId="36" xfId="0" applyFont="1" applyFill="1" applyBorder="1" applyAlignment="1">
      <alignment vertical="center"/>
    </xf>
    <xf numFmtId="0" fontId="32" fillId="7" borderId="34" xfId="0" applyFont="1" applyFill="1" applyBorder="1" applyAlignment="1">
      <alignment vertical="center"/>
    </xf>
    <xf numFmtId="0" fontId="32" fillId="7" borderId="37" xfId="0" applyFont="1" applyFill="1" applyBorder="1" applyAlignment="1">
      <alignment vertical="center"/>
    </xf>
    <xf numFmtId="171" fontId="30" fillId="7" borderId="35" xfId="6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1" fontId="30" fillId="7" borderId="31" xfId="6" applyNumberFormat="1" applyFont="1" applyFill="1" applyBorder="1" applyAlignment="1">
      <alignment horizontal="center" vertical="center"/>
    </xf>
    <xf numFmtId="171" fontId="30" fillId="7" borderId="32" xfId="6" applyNumberFormat="1" applyFont="1" applyFill="1" applyBorder="1" applyAlignment="1">
      <alignment horizontal="center" vertical="center"/>
    </xf>
    <xf numFmtId="0" fontId="32" fillId="7" borderId="33" xfId="0" applyFont="1" applyFill="1" applyBorder="1" applyAlignment="1">
      <alignment horizontal="left" vertical="center"/>
    </xf>
    <xf numFmtId="0" fontId="32" fillId="7" borderId="36" xfId="0" applyFont="1" applyFill="1" applyBorder="1" applyAlignment="1">
      <alignment horizontal="left" vertical="center"/>
    </xf>
  </cellXfs>
  <cellStyles count="19">
    <cellStyle name="Collegamento ipertestuale 2" xfId="16"/>
    <cellStyle name="Migliaia" xfId="8" builtinId="3"/>
    <cellStyle name="Migliaia [0] 2" xfId="12"/>
    <cellStyle name="Migliaia 14 6" xfId="17"/>
    <cellStyle name="Migliaia 2" xfId="6"/>
    <cellStyle name="Migliaia 3" xfId="10"/>
    <cellStyle name="Migliaia 4" xfId="11"/>
    <cellStyle name="Normal 2" xfId="2"/>
    <cellStyle name="Normal_Ausl Ta1_Bilancio di verifica 2005" xfId="15"/>
    <cellStyle name="Normal_Sheet1 2" xfId="4"/>
    <cellStyle name="Normale" xfId="0" builtinId="0"/>
    <cellStyle name="Normale 2" xfId="5"/>
    <cellStyle name="Normale 2 6" xfId="3"/>
    <cellStyle name="Normale 3" xfId="1"/>
    <cellStyle name="Normale 4" xfId="13"/>
    <cellStyle name="Normale 5" xfId="7"/>
    <cellStyle name="Normale_Mattone CE_Budget 2008 (v. 0.5 del 12.02.2008) 2" xfId="9"/>
    <cellStyle name="Percentuale" xfId="18" builtinId="5"/>
    <cellStyle name="Percentual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Users\asl\Desktop\FILE%20VARI\BAT%20CORRENTE\DIEF\works\Elaborazioni%20e%20statistiche\CE%20ESTESO%202001_2002_2003%20elaborazion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BILANCIO%202022/BILANCIO%20FINALE/CE_bilancio%20pdc%202022_26_5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%20VARI\BAT%20CORRENTE\DIEF\works\Elaborazioni%20e%20statistiche\CE%20ESTESO%202001_2002_2003%20elaborazio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Documenti\ARES\Rielaborazione%20bilancio%202003_CE_999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Nuova%20cartella\Documenti\Analisi%201998\Rendiconto%201998%20-%20Febbraio%202000\Rendiconto%20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Documenti\Analisi%201998\Rendiconto%201998%20-%20Febbraio%202000\Rendiconto%20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Simonetti\Modelli_CE_2006\CE_1&#176;trim_2006\CE_999_1&#176;trim_2006\CE_MIN%202_%20TR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  <sheetName val="TABELLE"/>
      <sheetName val="ricavi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gnaz.2022"/>
      <sheetName val="Tabella sintesi Conto Economico"/>
      <sheetName val="prospetti PREV"/>
      <sheetName val="Riconciliazione vs CE_PREV"/>
      <sheetName val="CONTO ECONOM prev 23 vs cons 21"/>
      <sheetName val="CE comparato prev 23 vs cons 21"/>
      <sheetName val="2021"/>
      <sheetName val="rimanenze di reparto"/>
      <sheetName val="BILANCIO DI VERIFICA 20_004"/>
      <sheetName val="Piano conti economici"/>
      <sheetName val="bil_ver_26_04"/>
      <sheetName val="BIL_VER_04_05_23"/>
      <sheetName val="BILver09_05"/>
      <sheetName val="bil_ver10_05"/>
      <sheetName val="BILANCIO DI VER_FINALE"/>
      <sheetName val="bil_ver_17_05"/>
      <sheetName val="bil_ver_old"/>
      <sheetName val="bil ver 19_05"/>
      <sheetName val="estratto il 26_05_2023"/>
      <sheetName val="PdC"/>
      <sheetName val="Foglio4"/>
      <sheetName val="Foglio3"/>
      <sheetName val="Foglio2"/>
      <sheetName val="UTILE SANITA SERVICE"/>
      <sheetName val="Raccordo CE"/>
      <sheetName val=" Nuovo Modello CE"/>
      <sheetName val="Prospetto di sintesi DG"/>
      <sheetName val="ReportFinale"/>
      <sheetName val="COMPONENTE SOCIALE 31_12"/>
      <sheetName val="Tabelle_sintesi x relaz."/>
      <sheetName val="Tabelle_dettaglio x relaz."/>
      <sheetName val="rinnovi contrattuali 2022 (2)"/>
      <sheetName val="tab_asseganzioni"/>
      <sheetName val="Fondi pers._NEW"/>
      <sheetName val="INTERESSI DI M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E9" t="str">
            <v>AA0010</v>
          </cell>
          <cell r="F9" t="str">
            <v>A.1)  Contributi in c/esercizio</v>
          </cell>
          <cell r="G9">
            <v>0</v>
          </cell>
          <cell r="H9">
            <v>730145642.83999991</v>
          </cell>
          <cell r="J9">
            <v>5641097.7999999998</v>
          </cell>
        </row>
        <row r="10">
          <cell r="E10" t="str">
            <v>AA0020</v>
          </cell>
          <cell r="F10" t="str">
            <v>A.1.A)  Contributi da Regione o Prov. Aut. per quota F.S. regionale</v>
          </cell>
          <cell r="G10">
            <v>0</v>
          </cell>
          <cell r="H10">
            <v>711185777.66999996</v>
          </cell>
          <cell r="J10">
            <v>0</v>
          </cell>
        </row>
        <row r="11">
          <cell r="E11" t="str">
            <v>AA0030</v>
          </cell>
          <cell r="F11" t="str">
            <v>A.1.A.1)  da Regione o Prov. Aut. per quota F.S. regionale indistinto</v>
          </cell>
          <cell r="G11">
            <v>0</v>
          </cell>
          <cell r="H11">
            <v>687394876.91999996</v>
          </cell>
          <cell r="J11">
            <v>0</v>
          </cell>
        </row>
        <row r="12">
          <cell r="E12" t="str">
            <v>AA0031</v>
          </cell>
          <cell r="F12" t="str">
            <v>A.1.A.1.1) Finanziamento indistinto</v>
          </cell>
          <cell r="H12">
            <v>677332424</v>
          </cell>
        </row>
        <row r="13">
          <cell r="E13" t="str">
            <v>AA0032</v>
          </cell>
          <cell r="F13" t="str">
            <v>A.1.A.1.2) Finanziamento indistinto finalizzato da Regione</v>
          </cell>
          <cell r="H13">
            <v>10062452.92</v>
          </cell>
        </row>
        <row r="14">
          <cell r="E14" t="str">
            <v>AA0033</v>
          </cell>
          <cell r="F14" t="str">
            <v>A.1.A.1.3) Funzioni</v>
          </cell>
          <cell r="H14">
            <v>0</v>
          </cell>
          <cell r="J14">
            <v>0</v>
          </cell>
        </row>
        <row r="15">
          <cell r="E15" t="str">
            <v>AA0034</v>
          </cell>
          <cell r="F15" t="str">
            <v>A.1.A.1.3.A) Funzioni - Pronto Soccorso</v>
          </cell>
          <cell r="H15">
            <v>0</v>
          </cell>
        </row>
        <row r="16">
          <cell r="E16" t="str">
            <v>AA0035</v>
          </cell>
          <cell r="F16" t="str">
            <v>A.1.A.1.3.B) Funzioni - Altro</v>
          </cell>
          <cell r="H16">
            <v>0</v>
          </cell>
        </row>
        <row r="17">
          <cell r="E17" t="str">
            <v>AA0036</v>
          </cell>
          <cell r="F17" t="str">
            <v>A.1.A.1.4) Quota finalizzata per il Piano aziendale di cui all'art. 1, comma 528, L. 208/2015</v>
          </cell>
          <cell r="H17">
            <v>0</v>
          </cell>
        </row>
        <row r="18">
          <cell r="E18" t="str">
            <v>AA0040</v>
          </cell>
          <cell r="F18" t="str">
            <v>A.1.A.2)  da Regione o Prov. Aut. per quota F.S. regionale vincolato</v>
          </cell>
          <cell r="H18">
            <v>23790900.75</v>
          </cell>
        </row>
        <row r="19">
          <cell r="E19" t="str">
            <v>AA0050</v>
          </cell>
          <cell r="F19" t="str">
            <v>A.1.B)  Contributi c/esercizio (extra fondo)</v>
          </cell>
          <cell r="G19">
            <v>0</v>
          </cell>
          <cell r="H19">
            <v>18879297.170000002</v>
          </cell>
          <cell r="J19">
            <v>5641097.7999999998</v>
          </cell>
        </row>
        <row r="20">
          <cell r="E20" t="str">
            <v>AA0060</v>
          </cell>
          <cell r="F20" t="str">
            <v xml:space="preserve">A.1.B.1)  da Regione o Prov. Aut. (extra fondo) </v>
          </cell>
          <cell r="G20">
            <v>0</v>
          </cell>
          <cell r="H20">
            <v>9136752.5</v>
          </cell>
          <cell r="J20">
            <v>5641097.7999999998</v>
          </cell>
        </row>
        <row r="21">
          <cell r="E21" t="str">
            <v>AA0070</v>
          </cell>
          <cell r="F21" t="str">
            <v>A.1.B.1.1)  Contributi da Regione o Prov. Aut. (extra fondo) vincolati</v>
          </cell>
          <cell r="H21">
            <v>9136752.5</v>
          </cell>
          <cell r="J21">
            <v>5641097.7999999998</v>
          </cell>
        </row>
        <row r="22">
          <cell r="E22" t="str">
            <v>AA0080</v>
          </cell>
          <cell r="F22" t="str">
            <v>A.1.B.1.2)  Contributi da Regione o Prov. Aut. (extra fondo) - Risorse aggiuntive da bilancio regionale a titolo di copertura LEA</v>
          </cell>
          <cell r="H22">
            <v>0</v>
          </cell>
        </row>
        <row r="23">
          <cell r="E23" t="str">
            <v>AA0090</v>
          </cell>
          <cell r="F23" t="str">
            <v>A.1.B.1.3)  Contributi da Regione o Prov. Aut. (extra fondo) - Risorse aggiuntive da bilancio regionale a titolo di copertura extra LEA</v>
          </cell>
          <cell r="H23">
            <v>0</v>
          </cell>
        </row>
        <row r="24">
          <cell r="E24" t="str">
            <v>AA0100</v>
          </cell>
          <cell r="F24" t="str">
            <v>A.1.B.1.4)  Contributi da Regione o Prov. Aut. (extra fondo) - Altro</v>
          </cell>
          <cell r="H24">
            <v>0</v>
          </cell>
        </row>
        <row r="25">
          <cell r="E25" t="str">
            <v>AA0110</v>
          </cell>
          <cell r="F25" t="str">
            <v xml:space="preserve">A.1.B.2)  Contributi da Aziende sanitarie pubbliche della Regione o Prov. Aut. (extra fondo) </v>
          </cell>
          <cell r="G25">
            <v>0</v>
          </cell>
          <cell r="H25">
            <v>468516.67</v>
          </cell>
          <cell r="J25">
            <v>0</v>
          </cell>
        </row>
        <row r="26">
          <cell r="E26" t="str">
            <v>AA0120</v>
          </cell>
          <cell r="F26" t="str">
            <v>A.1.B.2.1)  Contributi da Aziende sanitarie pubbliche della Regione o Prov. Aut. (extra fondo) vincolati</v>
          </cell>
          <cell r="H26">
            <v>0</v>
          </cell>
        </row>
        <row r="27">
          <cell r="E27" t="str">
            <v>AA0130</v>
          </cell>
          <cell r="F27" t="str">
            <v>A.1.B.2.2)  Contributi da Aziende sanitarie pubbliche della Regione o Prov. Aut. (extra fondo) altro</v>
          </cell>
          <cell r="H27">
            <v>468516.67</v>
          </cell>
        </row>
        <row r="28">
          <cell r="E28" t="str">
            <v>AA0140</v>
          </cell>
          <cell r="F28" t="str">
            <v xml:space="preserve">A.1.B.3)  Contributi da Ministero della Salute e da altri soggetti pubblici (extra fondo) </v>
          </cell>
          <cell r="G28">
            <v>0</v>
          </cell>
          <cell r="H28">
            <v>9274028</v>
          </cell>
          <cell r="J28">
            <v>0</v>
          </cell>
        </row>
        <row r="29">
          <cell r="E29" t="str">
            <v>AA0141</v>
          </cell>
          <cell r="F29" t="str">
            <v>A.1.B.3.1)  Contributi da Ministero della Salute (extra fondo)</v>
          </cell>
          <cell r="H29">
            <v>0</v>
          </cell>
        </row>
        <row r="30">
          <cell r="E30" t="str">
            <v>AA0150</v>
          </cell>
          <cell r="F30" t="str">
            <v>A.1.B.3.2)  Contributi da altri soggetti pubblici (extra fondo) vincolati</v>
          </cell>
          <cell r="H30">
            <v>9070133</v>
          </cell>
        </row>
        <row r="31">
          <cell r="E31" t="str">
            <v>AA0160</v>
          </cell>
          <cell r="F31" t="str">
            <v>A.1.B.3.3)  Contributi da altri soggetti pubblici (extra fondo) L. 210/92</v>
          </cell>
          <cell r="H31">
            <v>0</v>
          </cell>
        </row>
        <row r="32">
          <cell r="E32" t="str">
            <v>AA0170</v>
          </cell>
          <cell r="F32" t="str">
            <v>A.1.B.3.4)  Contributi da altri soggetti pubblici (extra fondo) altro</v>
          </cell>
          <cell r="H32">
            <v>203895</v>
          </cell>
        </row>
        <row r="33">
          <cell r="E33" t="str">
            <v>AA0171</v>
          </cell>
          <cell r="F33" t="str">
            <v>A.1.B.3.5) Contibuti da altri soggetti pubblici (extra fondo) - in attuazione dell’art.79, comma 1 sexies lettera c), del D.L. 112/2008, convertito con legge 133/2008 e della legge 23 dicembre 2009 n. 191.</v>
          </cell>
          <cell r="H33">
            <v>0</v>
          </cell>
        </row>
        <row r="34">
          <cell r="E34" t="str">
            <v>AA0180</v>
          </cell>
          <cell r="F34" t="str">
            <v>A.1.C)  Contributi c/esercizio per ricerca</v>
          </cell>
          <cell r="G34">
            <v>0</v>
          </cell>
          <cell r="H34">
            <v>0</v>
          </cell>
          <cell r="J34">
            <v>0</v>
          </cell>
        </row>
        <row r="35">
          <cell r="E35" t="str">
            <v>AA0190</v>
          </cell>
          <cell r="F35" t="str">
            <v>A.1.C.1)  Contributi da Ministero della Salute per ricerca corrente</v>
          </cell>
          <cell r="H35">
            <v>0</v>
          </cell>
        </row>
        <row r="36">
          <cell r="E36" t="str">
            <v>AA0200</v>
          </cell>
          <cell r="F36" t="str">
            <v>A.1.C.2)  Contributi da Ministero della Salute per ricerca finalizzata</v>
          </cell>
          <cell r="H36">
            <v>0</v>
          </cell>
        </row>
        <row r="37">
          <cell r="E37" t="str">
            <v>AA0210</v>
          </cell>
          <cell r="F37" t="str">
            <v>A.1.C.3)  Contributi da Regione ed altri soggetti pubblici per ricerca</v>
          </cell>
          <cell r="H37">
            <v>0</v>
          </cell>
        </row>
        <row r="38">
          <cell r="E38" t="str">
            <v>AA0220</v>
          </cell>
          <cell r="F38" t="str">
            <v>A.1.C.4)  Contributi da privati per ricerca</v>
          </cell>
          <cell r="H38">
            <v>0</v>
          </cell>
        </row>
        <row r="39">
          <cell r="E39" t="str">
            <v>AA0230</v>
          </cell>
          <cell r="F39" t="str">
            <v>A.1.D)  Contributi c/esercizio da privati</v>
          </cell>
          <cell r="H39">
            <v>80568</v>
          </cell>
        </row>
        <row r="40">
          <cell r="E40" t="str">
            <v>AA0240</v>
          </cell>
          <cell r="F40" t="str">
            <v>A.2)  Rettifica contributi c/esercizio per destinazione ad investimenti</v>
          </cell>
          <cell r="G40">
            <v>0</v>
          </cell>
          <cell r="H40">
            <v>-7038120.4699999997</v>
          </cell>
          <cell r="J40">
            <v>0</v>
          </cell>
        </row>
        <row r="41">
          <cell r="E41" t="str">
            <v>AA0250</v>
          </cell>
          <cell r="F41" t="str">
            <v>A.2.A)  Rettifica contributi in c/esercizio per destinazione ad investimenti - da Regione o Prov. Aut. per quota F.S. regionale</v>
          </cell>
          <cell r="H41">
            <v>-7038120.4699999997</v>
          </cell>
        </row>
        <row r="42">
          <cell r="E42" t="str">
            <v>AA0260</v>
          </cell>
          <cell r="F42" t="str">
            <v>A.2.B)  Rettifica contributi in c/esercizio per destinazione ad investimenti - altri contributi</v>
          </cell>
          <cell r="H42">
            <v>0</v>
          </cell>
        </row>
        <row r="43">
          <cell r="E43" t="str">
            <v>AA0270</v>
          </cell>
          <cell r="F43" t="str">
            <v>A.3) Utilizzo fondi per quote inutilizzate contributi finalizzati e vincolati di esercizi precedenti</v>
          </cell>
          <cell r="G43">
            <v>0</v>
          </cell>
          <cell r="H43">
            <v>46707</v>
          </cell>
          <cell r="J43">
            <v>0</v>
          </cell>
        </row>
        <row r="44">
          <cell r="E44" t="str">
            <v>AA0271</v>
          </cell>
          <cell r="F44" t="str">
            <v>A.3.A)  Utilizzo fondi per quote inutilizzate contributi di esercizi precedenti da Regione o Prov. Aut. per quota F.S. regionale indistinto finalizzato</v>
          </cell>
          <cell r="H44">
            <v>0</v>
          </cell>
        </row>
        <row r="45">
          <cell r="E45" t="str">
            <v>AA0280</v>
          </cell>
          <cell r="F45" t="str">
            <v>A.3.B)  Utilizzo fondi per quote inutilizzate contributi di esercizi precedenti da Regione o Prov. Aut. per quota F.S. regionale vincolato</v>
          </cell>
          <cell r="H45">
            <v>0</v>
          </cell>
        </row>
        <row r="46">
          <cell r="E46" t="str">
            <v>AA0290</v>
          </cell>
          <cell r="F46" t="str">
            <v>A.3.C) Utilizzo fondi per quote inutilizzate contributi di esercizi precedenti da soggetti pubblici (extra fondo) vincolati</v>
          </cell>
          <cell r="H46">
            <v>0</v>
          </cell>
        </row>
        <row r="47">
          <cell r="E47" t="str">
            <v>AA0300</v>
          </cell>
          <cell r="F47" t="str">
            <v>A.3.D)  Utilizzo fondi per quote inutilizzate contributi di esercizi precedenti per ricerca</v>
          </cell>
          <cell r="H47">
            <v>0</v>
          </cell>
        </row>
        <row r="48">
          <cell r="E48" t="str">
            <v>AA0310</v>
          </cell>
          <cell r="F48" t="str">
            <v>A.3.E) Utilizzo fondi per quote inutilizzate contributi vincolati di esercizi precedenti da privati</v>
          </cell>
          <cell r="H48">
            <v>46707</v>
          </cell>
        </row>
        <row r="49">
          <cell r="E49" t="str">
            <v>AA0320</v>
          </cell>
          <cell r="F49" t="str">
            <v>A.4)  Ricavi per prestazioni sanitarie e sociosanitarie a rilevanza sanitaria</v>
          </cell>
          <cell r="G49">
            <v>0</v>
          </cell>
          <cell r="H49">
            <v>31286345.260000002</v>
          </cell>
          <cell r="J49">
            <v>0</v>
          </cell>
        </row>
        <row r="50">
          <cell r="E50" t="str">
            <v>AA0330</v>
          </cell>
          <cell r="F50" t="str">
            <v xml:space="preserve">A.4.A)  Ricavi per prestazioni sanitarie e sociosanitarie a rilevanza sanitaria erogate a soggetti pubblici </v>
          </cell>
          <cell r="G50">
            <v>0</v>
          </cell>
          <cell r="H50">
            <v>26508935.430000003</v>
          </cell>
          <cell r="J50">
            <v>0</v>
          </cell>
        </row>
        <row r="51">
          <cell r="E51" t="str">
            <v>AA0340</v>
          </cell>
          <cell r="F51" t="str">
            <v>A.4.A.1)  Ricavi per prestaz. sanitarie  e sociosanitarie a rilevanza sanitaria erogate ad Aziende sanitarie pubbliche della Regione</v>
          </cell>
          <cell r="G51">
            <v>0</v>
          </cell>
          <cell r="H51">
            <v>24959499.430000003</v>
          </cell>
          <cell r="J51">
            <v>0</v>
          </cell>
        </row>
        <row r="52">
          <cell r="E52" t="str">
            <v>AA0350</v>
          </cell>
          <cell r="F52" t="str">
            <v>A.4.A.1.1) Prestazioni di ricovero</v>
          </cell>
          <cell r="H52">
            <v>15072846</v>
          </cell>
        </row>
        <row r="53">
          <cell r="E53" t="str">
            <v>AA0360</v>
          </cell>
          <cell r="F53" t="str">
            <v>A.4.A.1.2) Prestazioni di specialistica ambulatoriale</v>
          </cell>
          <cell r="H53">
            <v>6878392</v>
          </cell>
        </row>
        <row r="54">
          <cell r="E54" t="str">
            <v>AA0361</v>
          </cell>
          <cell r="F54" t="str">
            <v>A.4.A.1.3) Prestazioni di pronto soccorso non seguite da ricovero</v>
          </cell>
          <cell r="H54">
            <v>0</v>
          </cell>
        </row>
        <row r="55">
          <cell r="E55" t="str">
            <v>AA0370</v>
          </cell>
          <cell r="F55" t="str">
            <v>A.4.A.1.4) Prestazioni di psichiatria residenziale e semiresidenziale</v>
          </cell>
          <cell r="H55">
            <v>0</v>
          </cell>
        </row>
        <row r="56">
          <cell r="E56" t="str">
            <v>AA0380</v>
          </cell>
          <cell r="F56" t="str">
            <v>A.4.A.1.5) Prestazioni di File F</v>
          </cell>
          <cell r="H56">
            <v>1792499</v>
          </cell>
        </row>
        <row r="57">
          <cell r="E57" t="str">
            <v>AA0390</v>
          </cell>
          <cell r="F57" t="str">
            <v>A.4.A.1.6) Prestazioni servizi MMG, PLS, Contin. assistenziale</v>
          </cell>
          <cell r="H57">
            <v>74925</v>
          </cell>
        </row>
        <row r="58">
          <cell r="E58" t="str">
            <v>AA0400</v>
          </cell>
          <cell r="F58" t="str">
            <v>A.4.A.1.7) Prestazioni servizi farmaceutica convenzionata</v>
          </cell>
          <cell r="H58">
            <v>131958</v>
          </cell>
        </row>
        <row r="59">
          <cell r="E59" t="str">
            <v>AA0410</v>
          </cell>
          <cell r="F59" t="str">
            <v>A.4.A.1.8) Prestazioni termali</v>
          </cell>
          <cell r="H59">
            <v>558241</v>
          </cell>
        </row>
        <row r="60">
          <cell r="E60" t="str">
            <v>AA0420</v>
          </cell>
          <cell r="F60" t="str">
            <v>A.4.A.1.9) Prestazioni trasporto ambulanze ed elisoccorso</v>
          </cell>
          <cell r="H60">
            <v>0</v>
          </cell>
        </row>
        <row r="61">
          <cell r="E61" t="str">
            <v>AA0421</v>
          </cell>
          <cell r="F61" t="str">
            <v>A.4.A.1.10) Prestazioni assistenza integrativa</v>
          </cell>
          <cell r="H61">
            <v>0</v>
          </cell>
        </row>
        <row r="62">
          <cell r="E62" t="str">
            <v>AA0422</v>
          </cell>
          <cell r="F62" t="str">
            <v>A.4.A.1.11) Prestazioni assistenza protesica</v>
          </cell>
          <cell r="H62">
            <v>0</v>
          </cell>
        </row>
        <row r="63">
          <cell r="E63" t="str">
            <v>AA0423</v>
          </cell>
          <cell r="F63" t="str">
            <v>A.4.A.1.12) Prestazioni assistenza riabilitativa extraospedaliera</v>
          </cell>
          <cell r="H63">
            <v>0</v>
          </cell>
        </row>
        <row r="64">
          <cell r="E64" t="str">
            <v>AA0424</v>
          </cell>
          <cell r="F64" t="str">
            <v>A.4.A.1.13) Ricavi per cessione di emocomponenti e cellule staminali</v>
          </cell>
          <cell r="H64">
            <v>441117.76</v>
          </cell>
        </row>
        <row r="65">
          <cell r="E65" t="str">
            <v>AA0425</v>
          </cell>
          <cell r="F65" t="str">
            <v>A.4.A.1.14) Prestazioni assistenza domiciliare integrata (ADI)</v>
          </cell>
          <cell r="H65">
            <v>0</v>
          </cell>
        </row>
        <row r="66">
          <cell r="E66" t="str">
            <v>AA0430</v>
          </cell>
          <cell r="F66" t="str">
            <v xml:space="preserve">A.4.A.1.15) Altre prestazioni sanitarie e socio-sanitarie a rilevanza sanitaria </v>
          </cell>
          <cell r="H66">
            <v>9520.67</v>
          </cell>
        </row>
        <row r="67">
          <cell r="E67" t="str">
            <v>AA0440</v>
          </cell>
          <cell r="F67" t="str">
            <v xml:space="preserve">A.4.A.2) Ricavi per prestaz. sanitarie e sociosanitarie a rilevanza sanitaria erogate ad altri soggetti pubblici </v>
          </cell>
        </row>
        <row r="68">
          <cell r="E68" t="str">
            <v>AA0450</v>
          </cell>
          <cell r="F68" t="str">
            <v>A.4.A.3) Ricavi per prestaz. sanitarie e sociosanitarie a rilevanza sanitaria erogate a soggetti pubblici Extraregione</v>
          </cell>
          <cell r="G68">
            <v>0</v>
          </cell>
          <cell r="H68">
            <v>1549436</v>
          </cell>
          <cell r="J68">
            <v>0</v>
          </cell>
        </row>
        <row r="69">
          <cell r="E69" t="str">
            <v>AA0460</v>
          </cell>
          <cell r="F69" t="str">
            <v>A.4.A.3.1) Prestazioni di ricovero</v>
          </cell>
          <cell r="H69">
            <v>856469</v>
          </cell>
        </row>
        <row r="70">
          <cell r="E70" t="str">
            <v>AA0470</v>
          </cell>
          <cell r="F70" t="str">
            <v>A.4.A.3.2) Prestazioni ambulatoriali</v>
          </cell>
          <cell r="H70">
            <v>201533</v>
          </cell>
        </row>
        <row r="71">
          <cell r="E71" t="str">
            <v>AA0471</v>
          </cell>
          <cell r="F71" t="str">
            <v>A.4.A.3.3) Prestazioni pronto soccorso non seguite da ricovero</v>
          </cell>
          <cell r="H71">
            <v>0</v>
          </cell>
        </row>
        <row r="72">
          <cell r="E72" t="str">
            <v>AA0480</v>
          </cell>
          <cell r="F72" t="str">
            <v>A.4.A.3.4) Prestazioni di psichiatria non soggetta a compensazione (resid. e semiresid.)</v>
          </cell>
          <cell r="H72">
            <v>0</v>
          </cell>
        </row>
        <row r="73">
          <cell r="E73" t="str">
            <v>AA0490</v>
          </cell>
          <cell r="F73" t="str">
            <v>A.4.A.3.5) Prestazioni di File F</v>
          </cell>
          <cell r="H73">
            <v>153293</v>
          </cell>
        </row>
        <row r="74">
          <cell r="E74" t="str">
            <v>AA0500</v>
          </cell>
          <cell r="F74" t="str">
            <v>A.4.A.3.6) Prestazioni servizi MMG, PLS, Contin. assistenziale Extraregione</v>
          </cell>
          <cell r="H74">
            <v>78645</v>
          </cell>
        </row>
        <row r="75">
          <cell r="E75" t="str">
            <v>AA0510</v>
          </cell>
          <cell r="F75" t="str">
            <v>A.4.A.3.7) Prestazioni servizi farmaceutica convenzionata Extraregione</v>
          </cell>
          <cell r="H75">
            <v>121584</v>
          </cell>
        </row>
        <row r="76">
          <cell r="E76" t="str">
            <v>AA0520</v>
          </cell>
          <cell r="F76" t="str">
            <v>A.4.A.3.8) Prestazioni termali Extraregione</v>
          </cell>
          <cell r="H76">
            <v>106604</v>
          </cell>
        </row>
        <row r="77">
          <cell r="E77" t="str">
            <v>AA0530</v>
          </cell>
          <cell r="F77" t="str">
            <v>A.4.A.3.9) Prestazioni trasporto ambulanze ed elisoccorso Extraregione</v>
          </cell>
          <cell r="H77">
            <v>31308</v>
          </cell>
        </row>
        <row r="78">
          <cell r="E78" t="str">
            <v>AA0541</v>
          </cell>
          <cell r="F78" t="str">
            <v>A.4.A.3.10) Prestazioni assistenza integrativa da pubblico (extraregione)</v>
          </cell>
          <cell r="H78">
            <v>0</v>
          </cell>
        </row>
        <row r="79">
          <cell r="E79" t="str">
            <v>AA0542</v>
          </cell>
          <cell r="F79" t="str">
            <v>A.4.A.3.11) Prestazioni assistenza protesica da pubblico (extraregione)</v>
          </cell>
          <cell r="H79">
            <v>0</v>
          </cell>
        </row>
        <row r="80">
          <cell r="E80" t="str">
            <v>AA0550</v>
          </cell>
          <cell r="F80" t="str">
            <v>A.4.A.3.12) Ricavi per cessione di emocomponenti e cellule staminali Extraregione</v>
          </cell>
          <cell r="H80">
            <v>0</v>
          </cell>
        </row>
        <row r="81">
          <cell r="E81" t="str">
            <v>AA0560</v>
          </cell>
          <cell r="F81" t="str">
            <v>A.4.A.3.13) Ricavi GSA per differenziale saldo mobilità interregionale</v>
          </cell>
          <cell r="H81">
            <v>0</v>
          </cell>
        </row>
        <row r="82">
          <cell r="E82" t="str">
            <v>AA0561</v>
          </cell>
          <cell r="F82" t="str">
            <v>A.4.A.3.14) Altre prestazioni sanitarie e sociosanitarie a rilevanza sanitaria erogate a soggetti pubblici Extraregione</v>
          </cell>
          <cell r="H82">
            <v>0</v>
          </cell>
        </row>
        <row r="83">
          <cell r="E83" t="str">
            <v>AA0570</v>
          </cell>
          <cell r="F83" t="str">
            <v>A.4.A.3.15) Altre prestazioni sanitarie e sociosanitarie a rilevanza sanitaria non soggette a compensazione Extraregione</v>
          </cell>
          <cell r="G83">
            <v>0</v>
          </cell>
          <cell r="H83">
            <v>0</v>
          </cell>
          <cell r="J83">
            <v>0</v>
          </cell>
        </row>
        <row r="84">
          <cell r="E84" t="str">
            <v>AA0580</v>
          </cell>
          <cell r="F84" t="str">
            <v>A.4.A.3.15.A) Prestazioni di assistenza riabilitativa non soggette a compensazione Extraregione</v>
          </cell>
          <cell r="H84">
            <v>0</v>
          </cell>
        </row>
        <row r="85">
          <cell r="E85" t="str">
            <v>AA0590</v>
          </cell>
          <cell r="F85" t="str">
            <v>A.4.A.3.15.B) Altre prestazioni sanitarie e socio-sanitarie a rilevanza sanitaria non soggette a compensazione Extraregione</v>
          </cell>
          <cell r="H85">
            <v>0</v>
          </cell>
        </row>
        <row r="86">
          <cell r="E86" t="str">
            <v>AA0600</v>
          </cell>
          <cell r="F86" t="str">
            <v>A.4.A.3.16) Altre prestazioni sanitarie a rilevanza sanitaria - Mobilità attiva Internazionale</v>
          </cell>
          <cell r="H86">
            <v>0</v>
          </cell>
        </row>
        <row r="87">
          <cell r="E87" t="str">
            <v>AA0601</v>
          </cell>
          <cell r="F87" t="str">
            <v>A.4.A.3.17) Altre prestazioni sanitarie a rilevanza sanitaria - Mobilità attiva Internazionale rilevata dalle AO, AOU, IRCCS.</v>
          </cell>
          <cell r="H87">
            <v>0</v>
          </cell>
        </row>
        <row r="88">
          <cell r="E88" t="str">
            <v>AA0602</v>
          </cell>
          <cell r="F88" t="str">
            <v>A.4.A.3.18) Altre prestazioni sanitarie e sociosanitarie a rilevanza sanitaria ad Aziende sanitarie e casse mutua estera - (fatturate direttamente)</v>
          </cell>
          <cell r="H88">
            <v>0</v>
          </cell>
        </row>
        <row r="89">
          <cell r="E89" t="str">
            <v>AA0610</v>
          </cell>
          <cell r="F89" t="str">
            <v>A.4.B)  Ricavi per prestazioni sanitarie e sociosanitarie a rilevanza sanitaria erogate da privati v/residenti Extraregione in compensazione (mobilità attiva)</v>
          </cell>
          <cell r="G89">
            <v>0</v>
          </cell>
          <cell r="H89">
            <v>0</v>
          </cell>
          <cell r="J89">
            <v>0</v>
          </cell>
        </row>
        <row r="90">
          <cell r="E90" t="str">
            <v>AA0620</v>
          </cell>
          <cell r="F90" t="str">
            <v>A.4.B.1)  Prestazioni di ricovero da priv. Extraregione in compensazione (mobilità attiva)</v>
          </cell>
          <cell r="H90">
            <v>0</v>
          </cell>
        </row>
        <row r="91">
          <cell r="E91" t="str">
            <v>AA0630</v>
          </cell>
          <cell r="F91" t="str">
            <v>A.4.B.2)  Prestazioni ambulatoriali da priv. Extraregione in compensazione  (mobilità attiva)</v>
          </cell>
          <cell r="H91">
            <v>0</v>
          </cell>
        </row>
        <row r="92">
          <cell r="E92" t="str">
            <v>AA0631</v>
          </cell>
          <cell r="F92" t="str">
            <v>A.4.B.3)  Prestazioni  di pronto soccorso non seguite da ricovero da priv. Extraregione in compensazione  (mobilità attiva)</v>
          </cell>
          <cell r="H92">
            <v>0</v>
          </cell>
        </row>
        <row r="93">
          <cell r="E93" t="str">
            <v>AA0640</v>
          </cell>
          <cell r="F93" t="str">
            <v>A.4.B.4)  Prestazioni di File F da priv. Extraregione in compensazione (mobilità attiva)</v>
          </cell>
          <cell r="H93">
            <v>0</v>
          </cell>
        </row>
        <row r="94">
          <cell r="E94" t="str">
            <v>AA0650</v>
          </cell>
          <cell r="F94" t="str">
            <v>A.4.B.5)  Altre prestazioni sanitarie e sociosanitarie a rilevanza sanitaria erogate da privati v/residenti Extraregione in compensazione (mobilità attiva)</v>
          </cell>
          <cell r="H94">
            <v>0</v>
          </cell>
        </row>
        <row r="95">
          <cell r="E95" t="str">
            <v>AA0660</v>
          </cell>
          <cell r="F95" t="str">
            <v xml:space="preserve">A.4.C)  Ricavi per prestazioni sanitarie e sociosanitarie a rilevanza sanitaria erogate a privati </v>
          </cell>
          <cell r="H95">
            <v>728859.67999999993</v>
          </cell>
        </row>
        <row r="96">
          <cell r="E96" t="str">
            <v>AA0670</v>
          </cell>
          <cell r="F96" t="str">
            <v>A.4.D)  Ricavi per prestazioni sanitarie erogate in regime di intramoenia</v>
          </cell>
          <cell r="G96">
            <v>0</v>
          </cell>
          <cell r="H96">
            <v>4048550.15</v>
          </cell>
          <cell r="J96">
            <v>0</v>
          </cell>
        </row>
        <row r="97">
          <cell r="E97" t="str">
            <v>AA0680</v>
          </cell>
          <cell r="F97" t="str">
            <v>A.4.D.1)  Ricavi per prestazioni sanitarie intramoenia - Area ospedaliera</v>
          </cell>
          <cell r="H97">
            <v>0</v>
          </cell>
        </row>
        <row r="98">
          <cell r="E98" t="str">
            <v>AA0690</v>
          </cell>
          <cell r="F98" t="str">
            <v>A.4.D.2)  Ricavi per prestazioni sanitarie intramoenia - Area specialistica</v>
          </cell>
          <cell r="H98">
            <v>3551366.3</v>
          </cell>
        </row>
        <row r="99">
          <cell r="E99" t="str">
            <v>AA0700</v>
          </cell>
          <cell r="F99" t="str">
            <v>A.4.D.3)  Ricavi per prestazioni sanitarie intramoenia - Area sanità pubblica</v>
          </cell>
          <cell r="H99">
            <v>870</v>
          </cell>
        </row>
        <row r="100">
          <cell r="E100" t="str">
            <v>AA0710</v>
          </cell>
          <cell r="F100" t="str">
            <v>A.4.D.4)  Ricavi per prestazioni sanitarie intramoenia - Consulenze (ex art. 55 c.1 lett. c), d) ed ex art. 57-58)</v>
          </cell>
          <cell r="H100">
            <v>353608.85</v>
          </cell>
        </row>
        <row r="101">
          <cell r="E101" t="str">
            <v>AA0720</v>
          </cell>
          <cell r="F101" t="str">
            <v>A.4.D.5)  Ricavi per prestazioni sanitarie intramoenia - Consulenze (ex art. 55 c.1 lett. c), d) ed ex art. 57-58) (Aziende sanitarie pubbliche della Regione)</v>
          </cell>
          <cell r="H101">
            <v>142705</v>
          </cell>
        </row>
        <row r="102">
          <cell r="E102" t="str">
            <v>AA0730</v>
          </cell>
          <cell r="F102" t="str">
            <v>A.4.D.6)  Ricavi per prestazioni sanitarie intramoenia - Altro</v>
          </cell>
          <cell r="H102">
            <v>0</v>
          </cell>
        </row>
        <row r="103">
          <cell r="E103" t="str">
            <v>AA0740</v>
          </cell>
          <cell r="F103" t="str">
            <v>A.4.D.7)  Ricavi per prestazioni sanitarie intramoenia - Altro (Aziende sanitarie pubbliche della Regione)</v>
          </cell>
          <cell r="H103">
            <v>0</v>
          </cell>
        </row>
        <row r="104">
          <cell r="E104" t="str">
            <v>AA0750</v>
          </cell>
          <cell r="F104" t="str">
            <v>A.5) Concorsi, recuperi e rimborsi</v>
          </cell>
          <cell r="G104">
            <v>0</v>
          </cell>
          <cell r="H104">
            <v>20791411.969999999</v>
          </cell>
          <cell r="J104">
            <v>0</v>
          </cell>
        </row>
        <row r="105">
          <cell r="E105" t="str">
            <v>AA0760</v>
          </cell>
          <cell r="F105" t="str">
            <v>A.5.A) Rimborsi assicurativi</v>
          </cell>
          <cell r="H105">
            <v>15830</v>
          </cell>
        </row>
        <row r="106">
          <cell r="E106" t="str">
            <v>AA0770</v>
          </cell>
          <cell r="F106" t="str">
            <v>A.5.B) Concorsi, recuperi e rimborsi da Regione</v>
          </cell>
          <cell r="G106">
            <v>0</v>
          </cell>
          <cell r="H106">
            <v>0</v>
          </cell>
          <cell r="J106">
            <v>0</v>
          </cell>
        </row>
        <row r="107">
          <cell r="E107" t="str">
            <v>AA0780</v>
          </cell>
          <cell r="F107" t="str">
            <v>A.5.B.1) Rimborso degli oneri stipendiali del personale dell'azienda in posizione di comando presso la Regione</v>
          </cell>
          <cell r="H107">
            <v>0</v>
          </cell>
        </row>
        <row r="108">
          <cell r="E108" t="str">
            <v>AA0790</v>
          </cell>
          <cell r="F108" t="str">
            <v>A.5.B.2) Altri concorsi, recuperi e rimborsi da parte della Regione</v>
          </cell>
          <cell r="H108">
            <v>0</v>
          </cell>
        </row>
        <row r="109">
          <cell r="E109" t="str">
            <v>AA0800</v>
          </cell>
          <cell r="F109" t="str">
            <v>A.5.C) Concorsi, recuperi e rimborsi da Aziende sanitarie pubbliche della Regione</v>
          </cell>
          <cell r="G109">
            <v>0</v>
          </cell>
          <cell r="H109">
            <v>18261.21</v>
          </cell>
          <cell r="J109">
            <v>0</v>
          </cell>
        </row>
        <row r="110">
          <cell r="E110" t="str">
            <v>AA0810</v>
          </cell>
          <cell r="F110" t="str">
            <v>A.5.C.1) Rimborso degli oneri stipendiali del personale dipendente dell'azienda in posizione di comando presso Aziende sanitarie pubbliche della Regione</v>
          </cell>
          <cell r="H110">
            <v>14448.34</v>
          </cell>
        </row>
        <row r="111">
          <cell r="E111" t="str">
            <v>AA0820</v>
          </cell>
          <cell r="F111" t="str">
            <v>A.5.C.2) Rimborsi per acquisto beni da parte di Aziende sanitarie pubbliche della Regione</v>
          </cell>
          <cell r="H111">
            <v>0</v>
          </cell>
        </row>
        <row r="112">
          <cell r="E112" t="str">
            <v>AA0830</v>
          </cell>
          <cell r="F112" t="str">
            <v>A.5.C.3) Altri concorsi, recuperi e rimborsi da parte di Aziende sanitarie pubbliche della Regione</v>
          </cell>
          <cell r="H112">
            <v>3812.87</v>
          </cell>
        </row>
        <row r="113">
          <cell r="E113" t="str">
            <v>AA0831</v>
          </cell>
          <cell r="F113" t="str">
            <v>A.5.C.4) Altri concorsi, recuperi e rimborsi da parte della Regione - GSA</v>
          </cell>
          <cell r="H113">
            <v>0</v>
          </cell>
        </row>
        <row r="114">
          <cell r="E114" t="str">
            <v>AA0840</v>
          </cell>
          <cell r="F114" t="str">
            <v>A.5.D) Concorsi, recuperi e rimborsi da altri soggetti pubblici</v>
          </cell>
          <cell r="G114">
            <v>0</v>
          </cell>
          <cell r="H114">
            <v>749385.01</v>
          </cell>
          <cell r="J114">
            <v>0</v>
          </cell>
        </row>
        <row r="115">
          <cell r="E115" t="str">
            <v>AA0850</v>
          </cell>
          <cell r="F115" t="str">
            <v>A.5.D.1) Rimborso degli oneri stipendiali del personale dipendente dell'azienda in posizione di comando presso altri soggetti pubblici</v>
          </cell>
          <cell r="H115">
            <v>243295.26</v>
          </cell>
        </row>
        <row r="116">
          <cell r="E116" t="str">
            <v>AA0860</v>
          </cell>
          <cell r="F116" t="str">
            <v>A.5.D.2) Rimborsi per acquisto beni da parte di altri soggetti pubblici</v>
          </cell>
          <cell r="H116">
            <v>0</v>
          </cell>
        </row>
        <row r="117">
          <cell r="E117" t="str">
            <v>AA0870</v>
          </cell>
          <cell r="F117" t="str">
            <v>A.5.D.3) Altri concorsi, recuperi e rimborsi da parte di altri soggetti pubblici</v>
          </cell>
          <cell r="H117">
            <v>506089.75</v>
          </cell>
        </row>
        <row r="118">
          <cell r="E118" t="str">
            <v>AA0880</v>
          </cell>
          <cell r="F118" t="str">
            <v>A.5.E) Concorsi, recuperi e rimborsi da privati</v>
          </cell>
          <cell r="G118">
            <v>0</v>
          </cell>
          <cell r="H118">
            <v>20007935.75</v>
          </cell>
          <cell r="J118">
            <v>0</v>
          </cell>
        </row>
        <row r="119">
          <cell r="E119" t="str">
            <v>AA0890</v>
          </cell>
          <cell r="F119" t="str">
            <v>A.5.E.1) Rimborso da aziende farmaceutiche per Pay back</v>
          </cell>
          <cell r="G119">
            <v>0</v>
          </cell>
          <cell r="H119">
            <v>12150160</v>
          </cell>
          <cell r="J119">
            <v>0</v>
          </cell>
        </row>
        <row r="120">
          <cell r="E120" t="str">
            <v>AA0900</v>
          </cell>
          <cell r="F120" t="str">
            <v>A.5.E.1.1) Pay-back per il superamento del tetto della spesa farmaceutica territoriale</v>
          </cell>
          <cell r="H120">
            <v>0</v>
          </cell>
        </row>
        <row r="121">
          <cell r="E121" t="str">
            <v>AA0910</v>
          </cell>
          <cell r="F121" t="str">
            <v>A.5.E.1.2) Pay-back per superamento del tetto della spesa farmaceutica ospedaliera</v>
          </cell>
          <cell r="H121">
            <v>9028112</v>
          </cell>
        </row>
        <row r="122">
          <cell r="E122" t="str">
            <v>AA0920</v>
          </cell>
          <cell r="F122" t="str">
            <v>A.5.E.1.3) Ulteriore Pay-back</v>
          </cell>
          <cell r="H122">
            <v>3122048</v>
          </cell>
        </row>
        <row r="123">
          <cell r="E123" t="str">
            <v>AA0921</v>
          </cell>
          <cell r="F123" t="str">
            <v>A.5.E.2) Rimborso per Pay back sui dispositivi medici</v>
          </cell>
          <cell r="H123">
            <v>7276957</v>
          </cell>
        </row>
        <row r="124">
          <cell r="E124" t="str">
            <v>AA0930</v>
          </cell>
          <cell r="F124" t="str">
            <v>A.5.E.3) Altri concorsi, recuperi e rimborsi da privati</v>
          </cell>
          <cell r="H124">
            <v>580818.75</v>
          </cell>
        </row>
        <row r="125">
          <cell r="E125" t="str">
            <v>AA0940</v>
          </cell>
          <cell r="F125" t="str">
            <v>A.6)  Compartecipazione alla spesa per prestazioni sanitarie (Ticket)</v>
          </cell>
          <cell r="G125">
            <v>0</v>
          </cell>
          <cell r="H125">
            <v>2800755.8</v>
          </cell>
          <cell r="J125">
            <v>0</v>
          </cell>
        </row>
        <row r="126">
          <cell r="E126" t="str">
            <v>AA0950</v>
          </cell>
          <cell r="F126" t="str">
            <v>A.6.A)  Compartecipazione alla spesa per prestazioni sanitarie - Ticket sulle prestazioni di specialistica ambulatoriale e APA-PAC</v>
          </cell>
          <cell r="H126">
            <v>2800755.8</v>
          </cell>
        </row>
        <row r="127">
          <cell r="E127" t="str">
            <v>AA0960</v>
          </cell>
          <cell r="F127" t="str">
            <v>A.6.B)  Compartecipazione alla spesa per prestazioni sanitarie - Ticket sul pronto soccorso</v>
          </cell>
          <cell r="H127">
            <v>0</v>
          </cell>
        </row>
        <row r="128">
          <cell r="E128" t="str">
            <v>AA0970</v>
          </cell>
          <cell r="F128" t="str">
            <v>A.6.C)  Compartecipazione alla spesa per prestazioni sanitarie (Ticket) - Altro</v>
          </cell>
          <cell r="H128">
            <v>0</v>
          </cell>
        </row>
        <row r="129">
          <cell r="E129" t="str">
            <v>AA0980</v>
          </cell>
          <cell r="F129" t="str">
            <v>A.7)  Quota contributi c/capitale imputata all'esercizio</v>
          </cell>
          <cell r="G129">
            <v>0</v>
          </cell>
          <cell r="H129">
            <v>12752340.220000001</v>
          </cell>
          <cell r="J129">
            <v>0</v>
          </cell>
        </row>
        <row r="130">
          <cell r="E130" t="str">
            <v>AA0990</v>
          </cell>
          <cell r="F130" t="str">
            <v>A.7.A) Quota imputata all'esercizio dei finanziamenti per investimenti dallo Stato</v>
          </cell>
          <cell r="H130">
            <v>1614928.8</v>
          </cell>
        </row>
        <row r="131">
          <cell r="E131" t="str">
            <v>AA1000</v>
          </cell>
          <cell r="F131" t="str">
            <v xml:space="preserve">A.7.B)  Quota imputata all'esercizio dei finanziamenti per investimenti da Regione </v>
          </cell>
          <cell r="H131">
            <v>5710678.2400000002</v>
          </cell>
        </row>
        <row r="132">
          <cell r="E132" t="str">
            <v>AA1010</v>
          </cell>
          <cell r="F132" t="str">
            <v>A.7.C)  Quota imputata all'esercizio dei finanziamenti per beni di prima dotazione</v>
          </cell>
          <cell r="H132">
            <v>0</v>
          </cell>
        </row>
        <row r="133">
          <cell r="E133" t="str">
            <v>AA1020</v>
          </cell>
          <cell r="F133" t="str">
            <v>A.7.D) Quota imputata all'esercizio dei contributi in c/ esercizio FSR destinati ad investimenti</v>
          </cell>
          <cell r="H133">
            <v>5412609.6200000001</v>
          </cell>
        </row>
        <row r="134">
          <cell r="E134" t="str">
            <v>AA1030</v>
          </cell>
          <cell r="F134" t="str">
            <v>A.7.E) Quota imputata all'esercizio degli altri contributi in c/ esercizio destinati ad investimenti</v>
          </cell>
          <cell r="H134">
            <v>0</v>
          </cell>
        </row>
        <row r="135">
          <cell r="E135" t="str">
            <v>AA1040</v>
          </cell>
          <cell r="F135" t="str">
            <v>A.7.F) Quota imputata all'esercizio di altre poste del patrimonio netto</v>
          </cell>
          <cell r="H135">
            <v>14123.56</v>
          </cell>
        </row>
        <row r="136">
          <cell r="E136" t="str">
            <v>AA1050</v>
          </cell>
          <cell r="F136" t="str">
            <v>A.8)  Incrementi delle immobilizzazioni per lavori interni</v>
          </cell>
          <cell r="H136">
            <v>0</v>
          </cell>
        </row>
        <row r="137">
          <cell r="E137" t="str">
            <v>AA1060</v>
          </cell>
          <cell r="F137" t="str">
            <v>A.9) Altri ricavi e proventi</v>
          </cell>
          <cell r="G137">
            <v>0</v>
          </cell>
          <cell r="H137">
            <v>1757616.78</v>
          </cell>
          <cell r="J137">
            <v>0</v>
          </cell>
        </row>
        <row r="138">
          <cell r="E138" t="str">
            <v>AA1070</v>
          </cell>
          <cell r="F138" t="str">
            <v>A.9.A) Ricavi per prestazioni non sanitarie</v>
          </cell>
          <cell r="H138">
            <v>311966.49</v>
          </cell>
        </row>
        <row r="139">
          <cell r="E139" t="str">
            <v>AA1080</v>
          </cell>
          <cell r="F139" t="str">
            <v>A.9.B) Fitti attivi ed altri proventi da attività immobiliari</v>
          </cell>
          <cell r="H139">
            <v>144045</v>
          </cell>
        </row>
        <row r="140">
          <cell r="E140" t="str">
            <v>AA1090</v>
          </cell>
          <cell r="F140" t="str">
            <v>A.9.C) Altri proventi diversi</v>
          </cell>
          <cell r="H140">
            <v>1301605.29</v>
          </cell>
        </row>
        <row r="141">
          <cell r="E141" t="str">
            <v>AZ9999</v>
          </cell>
          <cell r="F141" t="str">
            <v>Totale valore della produzione (A)</v>
          </cell>
          <cell r="G141">
            <v>0</v>
          </cell>
          <cell r="H141">
            <v>792542699.39999986</v>
          </cell>
          <cell r="J141">
            <v>5641097.7999999998</v>
          </cell>
        </row>
        <row r="143">
          <cell r="F143" t="str">
            <v>B)  Costi della produzione</v>
          </cell>
        </row>
        <row r="144">
          <cell r="E144" t="str">
            <v>BA0010</v>
          </cell>
          <cell r="F144" t="str">
            <v>B.1)  Acquisti di beni</v>
          </cell>
          <cell r="G144">
            <v>0</v>
          </cell>
          <cell r="H144">
            <v>123634514.82000001</v>
          </cell>
          <cell r="J144">
            <v>0</v>
          </cell>
        </row>
        <row r="145">
          <cell r="E145" t="str">
            <v>BA0020</v>
          </cell>
          <cell r="F145" t="str">
            <v>B.1.A)  Acquisti di beni sanitari</v>
          </cell>
          <cell r="G145">
            <v>0</v>
          </cell>
          <cell r="H145">
            <v>121411307.16000001</v>
          </cell>
          <cell r="J145">
            <v>0</v>
          </cell>
        </row>
        <row r="146">
          <cell r="E146" t="str">
            <v>BA0030</v>
          </cell>
          <cell r="F146" t="str">
            <v>B.1.A.1)  Prodotti farmaceutici ed emoderivati</v>
          </cell>
          <cell r="G146">
            <v>0</v>
          </cell>
          <cell r="H146">
            <v>74255463.820000008</v>
          </cell>
          <cell r="J146">
            <v>0</v>
          </cell>
        </row>
        <row r="147">
          <cell r="E147" t="str">
            <v>BA0040</v>
          </cell>
          <cell r="F147" t="str">
            <v>B.1.A.1.1) Medicinali con AIC, ad eccezione di vaccini, emoderivati di produzione regionale, ossigeno e altri gas medicali</v>
          </cell>
          <cell r="H147">
            <v>69266502.470000014</v>
          </cell>
        </row>
        <row r="148">
          <cell r="E148" t="str">
            <v>BA0050</v>
          </cell>
          <cell r="F148" t="str">
            <v>B.1.A.1.2) Medicinali senza AIC</v>
          </cell>
          <cell r="H148">
            <v>3193264.03</v>
          </cell>
        </row>
        <row r="149">
          <cell r="E149" t="str">
            <v>BA0051</v>
          </cell>
          <cell r="F149" t="str">
            <v>B.1.A.1.3) Ossigeno e altri gas medicali</v>
          </cell>
          <cell r="H149">
            <v>1795697.32</v>
          </cell>
        </row>
        <row r="150">
          <cell r="E150" t="str">
            <v>BA0060</v>
          </cell>
          <cell r="F150" t="str">
            <v>B.1.A.1.4) Emoderivati di produzione regionale</v>
          </cell>
          <cell r="H150">
            <v>0</v>
          </cell>
          <cell r="J150">
            <v>0</v>
          </cell>
        </row>
        <row r="151">
          <cell r="E151" t="str">
            <v>BA0061</v>
          </cell>
          <cell r="F151" t="str">
            <v>B.1.A.1.4.1) Emoderivati di produzione regionale da pubblico (Aziende sanitarie pubbliche della Regione) - Mobilità intraregionale</v>
          </cell>
          <cell r="H151">
            <v>0</v>
          </cell>
        </row>
        <row r="152">
          <cell r="E152" t="str">
            <v>BA0062</v>
          </cell>
          <cell r="F152" t="str">
            <v>B.1.A.1.4.2) Emoderivati di produzione regionale da pubblico (Aziende sanitarie pubbliche della Regione) - Mobilità extraregionale</v>
          </cell>
          <cell r="H152">
            <v>0</v>
          </cell>
        </row>
        <row r="153">
          <cell r="E153" t="str">
            <v>BA0063</v>
          </cell>
          <cell r="F153" t="str">
            <v>B.1.A.1.4.3) Emoderivati di produzione regionale da altri soggetti</v>
          </cell>
          <cell r="H153">
            <v>0</v>
          </cell>
        </row>
        <row r="154">
          <cell r="E154" t="str">
            <v>BA0070</v>
          </cell>
          <cell r="F154" t="str">
            <v>B.1.A.2)  Sangue ed emocomponenti</v>
          </cell>
          <cell r="G154">
            <v>0</v>
          </cell>
          <cell r="H154">
            <v>26128</v>
          </cell>
          <cell r="J154">
            <v>0</v>
          </cell>
        </row>
        <row r="155">
          <cell r="E155" t="str">
            <v>BA0080</v>
          </cell>
          <cell r="F155" t="str">
            <v>B.1.A.2.1) da pubblico (Aziende sanitarie pubbliche della Regione) – Mobilità intraregionale</v>
          </cell>
          <cell r="H155">
            <v>26128</v>
          </cell>
        </row>
        <row r="156">
          <cell r="E156" t="str">
            <v>BA0090</v>
          </cell>
          <cell r="F156" t="str">
            <v>B.1.A.2.2) da pubblico (Aziende sanitarie pubbliche extra Regione) – Mobilità extraregionale</v>
          </cell>
          <cell r="H156">
            <v>0</v>
          </cell>
        </row>
        <row r="157">
          <cell r="E157" t="str">
            <v>BA0100</v>
          </cell>
          <cell r="F157" t="str">
            <v>B.1.A.2.3) da altri soggetti</v>
          </cell>
          <cell r="H157">
            <v>0</v>
          </cell>
        </row>
        <row r="158">
          <cell r="E158" t="str">
            <v>BA0210</v>
          </cell>
          <cell r="F158" t="str">
            <v>B.1.A.3) Dispositivi medici</v>
          </cell>
          <cell r="G158">
            <v>0</v>
          </cell>
          <cell r="H158">
            <v>41736683.509999998</v>
          </cell>
          <cell r="J158">
            <v>0</v>
          </cell>
        </row>
        <row r="159">
          <cell r="E159" t="str">
            <v>BA0220</v>
          </cell>
          <cell r="F159" t="str">
            <v xml:space="preserve">B.1.A.3.1)  Dispositivi medici </v>
          </cell>
          <cell r="H159">
            <v>27565100.199999999</v>
          </cell>
        </row>
        <row r="160">
          <cell r="E160" t="str">
            <v>BA0230</v>
          </cell>
          <cell r="F160" t="str">
            <v>B.1.A.3.2)  Dispositivi medici impiantabili attivi</v>
          </cell>
          <cell r="H160">
            <v>3189777.9</v>
          </cell>
        </row>
        <row r="161">
          <cell r="E161" t="str">
            <v>BA0240</v>
          </cell>
          <cell r="F161" t="str">
            <v>B.1.A.3.3)  Dispositivi medico diagnostici in vitro (IVD)</v>
          </cell>
          <cell r="H161">
            <v>10981805.41</v>
          </cell>
        </row>
        <row r="162">
          <cell r="E162" t="str">
            <v>BA0250</v>
          </cell>
          <cell r="F162" t="str">
            <v>B.1.A.4)  Prodotti dietetici</v>
          </cell>
          <cell r="H162">
            <v>895977.75</v>
          </cell>
        </row>
        <row r="163">
          <cell r="E163" t="str">
            <v>BA0260</v>
          </cell>
          <cell r="F163" t="str">
            <v>B.1.A.5)  Materiali per la profilassi (vaccini)</v>
          </cell>
          <cell r="H163">
            <v>3682899.5</v>
          </cell>
        </row>
        <row r="164">
          <cell r="E164" t="str">
            <v>BA0270</v>
          </cell>
          <cell r="F164" t="str">
            <v>B.1.A.6)  Prodotti chimici</v>
          </cell>
          <cell r="H164">
            <v>0</v>
          </cell>
        </row>
        <row r="165">
          <cell r="E165" t="str">
            <v>BA0280</v>
          </cell>
          <cell r="F165" t="str">
            <v>B.1.A.7)  Materiali e prodotti per uso veterinario</v>
          </cell>
          <cell r="H165">
            <v>28373.57</v>
          </cell>
        </row>
        <row r="166">
          <cell r="E166" t="str">
            <v>BA0290</v>
          </cell>
          <cell r="F166" t="str">
            <v>B.1.A.8)  Altri beni e prodotti sanitari</v>
          </cell>
          <cell r="H166">
            <v>785524.81</v>
          </cell>
        </row>
        <row r="167">
          <cell r="E167" t="str">
            <v>BA0300</v>
          </cell>
          <cell r="F167" t="str">
            <v>B.1.A.9)  Beni e prodotti sanitari da Aziende sanitarie pubbliche della Regione</v>
          </cell>
          <cell r="G167">
            <v>0</v>
          </cell>
          <cell r="H167">
            <v>256.2</v>
          </cell>
          <cell r="J167">
            <v>0</v>
          </cell>
        </row>
        <row r="168">
          <cell r="E168" t="str">
            <v>BA0301</v>
          </cell>
          <cell r="F168" t="str">
            <v>B.1.A.9.1)  Prodotti farmaceutici ed emoderivati</v>
          </cell>
          <cell r="H168">
            <v>0</v>
          </cell>
        </row>
        <row r="169">
          <cell r="E169" t="str">
            <v>BA0302</v>
          </cell>
          <cell r="F169" t="str">
            <v>B.1.A.9.2)  Sangue ed emocomponenti</v>
          </cell>
          <cell r="H169">
            <v>0</v>
          </cell>
        </row>
        <row r="170">
          <cell r="E170" t="str">
            <v>BA0303</v>
          </cell>
          <cell r="F170" t="str">
            <v>B.1.A.9.3) Dispositivi medici</v>
          </cell>
          <cell r="H170">
            <v>0</v>
          </cell>
        </row>
        <row r="171">
          <cell r="E171" t="str">
            <v>BA0304</v>
          </cell>
          <cell r="F171" t="str">
            <v>B.1.A.9.4)  Prodotti dietetici</v>
          </cell>
          <cell r="H171">
            <v>0</v>
          </cell>
        </row>
        <row r="172">
          <cell r="E172" t="str">
            <v>BA0305</v>
          </cell>
          <cell r="F172" t="str">
            <v>B.1.A.9.5)  Materiali per la profilassi (vaccini)</v>
          </cell>
          <cell r="H172">
            <v>0</v>
          </cell>
        </row>
        <row r="173">
          <cell r="E173" t="str">
            <v>BA0306</v>
          </cell>
          <cell r="F173" t="str">
            <v>B.1.A.9.6)  Prodotti chimici</v>
          </cell>
          <cell r="H173">
            <v>0</v>
          </cell>
        </row>
        <row r="174">
          <cell r="E174" t="str">
            <v>BA0307</v>
          </cell>
          <cell r="F174" t="str">
            <v>B.1.A.9.7)  Materiali e prodotti per uso veterinario</v>
          </cell>
          <cell r="H174">
            <v>0</v>
          </cell>
        </row>
        <row r="175">
          <cell r="E175" t="str">
            <v>BA0308</v>
          </cell>
          <cell r="F175" t="str">
            <v>B.1.A.9.8)  Altri beni e prodotti sanitari</v>
          </cell>
          <cell r="H175">
            <v>256.2</v>
          </cell>
        </row>
        <row r="176">
          <cell r="E176" t="str">
            <v>BA0310</v>
          </cell>
          <cell r="F176" t="str">
            <v>B.1.B)  Acquisti di beni non sanitari</v>
          </cell>
          <cell r="G176">
            <v>0</v>
          </cell>
          <cell r="H176">
            <v>2223207.66</v>
          </cell>
          <cell r="J176">
            <v>0</v>
          </cell>
        </row>
        <row r="177">
          <cell r="E177" t="str">
            <v>BA0320</v>
          </cell>
          <cell r="F177" t="str">
            <v>B.1.B.1)  Prodotti alimentari</v>
          </cell>
          <cell r="H177">
            <v>160749.4</v>
          </cell>
        </row>
        <row r="178">
          <cell r="E178" t="str">
            <v>BA0330</v>
          </cell>
          <cell r="F178" t="str">
            <v>B.1.B.2)  Materiali di guardaroba, di pulizia e di convivenza in genere</v>
          </cell>
          <cell r="H178">
            <v>662418.28</v>
          </cell>
        </row>
        <row r="179">
          <cell r="E179" t="str">
            <v>BA0340</v>
          </cell>
          <cell r="F179" t="str">
            <v>B.1.B.3)  Combustibili, carburanti e lubrificanti</v>
          </cell>
          <cell r="H179">
            <v>377257.26</v>
          </cell>
        </row>
        <row r="180">
          <cell r="E180" t="str">
            <v>BA0350</v>
          </cell>
          <cell r="F180" t="str">
            <v>B.1.B.4)  Supporti informatici e cancelleria</v>
          </cell>
          <cell r="H180">
            <v>597416.97</v>
          </cell>
        </row>
        <row r="181">
          <cell r="E181" t="str">
            <v>BA0360</v>
          </cell>
          <cell r="F181" t="str">
            <v>B.1.B.5)  Materiale per la manutenzione</v>
          </cell>
          <cell r="H181">
            <v>46310.33</v>
          </cell>
        </row>
        <row r="182">
          <cell r="E182" t="str">
            <v>BA0370</v>
          </cell>
          <cell r="F182" t="str">
            <v>B.1.B.6)  Altri beni e prodotti non sanitari</v>
          </cell>
          <cell r="H182">
            <v>379055.42</v>
          </cell>
        </row>
        <row r="183">
          <cell r="E183" t="str">
            <v>BA0380</v>
          </cell>
          <cell r="F183" t="str">
            <v>B.1.B.7)  Beni e prodotti non sanitari da Aziende sanitarie pubbliche della Regione</v>
          </cell>
          <cell r="H183">
            <v>0</v>
          </cell>
        </row>
        <row r="184">
          <cell r="E184" t="str">
            <v>BA0390</v>
          </cell>
          <cell r="F184" t="str">
            <v>B.2)  Acquisti di servizi</v>
          </cell>
          <cell r="G184">
            <v>0</v>
          </cell>
          <cell r="H184">
            <v>402628366.06</v>
          </cell>
          <cell r="J184">
            <v>5292628.3899999997</v>
          </cell>
        </row>
        <row r="185">
          <cell r="E185" t="str">
            <v>BA0400</v>
          </cell>
          <cell r="F185" t="str">
            <v>B.2.A)   Acquisti servizi sanitari</v>
          </cell>
          <cell r="G185">
            <v>0</v>
          </cell>
          <cell r="H185">
            <v>349873653.69</v>
          </cell>
          <cell r="J185">
            <v>5292628.3899999997</v>
          </cell>
        </row>
        <row r="186">
          <cell r="E186" t="str">
            <v>BA0410</v>
          </cell>
          <cell r="F186" t="str">
            <v>B.2.A.1)   Acquisti servizi sanitari per medicina di base</v>
          </cell>
          <cell r="G186">
            <v>0</v>
          </cell>
          <cell r="H186">
            <v>49131564.630000003</v>
          </cell>
          <cell r="J186">
            <v>0</v>
          </cell>
        </row>
        <row r="187">
          <cell r="E187" t="str">
            <v>BA0420</v>
          </cell>
          <cell r="F187" t="str">
            <v>B.2.A.1.1) - da convenzione</v>
          </cell>
          <cell r="G187">
            <v>0</v>
          </cell>
          <cell r="H187">
            <v>48848683.630000003</v>
          </cell>
          <cell r="J187">
            <v>0</v>
          </cell>
        </row>
        <row r="188">
          <cell r="E188" t="str">
            <v>BA0430</v>
          </cell>
          <cell r="F188" t="str">
            <v>B.2.A.1.1.A) Costi per assistenza MMG</v>
          </cell>
          <cell r="H188">
            <v>33523400.93</v>
          </cell>
        </row>
        <row r="189">
          <cell r="E189" t="str">
            <v>BA0440</v>
          </cell>
          <cell r="F189" t="str">
            <v>B.2.A.1.1.B) Costi per assistenza PLS</v>
          </cell>
          <cell r="H189">
            <v>8288443.0599999996</v>
          </cell>
        </row>
        <row r="190">
          <cell r="E190" t="str">
            <v>BA0450</v>
          </cell>
          <cell r="F190" t="str">
            <v>B.2.A.1.1.C) Costi per assistenza Continuità assistenziale</v>
          </cell>
          <cell r="H190">
            <v>4244751.22</v>
          </cell>
        </row>
        <row r="191">
          <cell r="E191" t="str">
            <v>BA0460</v>
          </cell>
          <cell r="F191" t="str">
            <v>B.2.A.1.1.D) Altro (medicina dei servizi, psicologi, medici 118, ecc)</v>
          </cell>
          <cell r="H191">
            <v>2792088.42</v>
          </cell>
        </row>
        <row r="192">
          <cell r="E192" t="str">
            <v>BA0470</v>
          </cell>
          <cell r="F192" t="str">
            <v>B.2.A.1.2) - da pubblico (Aziende sanitarie pubbliche della Regione) - Mobilità intraregionale</v>
          </cell>
          <cell r="H192">
            <v>123750</v>
          </cell>
        </row>
        <row r="193">
          <cell r="E193" t="str">
            <v>BA0480</v>
          </cell>
          <cell r="F193" t="str">
            <v>B.2.A.1.3) - da pubblico (Aziende sanitarie pubbliche Extraregione) - Mobilità extraregionale</v>
          </cell>
          <cell r="H193">
            <v>159131</v>
          </cell>
        </row>
        <row r="194">
          <cell r="E194" t="str">
            <v>BA0490</v>
          </cell>
          <cell r="F194" t="str">
            <v>B.2.A.2)   Acquisti servizi sanitari per farmaceutica</v>
          </cell>
          <cell r="G194">
            <v>0</v>
          </cell>
          <cell r="H194">
            <v>53353967.640000001</v>
          </cell>
          <cell r="J194">
            <v>0</v>
          </cell>
        </row>
        <row r="195">
          <cell r="E195" t="str">
            <v>BA0500</v>
          </cell>
          <cell r="F195" t="str">
            <v>B.2.A.2.1) - da convenzione</v>
          </cell>
          <cell r="H195">
            <v>52942968.640000001</v>
          </cell>
        </row>
        <row r="196">
          <cell r="E196" t="str">
            <v>BA0510</v>
          </cell>
          <cell r="F196" t="str">
            <v>B.2.A.2.2) - da pubblico (Aziende sanitarie pubbliche della Regione)- Mobilità intraregionale</v>
          </cell>
          <cell r="H196">
            <v>189838</v>
          </cell>
        </row>
        <row r="197">
          <cell r="E197" t="str">
            <v>BA0520</v>
          </cell>
          <cell r="F197" t="str">
            <v>B.2.A.2.3) - da pubblico (Extraregione)</v>
          </cell>
          <cell r="H197">
            <v>221161</v>
          </cell>
        </row>
        <row r="198">
          <cell r="E198" t="str">
            <v>BA0530</v>
          </cell>
          <cell r="F198" t="str">
            <v>B.2.A.3)   Acquisti servizi sanitari per assistenza specialistica ambulatoriale</v>
          </cell>
          <cell r="G198">
            <v>0</v>
          </cell>
          <cell r="H198">
            <v>40018433.879999995</v>
          </cell>
          <cell r="J198">
            <v>0</v>
          </cell>
        </row>
        <row r="199">
          <cell r="E199" t="str">
            <v>BA0540</v>
          </cell>
          <cell r="F199" t="str">
            <v>B.2.A.3.1) - da pubblico (Aziende sanitarie pubbliche della Regione)</v>
          </cell>
          <cell r="H199">
            <v>13358508</v>
          </cell>
        </row>
        <row r="200">
          <cell r="E200" t="str">
            <v>BA0541</v>
          </cell>
          <cell r="F200" t="str">
            <v>B.2.A.3.2) prestazioni di pronto soccorso  non seguite da ricovero - da pubblico (Aziende sanitarie pubbliche della Regione)</v>
          </cell>
          <cell r="H200">
            <v>0</v>
          </cell>
        </row>
        <row r="201">
          <cell r="E201" t="str">
            <v>BA0550</v>
          </cell>
          <cell r="F201" t="str">
            <v>B.2.A.3.3) - da pubblico (altri soggetti pubbl. della Regione)</v>
          </cell>
          <cell r="H201">
            <v>0</v>
          </cell>
        </row>
        <row r="202">
          <cell r="E202" t="str">
            <v>BA0551</v>
          </cell>
          <cell r="F202" t="str">
            <v>B.2.A.3.4) prestazioni di pronto soccorso  non seguite da ricovero - da pubblico (altri soggetti pubbl. della Regione)</v>
          </cell>
          <cell r="H202">
            <v>0</v>
          </cell>
        </row>
        <row r="203">
          <cell r="E203" t="str">
            <v>BA0560</v>
          </cell>
          <cell r="F203" t="str">
            <v>B.2.A.3.5) - da pubblico (Extraregione)</v>
          </cell>
          <cell r="H203">
            <v>2735030</v>
          </cell>
        </row>
        <row r="204">
          <cell r="E204" t="str">
            <v>BA0561</v>
          </cell>
          <cell r="F204" t="str">
            <v>B.2.A.3.6) prestazioni di pronto soccorso  non seguite da ricovero - da pubblico (Extraregione)</v>
          </cell>
          <cell r="H204">
            <v>0</v>
          </cell>
        </row>
        <row r="205">
          <cell r="E205" t="str">
            <v>BA0570</v>
          </cell>
          <cell r="F205" t="str">
            <v>B.2.A.3.7) - da privato - Medici SUMAI</v>
          </cell>
          <cell r="H205">
            <v>5494385.6800000006</v>
          </cell>
        </row>
        <row r="206">
          <cell r="E206" t="str">
            <v>BA0580</v>
          </cell>
          <cell r="F206" t="str">
            <v>B.2.A.3.8) - da privato</v>
          </cell>
          <cell r="G206">
            <v>0</v>
          </cell>
          <cell r="H206">
            <v>18430510.199999999</v>
          </cell>
          <cell r="J206">
            <v>0</v>
          </cell>
        </row>
        <row r="207">
          <cell r="E207" t="str">
            <v>BA0590</v>
          </cell>
          <cell r="F207" t="str">
            <v>B.2.A.3.8.A) Servizi sanitari per assistenza specialistica da IRCCS privati e Policlinici privati</v>
          </cell>
          <cell r="H207">
            <v>2893868</v>
          </cell>
        </row>
        <row r="208">
          <cell r="E208" t="str">
            <v>BA0591</v>
          </cell>
          <cell r="F208" t="str">
            <v>B.2.A.3.8.B) Servizi sanitari per prestazioni di pronto soccorso non seguite da ricovero - da IRCCS privati e Policlinici privati</v>
          </cell>
          <cell r="H208">
            <v>0</v>
          </cell>
        </row>
        <row r="209">
          <cell r="E209" t="str">
            <v>BA0600</v>
          </cell>
          <cell r="F209" t="str">
            <v>B.2.A.3.8.C) Servizi sanitari per assistenza specialistica da Ospedali Classificati privati</v>
          </cell>
          <cell r="H209">
            <v>1538342</v>
          </cell>
        </row>
        <row r="210">
          <cell r="E210" t="str">
            <v>BA0601</v>
          </cell>
          <cell r="F210" t="str">
            <v>B.2.A.3.8.D) Servizi sanitari per prestazioni di pronto soccorso non seguite da ricovero - da Ospedali Classificati privati</v>
          </cell>
          <cell r="H210">
            <v>0</v>
          </cell>
        </row>
        <row r="211">
          <cell r="E211" t="str">
            <v>BA0610</v>
          </cell>
          <cell r="F211" t="str">
            <v>B.2.A.3.8.E) Servizi sanitari per assistenza specialistica da Case di Cura private</v>
          </cell>
          <cell r="H211">
            <v>0</v>
          </cell>
        </row>
        <row r="212">
          <cell r="E212" t="str">
            <v>BA0611</v>
          </cell>
          <cell r="F212" t="str">
            <v>B.2.A.3.8.F) Servizi sanitari per prestazioni di pronto soccorso non seguite da ricovero - da Case di Cura private</v>
          </cell>
          <cell r="H212">
            <v>0</v>
          </cell>
        </row>
        <row r="213">
          <cell r="E213" t="str">
            <v>BA0620</v>
          </cell>
          <cell r="F213" t="str">
            <v>B.2.A.3.8.G) Servizi sanitari per assistenza specialistica da altri privati</v>
          </cell>
          <cell r="H213">
            <v>13998300.199999999</v>
          </cell>
        </row>
        <row r="214">
          <cell r="E214" t="str">
            <v>BA0621</v>
          </cell>
          <cell r="F214" t="str">
            <v>B.2.A.3.8.H) Servizi sanitari per prestazioni di pronto soccorso non seguite da ricovero - da altri privati</v>
          </cell>
          <cell r="H214">
            <v>0</v>
          </cell>
        </row>
        <row r="215">
          <cell r="E215" t="str">
            <v>BA0630</v>
          </cell>
          <cell r="F215" t="str">
            <v>B.2.A.3.9) - da privato per cittadini non residenti - Extraregione (mobilità attiva in compensazione)</v>
          </cell>
          <cell r="H215">
            <v>0</v>
          </cell>
        </row>
        <row r="216">
          <cell r="E216" t="str">
            <v>BA0631</v>
          </cell>
          <cell r="F216" t="str">
            <v>B.2.A.3.10) Servizi sanitari per prestazioni di pronto soccorso non seguite da ricovero - da privato per cittadini non residenti - Extraregione (mobilità attiva in compensazione)</v>
          </cell>
          <cell r="H216">
            <v>0</v>
          </cell>
        </row>
        <row r="217">
          <cell r="E217" t="str">
            <v>BA0640</v>
          </cell>
          <cell r="F217" t="str">
            <v>B.2.A.4)   Acquisti servizi sanitari per assistenza riabilitativa</v>
          </cell>
          <cell r="G217">
            <v>0</v>
          </cell>
          <cell r="H217">
            <v>24109436.600000001</v>
          </cell>
          <cell r="J217">
            <v>0</v>
          </cell>
        </row>
        <row r="218">
          <cell r="E218" t="str">
            <v>BA0650</v>
          </cell>
          <cell r="F218" t="str">
            <v>B.2.A.4.1) - da pubblico (Aziende sanitarie pubbliche della Regione)</v>
          </cell>
          <cell r="H218">
            <v>254675</v>
          </cell>
        </row>
        <row r="219">
          <cell r="E219" t="str">
            <v>BA0660</v>
          </cell>
          <cell r="F219" t="str">
            <v>B.2.A.4.2) - da pubblico (altri soggetti pubbl. della Regione)</v>
          </cell>
          <cell r="H219">
            <v>0</v>
          </cell>
        </row>
        <row r="220">
          <cell r="E220" t="str">
            <v>BA0670</v>
          </cell>
          <cell r="F220" t="str">
            <v>B.2.A.4.3) - da pubblico (Extraregione) non soggetti a compensazione</v>
          </cell>
          <cell r="H220">
            <v>0</v>
          </cell>
        </row>
        <row r="221">
          <cell r="E221" t="str">
            <v>BA0680</v>
          </cell>
          <cell r="F221" t="str">
            <v>B.2.A.4.4) - da privato (intraregionale)</v>
          </cell>
          <cell r="H221">
            <v>23206976.48</v>
          </cell>
        </row>
        <row r="222">
          <cell r="E222" t="str">
            <v>BA0690</v>
          </cell>
          <cell r="F222" t="str">
            <v>B.2.A.4.5) - da privato (extraregionale)</v>
          </cell>
          <cell r="H222">
            <v>647785.12</v>
          </cell>
        </row>
        <row r="223">
          <cell r="E223" t="str">
            <v>BA0700</v>
          </cell>
          <cell r="F223" t="str">
            <v>B.2.A.5)   Acquisti servizi sanitari per assistenza integrativa</v>
          </cell>
          <cell r="G223">
            <v>0</v>
          </cell>
          <cell r="H223">
            <v>2366078.85</v>
          </cell>
          <cell r="J223">
            <v>0</v>
          </cell>
        </row>
        <row r="224">
          <cell r="E224" t="str">
            <v>BA0710</v>
          </cell>
          <cell r="F224" t="str">
            <v>B.2.A.5.1) - da pubblico (Aziende sanitarie pubbliche della Regione)</v>
          </cell>
          <cell r="H224">
            <v>0</v>
          </cell>
        </row>
        <row r="225">
          <cell r="E225" t="str">
            <v>BA0720</v>
          </cell>
          <cell r="F225" t="str">
            <v>B.2.A.5.2) - da pubblico (altri soggetti pubbl. della Regione)</v>
          </cell>
          <cell r="H225">
            <v>0</v>
          </cell>
        </row>
        <row r="226">
          <cell r="E226" t="str">
            <v>BA0730</v>
          </cell>
          <cell r="F226" t="str">
            <v>B.2.A.5.3) - da pubblico (Extraregione)</v>
          </cell>
          <cell r="H226">
            <v>0</v>
          </cell>
        </row>
        <row r="227">
          <cell r="E227" t="str">
            <v>BA0740</v>
          </cell>
          <cell r="F227" t="str">
            <v>B.2.A.5.4) - da privato</v>
          </cell>
          <cell r="H227">
            <v>2366078.85</v>
          </cell>
        </row>
        <row r="228">
          <cell r="E228" t="str">
            <v>BA0750</v>
          </cell>
          <cell r="F228" t="str">
            <v>B.2.A.6)   Acquisti servizi sanitari per assistenza protesica</v>
          </cell>
          <cell r="G228">
            <v>0</v>
          </cell>
          <cell r="H228">
            <v>5183500.2699999996</v>
          </cell>
          <cell r="J228">
            <v>0</v>
          </cell>
        </row>
        <row r="229">
          <cell r="E229" t="str">
            <v>BA0760</v>
          </cell>
          <cell r="F229" t="str">
            <v>B.2.A.6.1) - da pubblico (Aziende sanitarie pubbliche della Regione)</v>
          </cell>
          <cell r="H229">
            <v>0</v>
          </cell>
        </row>
        <row r="230">
          <cell r="E230" t="str">
            <v>BA0770</v>
          </cell>
          <cell r="F230" t="str">
            <v>B.2.A.6.2) - da pubblico (altri soggetti pubbl. della Regione)</v>
          </cell>
          <cell r="H230">
            <v>0</v>
          </cell>
        </row>
        <row r="231">
          <cell r="E231" t="str">
            <v>BA0780</v>
          </cell>
          <cell r="F231" t="str">
            <v>B.2.A.6.3) - da pubblico (Extraregione)</v>
          </cell>
          <cell r="H231">
            <v>0</v>
          </cell>
        </row>
        <row r="232">
          <cell r="E232" t="str">
            <v>BA0790</v>
          </cell>
          <cell r="F232" t="str">
            <v>B.2.A.6.4) - da privato</v>
          </cell>
          <cell r="H232">
            <v>5183500.2699999996</v>
          </cell>
        </row>
        <row r="233">
          <cell r="E233" t="str">
            <v>BA0800</v>
          </cell>
          <cell r="F233" t="str">
            <v>B.2.A.7)   Acquisti servizi sanitari per assistenza ospedaliera</v>
          </cell>
          <cell r="G233">
            <v>0</v>
          </cell>
          <cell r="H233">
            <v>89968220.609999999</v>
          </cell>
          <cell r="J233">
            <v>0</v>
          </cell>
        </row>
        <row r="234">
          <cell r="E234" t="str">
            <v>BA0810</v>
          </cell>
          <cell r="F234" t="str">
            <v>B.2.A.7.1) - da pubblico (Aziende sanitarie pubbliche della Regione)</v>
          </cell>
          <cell r="H234">
            <v>50642755</v>
          </cell>
        </row>
        <row r="235">
          <cell r="E235" t="str">
            <v>BA0820</v>
          </cell>
          <cell r="F235" t="str">
            <v>B.2.A.7.2) - da pubblico (altri soggetti pubbl. della Regione)</v>
          </cell>
          <cell r="H235">
            <v>0</v>
          </cell>
        </row>
        <row r="236">
          <cell r="E236" t="str">
            <v>BA0830</v>
          </cell>
          <cell r="F236" t="str">
            <v>B.2.A.7.3) - da pubblico (Extraregione)</v>
          </cell>
          <cell r="H236">
            <v>15837554</v>
          </cell>
        </row>
        <row r="237">
          <cell r="E237" t="str">
            <v>BA0840</v>
          </cell>
          <cell r="F237" t="str">
            <v>B.2.A.7.4) - da privato</v>
          </cell>
          <cell r="G237">
            <v>0</v>
          </cell>
          <cell r="H237">
            <v>23487911.609999999</v>
          </cell>
          <cell r="J237">
            <v>0</v>
          </cell>
        </row>
        <row r="238">
          <cell r="E238" t="str">
            <v>BA0850</v>
          </cell>
          <cell r="F238" t="str">
            <v>B.2.A.7.4.A) Servizi sanitari per assistenza ospedaliera da IRCCS privati e Policlinici privati</v>
          </cell>
          <cell r="H238">
            <v>9319332</v>
          </cell>
        </row>
        <row r="239">
          <cell r="E239" t="str">
            <v>BA0860</v>
          </cell>
          <cell r="F239" t="str">
            <v>B.2.A.7.4.B) Servizi sanitari per assistenza ospedaliera da Ospedali Classificati privati</v>
          </cell>
          <cell r="H239">
            <v>5923435</v>
          </cell>
        </row>
        <row r="240">
          <cell r="E240" t="str">
            <v>BA0870</v>
          </cell>
          <cell r="F240" t="str">
            <v>B.2.A.7.4.C) Servizi sanitari per assistenza ospedaliera da Case di Cura private</v>
          </cell>
          <cell r="H240">
            <v>7483789.1399999997</v>
          </cell>
        </row>
        <row r="241">
          <cell r="E241" t="str">
            <v>BA0880</v>
          </cell>
          <cell r="F241" t="str">
            <v>B.2.A.7.4.D) Servizi sanitari per assistenza ospedaliera da altri privati</v>
          </cell>
          <cell r="H241">
            <v>761355.47</v>
          </cell>
        </row>
        <row r="242">
          <cell r="E242" t="str">
            <v>BA0890</v>
          </cell>
          <cell r="F242" t="str">
            <v>B.2.A.7.5) - da privato per cittadini non residenti - Extraregione (mobilità attiva in compensazione)</v>
          </cell>
          <cell r="H242">
            <v>0</v>
          </cell>
        </row>
        <row r="243">
          <cell r="E243" t="str">
            <v>BA0900</v>
          </cell>
          <cell r="F243" t="str">
            <v>B.2.A.8)   Acquisto prestazioni di psichiatria residenziale e semiresidenziale</v>
          </cell>
          <cell r="G243">
            <v>0</v>
          </cell>
          <cell r="H243">
            <v>17110024.050000001</v>
          </cell>
          <cell r="J243">
            <v>0</v>
          </cell>
        </row>
        <row r="244">
          <cell r="E244" t="str">
            <v>BA0910</v>
          </cell>
          <cell r="F244" t="str">
            <v>B.2.A.8.1) - da pubblico (Aziende sanitarie pubbliche della Regione)</v>
          </cell>
          <cell r="H244">
            <v>0</v>
          </cell>
        </row>
        <row r="245">
          <cell r="E245" t="str">
            <v>BA0920</v>
          </cell>
          <cell r="F245" t="str">
            <v>B.2.A.8.2) - da pubblico (altri soggetti pubbl. della Regione)</v>
          </cell>
          <cell r="H245">
            <v>0</v>
          </cell>
        </row>
        <row r="246">
          <cell r="E246" t="str">
            <v>BA0930</v>
          </cell>
          <cell r="F246" t="str">
            <v>B.2.A.8.3) - da pubblico (Extraregione) - non soggette a compensazione</v>
          </cell>
          <cell r="H246">
            <v>0</v>
          </cell>
        </row>
        <row r="247">
          <cell r="E247" t="str">
            <v>BA0940</v>
          </cell>
          <cell r="F247" t="str">
            <v>B.2.A.8.4) - da privato (intraregionale)</v>
          </cell>
          <cell r="H247">
            <v>15973566.460000001</v>
          </cell>
        </row>
        <row r="248">
          <cell r="E248" t="str">
            <v>BA0950</v>
          </cell>
          <cell r="F248" t="str">
            <v>B.2.A.8.5) - da privato (extraregionale)</v>
          </cell>
          <cell r="H248">
            <v>1136457.5900000001</v>
          </cell>
        </row>
        <row r="249">
          <cell r="E249" t="str">
            <v>BA0960</v>
          </cell>
          <cell r="F249" t="str">
            <v>B.2.A.9)   Acquisto prestazioni di distribuzione farmaci File F</v>
          </cell>
          <cell r="G249">
            <v>0</v>
          </cell>
          <cell r="H249">
            <v>12250008</v>
          </cell>
          <cell r="J249">
            <v>0</v>
          </cell>
        </row>
        <row r="250">
          <cell r="E250" t="str">
            <v>BA0970</v>
          </cell>
          <cell r="F250" t="str">
            <v>B.2.A.9.1) - da pubblico (Aziende sanitarie pubbliche della Regione) - Mobilità intraregionale</v>
          </cell>
          <cell r="H250">
            <v>8994712</v>
          </cell>
        </row>
        <row r="251">
          <cell r="E251" t="str">
            <v>BA0980</v>
          </cell>
          <cell r="F251" t="str">
            <v>B.2.A.9.2) - da pubblico (altri soggetti pubbl. della Regione)</v>
          </cell>
          <cell r="H251">
            <v>0</v>
          </cell>
        </row>
        <row r="252">
          <cell r="E252" t="str">
            <v>BA0990</v>
          </cell>
          <cell r="F252" t="str">
            <v>B.2.A.9.3) - da pubblico (Extraregione)</v>
          </cell>
          <cell r="H252">
            <v>1580963</v>
          </cell>
        </row>
        <row r="253">
          <cell r="E253" t="str">
            <v>BA1000</v>
          </cell>
          <cell r="F253" t="str">
            <v>B.2.A.9.4) - da privato (intraregionale)</v>
          </cell>
          <cell r="H253">
            <v>1674333</v>
          </cell>
        </row>
        <row r="254">
          <cell r="E254" t="str">
            <v>BA1010</v>
          </cell>
          <cell r="F254" t="str">
            <v>B.2.A.9.5) - da privato (extraregionale)</v>
          </cell>
          <cell r="H254">
            <v>0</v>
          </cell>
        </row>
        <row r="255">
          <cell r="E255" t="str">
            <v>BA1020</v>
          </cell>
          <cell r="F255" t="str">
            <v>B.2.A.9.6) - da privato per cittadini non residenti - Extraregione (mobilità attiva in compensazione)</v>
          </cell>
          <cell r="H255">
            <v>0</v>
          </cell>
        </row>
        <row r="256">
          <cell r="E256" t="str">
            <v>BA1030</v>
          </cell>
          <cell r="F256" t="str">
            <v>B.2.A.10)   Acquisto prestazioni termali in convenzione</v>
          </cell>
          <cell r="G256">
            <v>0</v>
          </cell>
          <cell r="H256">
            <v>1731463.12</v>
          </cell>
          <cell r="J256">
            <v>0</v>
          </cell>
        </row>
        <row r="257">
          <cell r="E257" t="str">
            <v>BA1040</v>
          </cell>
          <cell r="F257" t="str">
            <v>B.2.A.10.1) - da pubblico (Aziende sanitarie pubbliche della Regione) - Mobilità intraregionale</v>
          </cell>
          <cell r="H257">
            <v>9213</v>
          </cell>
        </row>
        <row r="258">
          <cell r="E258" t="str">
            <v>BA1050</v>
          </cell>
          <cell r="F258" t="str">
            <v>B.2.A.10.2) - da pubblico (altri soggetti pubbl. della Regione)</v>
          </cell>
          <cell r="H258">
            <v>0</v>
          </cell>
        </row>
        <row r="259">
          <cell r="E259" t="str">
            <v>BA1060</v>
          </cell>
          <cell r="F259" t="str">
            <v>B.2.A.10.3) - da pubblico (Extraregione)</v>
          </cell>
          <cell r="H259">
            <v>90883</v>
          </cell>
        </row>
        <row r="260">
          <cell r="E260" t="str">
            <v>BA1070</v>
          </cell>
          <cell r="F260" t="str">
            <v>B.2.A.10.4) - da privato</v>
          </cell>
          <cell r="H260">
            <v>1631367.12</v>
          </cell>
        </row>
        <row r="261">
          <cell r="E261" t="str">
            <v>BA1080</v>
          </cell>
          <cell r="F261" t="str">
            <v>B.2.A.10.5) - da privato per cittadini non residenti - Extraregione (mobilità attiva in compensazione)</v>
          </cell>
          <cell r="H261">
            <v>0</v>
          </cell>
        </row>
        <row r="262">
          <cell r="E262" t="str">
            <v>BA1090</v>
          </cell>
          <cell r="F262" t="str">
            <v>B.2.A.11)   Acquisto prestazioni di trasporto sanitario</v>
          </cell>
          <cell r="G262">
            <v>0</v>
          </cell>
          <cell r="H262">
            <v>5781092.7700000005</v>
          </cell>
          <cell r="J262">
            <v>0</v>
          </cell>
        </row>
        <row r="263">
          <cell r="E263" t="str">
            <v>BA1100</v>
          </cell>
          <cell r="F263" t="str">
            <v>B.2.A.11.1) - da pubblico (Aziende sanitarie pubbliche della Regione) - Mobilità intraregionale</v>
          </cell>
          <cell r="H263">
            <v>0</v>
          </cell>
        </row>
        <row r="264">
          <cell r="E264" t="str">
            <v>BA1110</v>
          </cell>
          <cell r="F264" t="str">
            <v>B.2.A.11.2) - da pubblico (altri soggetti pubbl. della Regione)</v>
          </cell>
          <cell r="H264">
            <v>0</v>
          </cell>
        </row>
        <row r="265">
          <cell r="E265" t="str">
            <v>BA1120</v>
          </cell>
          <cell r="F265" t="str">
            <v>B.2.A.11.3) - da pubblico (Extraregione)</v>
          </cell>
          <cell r="H265">
            <v>87804</v>
          </cell>
        </row>
        <row r="266">
          <cell r="E266" t="str">
            <v>BA1130</v>
          </cell>
          <cell r="F266" t="str">
            <v>B.2.A.11.4) - da privato</v>
          </cell>
          <cell r="H266">
            <v>5693288.7700000005</v>
          </cell>
        </row>
        <row r="267">
          <cell r="E267" t="str">
            <v>BA1140</v>
          </cell>
          <cell r="F267" t="str">
            <v>B.2.A.12)   Acquisto prestazioni Socio-Sanitarie a rilevanza sanitaria</v>
          </cell>
          <cell r="G267">
            <v>0</v>
          </cell>
          <cell r="H267">
            <v>20498328.870000001</v>
          </cell>
          <cell r="J267">
            <v>0</v>
          </cell>
        </row>
        <row r="268">
          <cell r="E268" t="str">
            <v>BA1150</v>
          </cell>
          <cell r="F268" t="str">
            <v>B.2.A.12.1) - da pubblico (Aziende sanitarie pubbliche della Regione) - Mobilità intraregionale</v>
          </cell>
          <cell r="G268">
            <v>0</v>
          </cell>
          <cell r="H268">
            <v>0</v>
          </cell>
          <cell r="J268">
            <v>0</v>
          </cell>
        </row>
        <row r="269">
          <cell r="E269" t="str">
            <v>BA1151</v>
          </cell>
          <cell r="F269" t="str">
            <v>B.2.A.12.1.A) Assistenza domiciliare integrata (ADI)</v>
          </cell>
          <cell r="H269">
            <v>0</v>
          </cell>
        </row>
        <row r="270">
          <cell r="E270" t="str">
            <v>BA1152</v>
          </cell>
          <cell r="F270" t="str">
            <v>B.2.A.12.1.B) Altre prestazioni socio-sanitarie a rilevanza sanitaria</v>
          </cell>
          <cell r="H270">
            <v>0</v>
          </cell>
        </row>
        <row r="271">
          <cell r="E271" t="str">
            <v>BA1160</v>
          </cell>
          <cell r="F271" t="str">
            <v>B.2.A.12.2) - da pubblico (altri soggetti pubblici della Regione)</v>
          </cell>
          <cell r="H271">
            <v>7328.07</v>
          </cell>
        </row>
        <row r="272">
          <cell r="E272" t="str">
            <v>BA1161</v>
          </cell>
          <cell r="F272" t="str">
            <v>B.2.A.12.3) - da pubblico  (Extraregione) - Acquisto di Altre prestazioni sociosanitarie a rilevanza sanitaria erogate a soggetti pubblici Extraregione</v>
          </cell>
          <cell r="H272">
            <v>0</v>
          </cell>
        </row>
        <row r="273">
          <cell r="E273" t="str">
            <v>BA1170</v>
          </cell>
          <cell r="F273" t="str">
            <v>B.2.A.12.4) - da pubblico (Extraregione) non soggette a compensazione</v>
          </cell>
          <cell r="H273">
            <v>5422.83</v>
          </cell>
        </row>
        <row r="274">
          <cell r="E274" t="str">
            <v>BA1180</v>
          </cell>
          <cell r="F274" t="str">
            <v>B.2.A.12.5) - da privato (intraregionale)</v>
          </cell>
          <cell r="H274">
            <v>20146027.100000001</v>
          </cell>
        </row>
        <row r="275">
          <cell r="E275" t="str">
            <v>BA1190</v>
          </cell>
          <cell r="F275" t="str">
            <v>B.2.A.12.6) - da privato (extraregionale)</v>
          </cell>
          <cell r="H275">
            <v>339550.87</v>
          </cell>
        </row>
        <row r="276">
          <cell r="E276" t="str">
            <v>BA1200</v>
          </cell>
          <cell r="F276" t="str">
            <v>B.2.A.13)  Compartecipazione al personale per att. libero-prof. (intramoenia)</v>
          </cell>
          <cell r="G276">
            <v>0</v>
          </cell>
          <cell r="H276">
            <v>3072827.96</v>
          </cell>
          <cell r="J276">
            <v>0</v>
          </cell>
        </row>
        <row r="277">
          <cell r="E277" t="str">
            <v>BA1210</v>
          </cell>
          <cell r="F277" t="str">
            <v>B.2.A.13.1)  Compartecipazione al personale per att. libero professionale intramoenia - Area ospedaliera</v>
          </cell>
          <cell r="H277">
            <v>315464.28000000003</v>
          </cell>
        </row>
        <row r="278">
          <cell r="E278" t="str">
            <v>BA1220</v>
          </cell>
          <cell r="F278" t="str">
            <v>B.2.A.13.2)  Compartecipazione al personale per att. libero professionale intramoenia- Area specialistica</v>
          </cell>
          <cell r="H278">
            <v>2731995.47</v>
          </cell>
        </row>
        <row r="279">
          <cell r="E279" t="str">
            <v>BA1230</v>
          </cell>
          <cell r="F279" t="str">
            <v>B.2.A.13.3)  Compartecipazione al personale per att. libero professionale intramoenia - Area sanità pubblica</v>
          </cell>
          <cell r="H279">
            <v>0</v>
          </cell>
        </row>
        <row r="280">
          <cell r="E280" t="str">
            <v>BA1240</v>
          </cell>
          <cell r="F280" t="str">
            <v>B.2.A.13.4)  Compartecipazione al personale per att. libero professionale intramoenia - Consulenze (ex art. 55 c.1 lett. c), d) ed ex Art. 57-58)</v>
          </cell>
          <cell r="H280">
            <v>25368.21</v>
          </cell>
        </row>
        <row r="281">
          <cell r="E281" t="str">
            <v>BA1250</v>
          </cell>
          <cell r="F281" t="str">
            <v>B.2.A.13.5)  Compartecipazione al personale per att. libero professionale intramoenia - Consulenze (ex art. 55 c.1 lett. c), d) ed ex Art. 57-58) (Aziende sanitarie pubbliche della Regione)</v>
          </cell>
          <cell r="H281">
            <v>0</v>
          </cell>
        </row>
        <row r="282">
          <cell r="E282" t="str">
            <v>BA1260</v>
          </cell>
          <cell r="F282" t="str">
            <v>B.2.A.13.6)  Compartecipazione al personale per att. libero professionale intramoenia - Altro</v>
          </cell>
          <cell r="H282">
            <v>0</v>
          </cell>
        </row>
        <row r="283">
          <cell r="E283" t="str">
            <v>BA1270</v>
          </cell>
          <cell r="F283" t="str">
            <v>B.2.A.13.7)  Compartecipazione al personale per att. libero  professionale intramoenia - Altro (Aziende sanitarie pubbliche della Regione)</v>
          </cell>
          <cell r="H283">
            <v>0</v>
          </cell>
        </row>
        <row r="284">
          <cell r="E284" t="str">
            <v>BA1280</v>
          </cell>
          <cell r="F284" t="str">
            <v>B.2.A.14)  Rimborsi, assegni e contributi sanitari</v>
          </cell>
          <cell r="G284">
            <v>0</v>
          </cell>
          <cell r="H284">
            <v>10834672.07</v>
          </cell>
          <cell r="J284">
            <v>5292628.3899999997</v>
          </cell>
        </row>
        <row r="285">
          <cell r="E285" t="str">
            <v>BA1290</v>
          </cell>
          <cell r="F285" t="str">
            <v>B.2.A.14.1)  Contributi ad associazioni di volontariato</v>
          </cell>
          <cell r="H285">
            <v>119545.32</v>
          </cell>
        </row>
        <row r="286">
          <cell r="E286" t="str">
            <v>BA1300</v>
          </cell>
          <cell r="F286" t="str">
            <v>B.2.A.14.2)  Rimborsi per cure all'estero</v>
          </cell>
          <cell r="H286">
            <v>10784.98</v>
          </cell>
        </row>
        <row r="287">
          <cell r="E287" t="str">
            <v>BA1310</v>
          </cell>
          <cell r="F287" t="str">
            <v>B.2.A.14.3)  Contributi a società partecipate e/o enti dipendenti della Regione</v>
          </cell>
          <cell r="H287">
            <v>0</v>
          </cell>
        </row>
        <row r="288">
          <cell r="E288" t="str">
            <v>BA1320</v>
          </cell>
          <cell r="F288" t="str">
            <v>B.2.A.14.4)  Contributo Legge 210/92</v>
          </cell>
          <cell r="H288">
            <v>3450498.96</v>
          </cell>
        </row>
        <row r="289">
          <cell r="E289" t="str">
            <v>BA1330</v>
          </cell>
          <cell r="F289" t="str">
            <v>B.2.A.14.5)  Altri rimborsi, assegni e contributi</v>
          </cell>
          <cell r="H289">
            <v>7224747.6100000003</v>
          </cell>
          <cell r="J289">
            <v>5292628.3899999997</v>
          </cell>
        </row>
        <row r="290">
          <cell r="E290" t="str">
            <v>BA1340</v>
          </cell>
          <cell r="F290" t="str">
            <v>B.2.A.14.6)  Rimborsi, assegni e contributi v/Aziende sanitarie pubbliche della Regione</v>
          </cell>
          <cell r="H290">
            <v>29095.200000000001</v>
          </cell>
        </row>
        <row r="291">
          <cell r="E291" t="str">
            <v>BA1341</v>
          </cell>
          <cell r="F291" t="str">
            <v>B.2.A.14.7)  Rimborsi, assegni e contributi v/Regione - GSA</v>
          </cell>
          <cell r="H291">
            <v>0</v>
          </cell>
        </row>
        <row r="292">
          <cell r="E292" t="str">
            <v>BA1350</v>
          </cell>
          <cell r="F292" t="str">
            <v>B.2.A.15)  Consulenze, Collaborazioni,  Interinale e altre prestazioni di lavoro sanitarie e sociosanitarie</v>
          </cell>
          <cell r="G292">
            <v>0</v>
          </cell>
          <cell r="H292">
            <v>8540582.0399999991</v>
          </cell>
          <cell r="J292">
            <v>0</v>
          </cell>
        </row>
        <row r="293">
          <cell r="E293" t="str">
            <v>BA1360</v>
          </cell>
          <cell r="F293" t="str">
            <v>B.2.A.15.1) Consulenze sanitarie e sociosanitarieda Aziende sanitarie pubbliche della Regione</v>
          </cell>
          <cell r="H293">
            <v>11899.44</v>
          </cell>
        </row>
        <row r="294">
          <cell r="E294" t="str">
            <v>BA1370</v>
          </cell>
          <cell r="F294" t="str">
            <v>B.2.A.15.2) Consulenze sanitarie e sociosanitarieda terzi - Altri soggetti pubblici</v>
          </cell>
          <cell r="H294">
            <v>0</v>
          </cell>
        </row>
        <row r="295">
          <cell r="E295" t="str">
            <v>BA1380</v>
          </cell>
          <cell r="F295" t="str">
            <v>B.2.A.15.3) Consulenze, Collaborazioni,  Interinale e altre prestazioni di lavoro sanitarie e sociosanitarie da privato</v>
          </cell>
          <cell r="G295">
            <v>0</v>
          </cell>
          <cell r="H295">
            <v>8380665.6099999994</v>
          </cell>
          <cell r="J295">
            <v>0</v>
          </cell>
        </row>
        <row r="296">
          <cell r="E296" t="str">
            <v>BA1390</v>
          </cell>
          <cell r="F296" t="str">
            <v>B.2.A.15.3.A) Consulenze sanitarie da privato - articolo 55, comma 2, CCNL 8 giugno 2000</v>
          </cell>
          <cell r="H296">
            <v>6302629.8799999999</v>
          </cell>
        </row>
        <row r="297">
          <cell r="E297" t="str">
            <v>BA1400</v>
          </cell>
          <cell r="F297" t="str">
            <v>B.2.A.15.3.B) Altre consulenze sanitarie e sociosanitarie da privato</v>
          </cell>
          <cell r="H297">
            <v>0</v>
          </cell>
        </row>
        <row r="298">
          <cell r="E298" t="str">
            <v>BA1410</v>
          </cell>
          <cell r="F298" t="str">
            <v>B.2.A.15.3.C) Collaborazioni coordinate e continuative sanitarie e sociosanitarie da privato</v>
          </cell>
          <cell r="H298">
            <v>140794.13999999998</v>
          </cell>
        </row>
        <row r="299">
          <cell r="E299" t="str">
            <v>BA1420</v>
          </cell>
          <cell r="F299" t="str">
            <v xml:space="preserve">B.2.A.15.3.D) Indennità a personale universitario - area sanitaria </v>
          </cell>
          <cell r="H299">
            <v>0</v>
          </cell>
        </row>
        <row r="300">
          <cell r="E300" t="str">
            <v>BA1430</v>
          </cell>
          <cell r="F300" t="str">
            <v xml:space="preserve">B.2.A.15.3.E) Lavoro interinale - area sanitaria </v>
          </cell>
          <cell r="H300">
            <v>503036.62</v>
          </cell>
        </row>
        <row r="301">
          <cell r="E301" t="str">
            <v>BA1440</v>
          </cell>
          <cell r="F301" t="str">
            <v xml:space="preserve">B.2.A.15.3.F) Altre collaborazioni e prestazioni di lavoro - area sanitaria </v>
          </cell>
          <cell r="H301">
            <v>1434204.97</v>
          </cell>
        </row>
        <row r="302">
          <cell r="E302" t="str">
            <v>BA1450</v>
          </cell>
          <cell r="F302" t="str">
            <v>B.2.A.15.4) Rimborso oneri stipendiali del personale sanitario in comando</v>
          </cell>
          <cell r="G302">
            <v>0</v>
          </cell>
          <cell r="H302">
            <v>148016.99</v>
          </cell>
          <cell r="J302">
            <v>0</v>
          </cell>
        </row>
        <row r="303">
          <cell r="E303" t="str">
            <v>BA1460</v>
          </cell>
          <cell r="F303" t="str">
            <v>B.2.A.15.4.A) Rimborso oneri stipendiali personale sanitario in comando da Aziende sanitarie pubbliche della Regione</v>
          </cell>
          <cell r="H303">
            <v>0</v>
          </cell>
        </row>
        <row r="304">
          <cell r="E304" t="str">
            <v>BA1470</v>
          </cell>
          <cell r="F304" t="str">
            <v>B.2.A.15.4.B) Rimborso oneri stipendiali personale sanitario in comando da Regioni, soggetti pubblici e da Università</v>
          </cell>
          <cell r="H304">
            <v>148016.99</v>
          </cell>
        </row>
        <row r="305">
          <cell r="E305" t="str">
            <v>BA1480</v>
          </cell>
          <cell r="F305" t="str">
            <v>B.2.A.15.4.C) Rimborso oneri stipendiali personale sanitario in comando da aziende di altre Regioni (Extraregione)</v>
          </cell>
          <cell r="H305">
            <v>0</v>
          </cell>
        </row>
        <row r="306">
          <cell r="E306" t="str">
            <v>BA1490</v>
          </cell>
          <cell r="F306" t="str">
            <v>B.2.A.16) Altri servizi sanitari e sociosanitari a rilevanza sanitaria</v>
          </cell>
          <cell r="G306">
            <v>0</v>
          </cell>
          <cell r="H306">
            <v>5923452.3300000001</v>
          </cell>
          <cell r="J306">
            <v>0</v>
          </cell>
        </row>
        <row r="307">
          <cell r="E307" t="str">
            <v>BA1500</v>
          </cell>
          <cell r="F307" t="str">
            <v>B.2.A.16.1)  Altri servizi sanitari e sociosanitari a rilevanza sanitaria da pubblico - Aziende sanitarie pubbliche della Regione</v>
          </cell>
          <cell r="H307">
            <v>294935.52</v>
          </cell>
        </row>
        <row r="308">
          <cell r="E308" t="str">
            <v>BA1510</v>
          </cell>
          <cell r="F308" t="str">
            <v>B.2.A.16.2)  Altri servizi sanitari e sociosanitari  a rilevanza sanitaria da pubblico - Altri soggetti pubblici della Regione</v>
          </cell>
          <cell r="H308">
            <v>0</v>
          </cell>
        </row>
        <row r="309">
          <cell r="E309" t="str">
            <v>BA1520</v>
          </cell>
          <cell r="F309" t="str">
            <v>B.2.A.16.3) Altri servizi sanitari e sociosanitari a rilevanza sanitaria da pubblico (Extraregione)</v>
          </cell>
          <cell r="H309">
            <v>132552.82</v>
          </cell>
        </row>
        <row r="310">
          <cell r="E310" t="str">
            <v>BA1530</v>
          </cell>
          <cell r="F310" t="str">
            <v>B.2.A.16.4)  Altri servizi sanitari da privato</v>
          </cell>
          <cell r="H310">
            <v>5495963.9900000002</v>
          </cell>
        </row>
        <row r="311">
          <cell r="E311" t="str">
            <v>BA1540</v>
          </cell>
          <cell r="F311" t="str">
            <v>B.2.A.16.5)  Costi per servizi sanitari - Mobilità internazionale passiva</v>
          </cell>
          <cell r="H311">
            <v>0</v>
          </cell>
        </row>
        <row r="312">
          <cell r="E312" t="str">
            <v>BA1541</v>
          </cell>
          <cell r="F312" t="str">
            <v>B.2.A.16.6)  Costi per servizi sanitari - Mobilità internazionale passiva rilevata dalle ASL</v>
          </cell>
          <cell r="H312">
            <v>0</v>
          </cell>
        </row>
        <row r="313">
          <cell r="E313" t="str">
            <v>BA1542</v>
          </cell>
          <cell r="F313" t="str">
            <v>B.2.A.16.7) Costi per prestazioni sanitarie erogate da aziende sanitarie estere (fatturate direttamente)</v>
          </cell>
          <cell r="H313">
            <v>0</v>
          </cell>
        </row>
        <row r="314">
          <cell r="E314" t="str">
            <v>BA1550</v>
          </cell>
          <cell r="F314" t="str">
            <v>B.2.A.17) Costi GSA per differenziale saldo mobilità interregionale</v>
          </cell>
          <cell r="H314">
            <v>0</v>
          </cell>
        </row>
        <row r="315">
          <cell r="E315" t="str">
            <v>BA1560</v>
          </cell>
          <cell r="F315" t="str">
            <v>B.2.B) Acquisti di servizi non sanitari</v>
          </cell>
          <cell r="G315">
            <v>0</v>
          </cell>
          <cell r="H315">
            <v>52754712.36999999</v>
          </cell>
          <cell r="J315">
            <v>0</v>
          </cell>
        </row>
        <row r="316">
          <cell r="E316" t="str">
            <v>BA1570</v>
          </cell>
          <cell r="F316" t="str">
            <v xml:space="preserve">B.2.B.1) Servizi non sanitari </v>
          </cell>
          <cell r="G316">
            <v>0</v>
          </cell>
          <cell r="H316">
            <v>52291291.569999993</v>
          </cell>
          <cell r="J316">
            <v>0</v>
          </cell>
        </row>
        <row r="317">
          <cell r="E317" t="str">
            <v>BA1580</v>
          </cell>
          <cell r="F317" t="str">
            <v>B.2.B.1.1)   Lavanderia</v>
          </cell>
          <cell r="H317">
            <v>1893088.16</v>
          </cell>
        </row>
        <row r="318">
          <cell r="E318" t="str">
            <v>BA1590</v>
          </cell>
          <cell r="F318" t="str">
            <v>B.2.B.1.2)   Pulizia</v>
          </cell>
          <cell r="H318">
            <v>7506456.8600000003</v>
          </cell>
        </row>
        <row r="319">
          <cell r="E319" t="str">
            <v>BA1600</v>
          </cell>
          <cell r="F319" t="str">
            <v>B.2.B.1.3)   Mensa</v>
          </cell>
          <cell r="G319">
            <v>0</v>
          </cell>
          <cell r="H319">
            <v>2391860.5299999998</v>
          </cell>
          <cell r="J319">
            <v>0</v>
          </cell>
        </row>
        <row r="320">
          <cell r="E320" t="str">
            <v>BA1601</v>
          </cell>
          <cell r="F320" t="str">
            <v>B.2.B.1.3.A)   Mensa dipendenti</v>
          </cell>
          <cell r="H320">
            <v>0</v>
          </cell>
        </row>
        <row r="321">
          <cell r="E321" t="str">
            <v>BA1602</v>
          </cell>
          <cell r="F321" t="str">
            <v>B.2.B.1.3.B)   Mensa degenti</v>
          </cell>
          <cell r="H321">
            <v>2391860.5299999998</v>
          </cell>
        </row>
        <row r="322">
          <cell r="E322" t="str">
            <v>BA1610</v>
          </cell>
          <cell r="F322" t="str">
            <v>B.2.B.1.4)   Riscaldamento</v>
          </cell>
          <cell r="H322">
            <v>0</v>
          </cell>
        </row>
        <row r="323">
          <cell r="E323" t="str">
            <v>BA1620</v>
          </cell>
          <cell r="F323" t="str">
            <v>B.2.B.1.5)   Servizi di assistenza informatica</v>
          </cell>
          <cell r="H323">
            <v>6810244.2799999993</v>
          </cell>
        </row>
        <row r="324">
          <cell r="E324" t="str">
            <v>BA1630</v>
          </cell>
          <cell r="F324" t="str">
            <v>B.2.B.1.6)   Servizi trasporti (non sanitari)</v>
          </cell>
          <cell r="H324">
            <v>33699.61</v>
          </cell>
        </row>
        <row r="325">
          <cell r="E325" t="str">
            <v>BA1640</v>
          </cell>
          <cell r="F325" t="str">
            <v>B.2.B.1.7)   Smaltimento rifiuti</v>
          </cell>
          <cell r="H325">
            <v>803280.73</v>
          </cell>
        </row>
        <row r="326">
          <cell r="E326" t="str">
            <v>BA1650</v>
          </cell>
          <cell r="F326" t="str">
            <v>B.2.B.1.8)   Utenze telefoniche</v>
          </cell>
          <cell r="H326">
            <v>1459947.13</v>
          </cell>
        </row>
        <row r="327">
          <cell r="E327" t="str">
            <v>BA1660</v>
          </cell>
          <cell r="F327" t="str">
            <v>B.2.B.1.9)   Utenze elettricità</v>
          </cell>
          <cell r="H327">
            <v>8552545.7599999998</v>
          </cell>
        </row>
        <row r="328">
          <cell r="E328" t="str">
            <v>BA1670</v>
          </cell>
          <cell r="F328" t="str">
            <v>B.2.B.1.10)   Altre utenze</v>
          </cell>
          <cell r="H328">
            <v>3960998.5999999996</v>
          </cell>
        </row>
        <row r="329">
          <cell r="E329" t="str">
            <v>BA1680</v>
          </cell>
          <cell r="F329" t="str">
            <v>B.2.B.1.11)  Premi di assicurazione</v>
          </cell>
          <cell r="G329">
            <v>0</v>
          </cell>
          <cell r="H329">
            <v>2850832.08</v>
          </cell>
          <cell r="J329">
            <v>0</v>
          </cell>
        </row>
        <row r="330">
          <cell r="E330" t="str">
            <v>BA1690</v>
          </cell>
          <cell r="F330" t="str">
            <v xml:space="preserve">B.2.B.1.11.A)  Premi di assicurazione - R.C. Professionale </v>
          </cell>
          <cell r="H330">
            <v>2795205.52</v>
          </cell>
        </row>
        <row r="331">
          <cell r="E331" t="str">
            <v>BA1700</v>
          </cell>
          <cell r="F331" t="str">
            <v>B.2.B.1.11.B)  Premi di assicurazione - Altri premi assicurativi</v>
          </cell>
          <cell r="H331">
            <v>55626.559999999998</v>
          </cell>
        </row>
        <row r="332">
          <cell r="E332" t="str">
            <v>BA1710</v>
          </cell>
          <cell r="F332" t="str">
            <v>B.2.B.1.12) Altri servizi non sanitari</v>
          </cell>
          <cell r="G332">
            <v>0</v>
          </cell>
          <cell r="H332">
            <v>16028337.830000002</v>
          </cell>
          <cell r="J332">
            <v>0</v>
          </cell>
        </row>
        <row r="333">
          <cell r="E333" t="str">
            <v>BA1720</v>
          </cell>
          <cell r="F333" t="str">
            <v>B.2.B.1.12.A) Altri servizi non sanitari da pubblico (Aziende sanitarie pubbliche della Regione)</v>
          </cell>
          <cell r="H333">
            <v>0</v>
          </cell>
        </row>
        <row r="334">
          <cell r="E334" t="str">
            <v>BA1730</v>
          </cell>
          <cell r="F334" t="str">
            <v>B.2.B.1.12.B) Altri servizi non sanitari da altri soggetti pubblici</v>
          </cell>
          <cell r="H334">
            <v>1700</v>
          </cell>
        </row>
        <row r="335">
          <cell r="E335" t="str">
            <v>BA1740</v>
          </cell>
          <cell r="F335" t="str">
            <v>B.2.B.1.12.C) Altri servizi non sanitari da privato</v>
          </cell>
          <cell r="H335">
            <v>16026637.830000002</v>
          </cell>
        </row>
        <row r="336">
          <cell r="E336" t="str">
            <v>BA1750</v>
          </cell>
          <cell r="F336" t="str">
            <v>B.2.B.2)  Consulenze, Collaborazioni, Interinale e altre prestazioni di lavoro non sanitarie</v>
          </cell>
          <cell r="G336">
            <v>0</v>
          </cell>
          <cell r="H336">
            <v>168356.83000000002</v>
          </cell>
          <cell r="J336">
            <v>0</v>
          </cell>
        </row>
        <row r="337">
          <cell r="E337" t="str">
            <v>BA1760</v>
          </cell>
          <cell r="F337" t="str">
            <v>B.2.B.2.1) Consulenze non sanitarie da Aziende sanitarie pubbliche della Regione</v>
          </cell>
          <cell r="H337">
            <v>0</v>
          </cell>
        </row>
        <row r="338">
          <cell r="E338" t="str">
            <v>BA1770</v>
          </cell>
          <cell r="F338" t="str">
            <v>B.2.B.2.2) Consulenze non sanitarie da Terzi - Altri soggetti pubblici</v>
          </cell>
          <cell r="H338">
            <v>0</v>
          </cell>
        </row>
        <row r="339">
          <cell r="E339" t="str">
            <v>BA1780</v>
          </cell>
          <cell r="F339" t="str">
            <v>B.2.B.2.3) Consulenze, Collaborazioni, Interinale e altre prestazioni di lavoro non sanitarie da privato</v>
          </cell>
          <cell r="G339">
            <v>0</v>
          </cell>
          <cell r="H339">
            <v>107575.54000000001</v>
          </cell>
          <cell r="J339">
            <v>0</v>
          </cell>
        </row>
        <row r="340">
          <cell r="E340" t="str">
            <v>BA1790</v>
          </cell>
          <cell r="F340" t="str">
            <v>B.2.B.2.3.A) Consulenze non sanitarie da privato</v>
          </cell>
          <cell r="H340">
            <v>11467.35</v>
          </cell>
        </row>
        <row r="341">
          <cell r="E341" t="str">
            <v>BA1800</v>
          </cell>
          <cell r="F341" t="str">
            <v>B.2.B.2.3.B) Collaborazioni coordinate e continuative non sanitarie da privato</v>
          </cell>
          <cell r="H341">
            <v>96108.19</v>
          </cell>
        </row>
        <row r="342">
          <cell r="E342" t="str">
            <v>BA1810</v>
          </cell>
          <cell r="F342" t="str">
            <v xml:space="preserve">B.2.B.2.3.C) Indennità a personale universitario - area non sanitaria </v>
          </cell>
          <cell r="H342">
            <v>0</v>
          </cell>
        </row>
        <row r="343">
          <cell r="E343" t="str">
            <v>BA1820</v>
          </cell>
          <cell r="F343" t="str">
            <v xml:space="preserve">B.2.B.2.3.D) Lavoro interinale - area non sanitaria </v>
          </cell>
          <cell r="H343">
            <v>0</v>
          </cell>
        </row>
        <row r="344">
          <cell r="E344" t="str">
            <v>BA1830</v>
          </cell>
          <cell r="F344" t="str">
            <v xml:space="preserve">B.2.B.2.3.E) Altre collaborazioni e prestazioni di lavoro - area non sanitaria </v>
          </cell>
          <cell r="H344">
            <v>0</v>
          </cell>
        </row>
        <row r="345">
          <cell r="E345" t="str">
            <v>BA1831</v>
          </cell>
          <cell r="F345" t="str">
            <v>B.2.B.2.3.F) Altre Consulenze non sanitarie da privato -  in attuazione dell’art.79, comma 1 sexies lettera c), del D.L. 112/2008, convertito con legge 133/2008 e della legge 23 dicembre 2009 n. 191</v>
          </cell>
          <cell r="H345">
            <v>0</v>
          </cell>
        </row>
        <row r="346">
          <cell r="E346" t="str">
            <v>BA1840</v>
          </cell>
          <cell r="F346" t="str">
            <v>B.2.B.2.4) Rimborso oneri stipendiali del personale non sanitario in comando</v>
          </cell>
          <cell r="G346">
            <v>0</v>
          </cell>
          <cell r="H346">
            <v>60781.29</v>
          </cell>
          <cell r="J346">
            <v>0</v>
          </cell>
        </row>
        <row r="347">
          <cell r="E347" t="str">
            <v>BA1850</v>
          </cell>
          <cell r="F347" t="str">
            <v>B.2.B.2.4.A) Rimborso oneri stipendiali personale non sanitario in comando da Aziende sanitarie pubbliche della Regione</v>
          </cell>
          <cell r="H347">
            <v>0</v>
          </cell>
        </row>
        <row r="348">
          <cell r="E348" t="str">
            <v>BA1860</v>
          </cell>
          <cell r="F348" t="str">
            <v>B.2.B.2.4.B) Rimborso oneri stipendiali personale non sanitario in comando da Regione, soggetti pubblici e da Università</v>
          </cell>
          <cell r="H348">
            <v>60781.29</v>
          </cell>
        </row>
        <row r="349">
          <cell r="E349" t="str">
            <v>BA1870</v>
          </cell>
          <cell r="F349" t="str">
            <v>B.2.B.2.4.C) Rimborso oneri stipendiali personale non sanitario in comando da aziende di altre Regioni (Extraregione)</v>
          </cell>
          <cell r="H349">
            <v>0</v>
          </cell>
        </row>
        <row r="350">
          <cell r="E350" t="str">
            <v>BA1880</v>
          </cell>
          <cell r="F350" t="str">
            <v>B.2.B.3) Formazione (esternalizzata e non)</v>
          </cell>
          <cell r="G350">
            <v>0</v>
          </cell>
          <cell r="H350">
            <v>295063.96999999997</v>
          </cell>
          <cell r="J350">
            <v>0</v>
          </cell>
        </row>
        <row r="351">
          <cell r="E351" t="str">
            <v>BA1890</v>
          </cell>
          <cell r="F351" t="str">
            <v>B.2.B.3.1) Formazione (esternalizzata e non) da pubblico</v>
          </cell>
          <cell r="H351">
            <v>118835.95</v>
          </cell>
        </row>
        <row r="352">
          <cell r="E352" t="str">
            <v>BA1900</v>
          </cell>
          <cell r="F352" t="str">
            <v>B.2.B.3.2) Formazione (esternalizzata e non) da privato</v>
          </cell>
          <cell r="H352">
            <v>176228.02</v>
          </cell>
        </row>
        <row r="353">
          <cell r="E353" t="str">
            <v>BA1910</v>
          </cell>
          <cell r="F353" t="str">
            <v>B.3)  Manutenzione e riparazione (ordinaria esternalizzata)</v>
          </cell>
          <cell r="G353">
            <v>0</v>
          </cell>
          <cell r="H353">
            <v>11063258.009999998</v>
          </cell>
          <cell r="J353">
            <v>0</v>
          </cell>
        </row>
        <row r="354">
          <cell r="E354" t="str">
            <v>BA1920</v>
          </cell>
          <cell r="F354" t="str">
            <v>B.3.A)  Manutenzione e riparazione ai fabbricati e loro pertinenze</v>
          </cell>
          <cell r="H354">
            <v>4515320.22</v>
          </cell>
        </row>
        <row r="355">
          <cell r="E355" t="str">
            <v>BA1930</v>
          </cell>
          <cell r="F355" t="str">
            <v>B.3.B)  Manutenzione e riparazione agli impianti e macchinari</v>
          </cell>
          <cell r="H355">
            <v>2807754.14</v>
          </cell>
        </row>
        <row r="356">
          <cell r="E356" t="str">
            <v>BA1940</v>
          </cell>
          <cell r="F356" t="str">
            <v>B.3.C)  Manutenzione e riparazione alle attrezzature sanitarie e scientifiche</v>
          </cell>
          <cell r="H356">
            <v>3601159.78</v>
          </cell>
        </row>
        <row r="357">
          <cell r="E357" t="str">
            <v>BA1950</v>
          </cell>
          <cell r="F357" t="str">
            <v>B.3.D)  Manutenzione e riparazione ai mobili e arredi</v>
          </cell>
          <cell r="H357">
            <v>46343.26</v>
          </cell>
        </row>
        <row r="358">
          <cell r="E358" t="str">
            <v>BA1960</v>
          </cell>
          <cell r="F358" t="str">
            <v>B.3.E)  Manutenzione e riparazione agli automezzi</v>
          </cell>
          <cell r="H358">
            <v>88507.17</v>
          </cell>
        </row>
        <row r="359">
          <cell r="E359" t="str">
            <v>BA1970</v>
          </cell>
          <cell r="F359" t="str">
            <v>B.3.F)  Altre manutenzioni e riparazioni</v>
          </cell>
          <cell r="H359">
            <v>4173.4399999999996</v>
          </cell>
        </row>
        <row r="360">
          <cell r="E360" t="str">
            <v>BA1980</v>
          </cell>
          <cell r="F360" t="str">
            <v>B.3.G)  Manutenzioni e riparazioni da Aziende sanitarie pubbliche della Regione</v>
          </cell>
          <cell r="H360">
            <v>0</v>
          </cell>
        </row>
        <row r="361">
          <cell r="E361" t="str">
            <v>BA1990</v>
          </cell>
          <cell r="F361" t="str">
            <v>B.4)   Godimento di beni di terzi</v>
          </cell>
          <cell r="G361">
            <v>0</v>
          </cell>
          <cell r="H361">
            <v>7473569.3399999989</v>
          </cell>
          <cell r="J361">
            <v>0</v>
          </cell>
        </row>
        <row r="362">
          <cell r="E362" t="str">
            <v>BA2000</v>
          </cell>
          <cell r="F362" t="str">
            <v>B.4.A)  Fitti passivi</v>
          </cell>
          <cell r="H362">
            <v>475842.55</v>
          </cell>
        </row>
        <row r="363">
          <cell r="E363" t="str">
            <v>BA2010</v>
          </cell>
          <cell r="F363" t="str">
            <v>B.4.B)  Canoni di noleggio</v>
          </cell>
          <cell r="G363">
            <v>0</v>
          </cell>
          <cell r="H363">
            <v>6997726.7899999991</v>
          </cell>
          <cell r="J363">
            <v>0</v>
          </cell>
        </row>
        <row r="364">
          <cell r="E364" t="str">
            <v>BA2020</v>
          </cell>
          <cell r="F364" t="str">
            <v>B.4.B.1) Canoni di noleggio - area sanitaria</v>
          </cell>
          <cell r="H364">
            <v>6714579.6899999995</v>
          </cell>
        </row>
        <row r="365">
          <cell r="E365" t="str">
            <v>BA2030</v>
          </cell>
          <cell r="F365" t="str">
            <v>B.4.B.2) Canoni di noleggio - area non sanitaria</v>
          </cell>
          <cell r="H365">
            <v>283147.09999999998</v>
          </cell>
        </row>
        <row r="366">
          <cell r="E366" t="str">
            <v>BA2040</v>
          </cell>
          <cell r="F366" t="str">
            <v>B.4.C)  Canoni di leasing</v>
          </cell>
          <cell r="G366">
            <v>0</v>
          </cell>
          <cell r="H366">
            <v>0</v>
          </cell>
          <cell r="J366">
            <v>0</v>
          </cell>
        </row>
        <row r="367">
          <cell r="E367" t="str">
            <v>BA2050</v>
          </cell>
          <cell r="F367" t="str">
            <v>B.4.C.1) Canoni di leasing - area sanitaria</v>
          </cell>
          <cell r="H367">
            <v>0</v>
          </cell>
        </row>
        <row r="368">
          <cell r="E368" t="str">
            <v>BA2060</v>
          </cell>
          <cell r="F368" t="str">
            <v>B.4.C.2) Canoni di leasing - area non sanitaria</v>
          </cell>
          <cell r="H368">
            <v>0</v>
          </cell>
        </row>
        <row r="369">
          <cell r="E369" t="str">
            <v>BA2061</v>
          </cell>
          <cell r="F369" t="str">
            <v>B.4.D)  Canoni di project financing</v>
          </cell>
          <cell r="H369">
            <v>0</v>
          </cell>
        </row>
        <row r="370">
          <cell r="E370" t="str">
            <v>BA2070</v>
          </cell>
          <cell r="F370" t="str">
            <v>B.4.E)  Locazioni e noleggi da Aziende sanitarie pubbliche della Regione</v>
          </cell>
          <cell r="H370">
            <v>0</v>
          </cell>
        </row>
        <row r="371">
          <cell r="E371" t="str">
            <v>BA2080</v>
          </cell>
          <cell r="F371" t="str">
            <v>Totale Costo del personale</v>
          </cell>
          <cell r="H371">
            <v>215552953.95999998</v>
          </cell>
        </row>
        <row r="372">
          <cell r="E372" t="str">
            <v>BA2090</v>
          </cell>
          <cell r="F372" t="str">
            <v>B.5)   Personale del ruolo sanitario</v>
          </cell>
          <cell r="G372">
            <v>0</v>
          </cell>
          <cell r="H372">
            <v>179289021.5</v>
          </cell>
          <cell r="J372">
            <v>0</v>
          </cell>
        </row>
        <row r="373">
          <cell r="E373" t="str">
            <v>BA2100</v>
          </cell>
          <cell r="F373" t="str">
            <v>B.5.A) Costo del personale dirigente ruolo sanitario</v>
          </cell>
          <cell r="G373">
            <v>0</v>
          </cell>
          <cell r="H373">
            <v>85185834.420000002</v>
          </cell>
          <cell r="J373">
            <v>0</v>
          </cell>
        </row>
        <row r="374">
          <cell r="E374" t="str">
            <v>BA2110</v>
          </cell>
          <cell r="F374" t="str">
            <v>B.5.A.1) Costo del personale dirigente medico</v>
          </cell>
          <cell r="G374">
            <v>0</v>
          </cell>
          <cell r="H374">
            <v>74720517.299999997</v>
          </cell>
          <cell r="J374">
            <v>0</v>
          </cell>
        </row>
        <row r="375">
          <cell r="E375" t="str">
            <v>BA2120</v>
          </cell>
          <cell r="F375" t="str">
            <v>B.5.A.1.1) Costo del personale dirigente medico - tempo indeterminato</v>
          </cell>
          <cell r="H375">
            <v>70015933.640000001</v>
          </cell>
        </row>
        <row r="376">
          <cell r="E376" t="str">
            <v>BA2130</v>
          </cell>
          <cell r="F376" t="str">
            <v>B.5.A.1.2) Costo del personale dirigente medico - tempo determinato</v>
          </cell>
          <cell r="H376">
            <v>4704583.66</v>
          </cell>
        </row>
        <row r="377">
          <cell r="E377" t="str">
            <v>BA2140</v>
          </cell>
          <cell r="F377" t="str">
            <v>B.5.A.1.3) Costo del personale dirigente medico - altro</v>
          </cell>
          <cell r="H377">
            <v>0</v>
          </cell>
        </row>
        <row r="378">
          <cell r="E378" t="str">
            <v>BA2150</v>
          </cell>
          <cell r="F378" t="str">
            <v>B.5.A.2) Costo del personale dirigente non medico</v>
          </cell>
          <cell r="G378">
            <v>0</v>
          </cell>
          <cell r="H378">
            <v>10465317.119999999</v>
          </cell>
          <cell r="J378">
            <v>0</v>
          </cell>
        </row>
        <row r="379">
          <cell r="E379" t="str">
            <v>BA2160</v>
          </cell>
          <cell r="F379" t="str">
            <v>B.5.A.2.1) Costo del personale dirigente non medico - tempo indeterminato</v>
          </cell>
          <cell r="H379">
            <v>8794530.5899999999</v>
          </cell>
        </row>
        <row r="380">
          <cell r="E380" t="str">
            <v>BA2170</v>
          </cell>
          <cell r="F380" t="str">
            <v>B.5.A.2.2) Costo del personale dirigente non medico - tempo determinato</v>
          </cell>
          <cell r="H380">
            <v>1670786.53</v>
          </cell>
        </row>
        <row r="381">
          <cell r="E381" t="str">
            <v>BA2180</v>
          </cell>
          <cell r="F381" t="str">
            <v>B.5.A.2.3) Costo del personale dirigente non medico - altro</v>
          </cell>
          <cell r="H381">
            <v>0</v>
          </cell>
        </row>
        <row r="382">
          <cell r="E382" t="str">
            <v>BA2190</v>
          </cell>
          <cell r="F382" t="str">
            <v>B.5.B) Costo del personale comparto ruolo sanitario</v>
          </cell>
          <cell r="G382">
            <v>0</v>
          </cell>
          <cell r="H382">
            <v>94103187.079999998</v>
          </cell>
          <cell r="J382">
            <v>0</v>
          </cell>
        </row>
        <row r="383">
          <cell r="E383" t="str">
            <v>BA2200</v>
          </cell>
          <cell r="F383" t="str">
            <v>B.5.B.1) Costo del personale comparto ruolo sanitario - tempo indeterminato</v>
          </cell>
          <cell r="H383">
            <v>79018256.530000001</v>
          </cell>
        </row>
        <row r="384">
          <cell r="E384" t="str">
            <v>BA2210</v>
          </cell>
          <cell r="F384" t="str">
            <v>B.5.B.2) Costo del personale comparto ruolo sanitario - tempo determinato</v>
          </cell>
          <cell r="H384">
            <v>15084930.549999997</v>
          </cell>
        </row>
        <row r="385">
          <cell r="E385" t="str">
            <v>BA2220</v>
          </cell>
          <cell r="F385" t="str">
            <v>B.5.B.3) Costo del personale comparto ruolo sanitario - altro</v>
          </cell>
          <cell r="H385">
            <v>0</v>
          </cell>
        </row>
        <row r="386">
          <cell r="E386" t="str">
            <v>BA2230</v>
          </cell>
          <cell r="F386" t="str">
            <v>B.6)   Personale del ruolo professionale</v>
          </cell>
          <cell r="G386">
            <v>0</v>
          </cell>
          <cell r="H386">
            <v>666070.5</v>
          </cell>
          <cell r="J386">
            <v>0</v>
          </cell>
        </row>
        <row r="387">
          <cell r="E387" t="str">
            <v>BA2240</v>
          </cell>
          <cell r="F387" t="str">
            <v>B.6.A) Costo del personale dirigente ruolo professionale</v>
          </cell>
          <cell r="G387">
            <v>0</v>
          </cell>
          <cell r="H387">
            <v>510976.94999999995</v>
          </cell>
          <cell r="J387">
            <v>0</v>
          </cell>
        </row>
        <row r="388">
          <cell r="E388" t="str">
            <v>BA2250</v>
          </cell>
          <cell r="F388" t="str">
            <v>B.6.A.1) Costo del personale dirigente ruolo professionale - tempo indeterminato</v>
          </cell>
          <cell r="H388">
            <v>510976.94999999995</v>
          </cell>
        </row>
        <row r="389">
          <cell r="E389" t="str">
            <v>BA2260</v>
          </cell>
          <cell r="F389" t="str">
            <v>B.6.A.2) Costo del personale dirigente ruolo professionale - tempo determinato</v>
          </cell>
          <cell r="H389">
            <v>0</v>
          </cell>
        </row>
        <row r="390">
          <cell r="E390" t="str">
            <v>BA2270</v>
          </cell>
          <cell r="F390" t="str">
            <v>B.6.A.3) Costo del personale dirigente ruolo professionale - altro</v>
          </cell>
          <cell r="H390">
            <v>0</v>
          </cell>
        </row>
        <row r="391">
          <cell r="E391" t="str">
            <v>BA2280</v>
          </cell>
          <cell r="F391" t="str">
            <v>B.6.B) Costo del personale comparto ruolo professionale</v>
          </cell>
          <cell r="G391">
            <v>0</v>
          </cell>
          <cell r="H391">
            <v>155093.54999999999</v>
          </cell>
          <cell r="J391">
            <v>0</v>
          </cell>
        </row>
        <row r="392">
          <cell r="E392" t="str">
            <v>BA2290</v>
          </cell>
          <cell r="F392" t="str">
            <v>B.6.B.1) Costo del personale comparto ruolo professionale - tempo indeterminato</v>
          </cell>
          <cell r="H392">
            <v>155093.54999999999</v>
          </cell>
        </row>
        <row r="393">
          <cell r="E393" t="str">
            <v>BA2300</v>
          </cell>
          <cell r="F393" t="str">
            <v>B.6.B.2) Costo del personale comparto ruolo professionale - tempo determinato</v>
          </cell>
          <cell r="H393">
            <v>0</v>
          </cell>
        </row>
        <row r="394">
          <cell r="E394" t="str">
            <v>BA2310</v>
          </cell>
          <cell r="F394" t="str">
            <v>B.6.B.3) Costo del personale comparto ruolo professionale - altro</v>
          </cell>
          <cell r="H394">
            <v>0</v>
          </cell>
        </row>
        <row r="395">
          <cell r="E395" t="str">
            <v>BA2320</v>
          </cell>
          <cell r="F395" t="str">
            <v>B.7)   Personale del ruolo tecnico</v>
          </cell>
          <cell r="G395">
            <v>0</v>
          </cell>
          <cell r="H395">
            <v>22557927.23</v>
          </cell>
          <cell r="J395">
            <v>0</v>
          </cell>
        </row>
        <row r="396">
          <cell r="E396" t="str">
            <v>BA2330</v>
          </cell>
          <cell r="F396" t="str">
            <v>B.7.A) Costo del personale dirigente ruolo tecnico</v>
          </cell>
          <cell r="G396">
            <v>0</v>
          </cell>
          <cell r="H396">
            <v>148855.19</v>
          </cell>
          <cell r="J396">
            <v>0</v>
          </cell>
        </row>
        <row r="397">
          <cell r="E397" t="str">
            <v>BA2340</v>
          </cell>
          <cell r="F397" t="str">
            <v>B.7.A.1) Costo del personale dirigente ruolo tecnico - tempo indeterminato</v>
          </cell>
          <cell r="H397">
            <v>143470.71</v>
          </cell>
        </row>
        <row r="398">
          <cell r="E398" t="str">
            <v>BA2350</v>
          </cell>
          <cell r="F398" t="str">
            <v>B.7.A.2) Costo del personale dirigente ruolo tecnico - tempo determinato</v>
          </cell>
          <cell r="H398">
            <v>5384.48</v>
          </cell>
        </row>
        <row r="399">
          <cell r="E399" t="str">
            <v>BA2360</v>
          </cell>
          <cell r="F399" t="str">
            <v>B.7.A.3) Costo del personale dirigente ruolo tecnico - altro</v>
          </cell>
          <cell r="H399">
            <v>0</v>
          </cell>
        </row>
        <row r="400">
          <cell r="E400" t="str">
            <v>BA2370</v>
          </cell>
          <cell r="F400" t="str">
            <v>B.7.B) Costo del personale comparto ruolo tecnico</v>
          </cell>
          <cell r="G400">
            <v>0</v>
          </cell>
          <cell r="H400">
            <v>22409072.039999999</v>
          </cell>
          <cell r="J400">
            <v>0</v>
          </cell>
        </row>
        <row r="401">
          <cell r="E401" t="str">
            <v>BA2380</v>
          </cell>
          <cell r="F401" t="str">
            <v>B.7.B.1) Costo del personale comparto ruolo tecnico - tempo indeterminato</v>
          </cell>
          <cell r="H401">
            <v>19924332.25</v>
          </cell>
        </row>
        <row r="402">
          <cell r="E402" t="str">
            <v>BA2390</v>
          </cell>
          <cell r="F402" t="str">
            <v>B.7.B.2) Costo del personale comparto ruolo tecnico - tempo determinato</v>
          </cell>
          <cell r="H402">
            <v>2484739.79</v>
          </cell>
        </row>
        <row r="403">
          <cell r="E403" t="str">
            <v>BA2400</v>
          </cell>
          <cell r="F403" t="str">
            <v>B.7.B.3) Costo del personale comparto ruolo tecnico - altro</v>
          </cell>
          <cell r="H403">
            <v>0</v>
          </cell>
        </row>
        <row r="404">
          <cell r="E404" t="str">
            <v>BA2410</v>
          </cell>
          <cell r="F404" t="str">
            <v>B.8)   Personale del ruolo amministrativo</v>
          </cell>
          <cell r="G404">
            <v>0</v>
          </cell>
          <cell r="H404">
            <v>13039934.73</v>
          </cell>
          <cell r="J404">
            <v>0</v>
          </cell>
        </row>
        <row r="405">
          <cell r="E405" t="str">
            <v>BA2420</v>
          </cell>
          <cell r="F405" t="str">
            <v>B.8.A) Costo del personale dirigente ruolo amministrativo</v>
          </cell>
          <cell r="G405">
            <v>0</v>
          </cell>
          <cell r="H405">
            <v>2448622.59</v>
          </cell>
          <cell r="J405">
            <v>0</v>
          </cell>
        </row>
        <row r="406">
          <cell r="E406" t="str">
            <v>BA2430</v>
          </cell>
          <cell r="F406" t="str">
            <v>B.8.A.1) Costo del personale dirigente ruolo amministrativo - tempo indeterminato</v>
          </cell>
          <cell r="H406">
            <v>2337216.0999999996</v>
          </cell>
        </row>
        <row r="407">
          <cell r="E407" t="str">
            <v>BA2440</v>
          </cell>
          <cell r="F407" t="str">
            <v>B.8.A.2) Costo del personale dirigente ruolo amministrativo - tempo determinato</v>
          </cell>
          <cell r="H407">
            <v>111406.49000000002</v>
          </cell>
        </row>
        <row r="408">
          <cell r="E408" t="str">
            <v>BA2450</v>
          </cell>
          <cell r="F408" t="str">
            <v>B.8.A.3) Costo del personale dirigente ruolo amministrativo - altro</v>
          </cell>
          <cell r="H408">
            <v>0</v>
          </cell>
        </row>
        <row r="409">
          <cell r="E409" t="str">
            <v>BA2460</v>
          </cell>
          <cell r="F409" t="str">
            <v>B.8.B) Costo del personale comparto ruolo amministrativo</v>
          </cell>
          <cell r="G409">
            <v>0</v>
          </cell>
          <cell r="H409">
            <v>10591312.140000001</v>
          </cell>
          <cell r="J409">
            <v>0</v>
          </cell>
        </row>
        <row r="410">
          <cell r="E410" t="str">
            <v>BA2470</v>
          </cell>
          <cell r="F410" t="str">
            <v>B.8.B.1) Costo del personale comparto ruolo amministrativo - tempo indeterminato</v>
          </cell>
          <cell r="H410">
            <v>9900879.5899999999</v>
          </cell>
        </row>
        <row r="411">
          <cell r="E411" t="str">
            <v>BA2480</v>
          </cell>
          <cell r="F411" t="str">
            <v>B.8.B.2) Costo del personale comparto ruolo amministrativo - tempo determinato</v>
          </cell>
          <cell r="H411">
            <v>690432.54999999993</v>
          </cell>
        </row>
        <row r="412">
          <cell r="E412" t="str">
            <v>BA2490</v>
          </cell>
          <cell r="F412" t="str">
            <v>B.8.B.3) Costo del personale comparto ruolo amministrativo - altro</v>
          </cell>
          <cell r="H412">
            <v>0</v>
          </cell>
        </row>
        <row r="413">
          <cell r="E413" t="str">
            <v>BA2500</v>
          </cell>
          <cell r="F413" t="str">
            <v>B.9)   Oneri diversi di gestione</v>
          </cell>
          <cell r="G413">
            <v>0</v>
          </cell>
          <cell r="H413">
            <v>3917246.75</v>
          </cell>
          <cell r="J413">
            <v>0</v>
          </cell>
        </row>
        <row r="414">
          <cell r="E414" t="str">
            <v>BA2510</v>
          </cell>
          <cell r="F414" t="str">
            <v>B.9.A)  Imposte e tasse (escluso IRAP e IRES)</v>
          </cell>
          <cell r="H414">
            <v>871235.26</v>
          </cell>
        </row>
        <row r="415">
          <cell r="E415" t="str">
            <v>BA2520</v>
          </cell>
          <cell r="F415" t="str">
            <v>B.9.B)  Perdite su crediti</v>
          </cell>
          <cell r="H415">
            <v>0</v>
          </cell>
        </row>
        <row r="416">
          <cell r="E416" t="str">
            <v>BA2530</v>
          </cell>
          <cell r="F416" t="str">
            <v>B.9.C) Altri oneri diversi di gestione</v>
          </cell>
          <cell r="G416">
            <v>0</v>
          </cell>
          <cell r="H416">
            <v>3046011.49</v>
          </cell>
          <cell r="J416">
            <v>0</v>
          </cell>
        </row>
        <row r="417">
          <cell r="E417" t="str">
            <v>BA2540</v>
          </cell>
          <cell r="F417" t="str">
            <v>B.9.C.1)  Indennità, rimborso spese e oneri sociali per gli Organi Direttivi e Collegio Sindacale</v>
          </cell>
          <cell r="H417">
            <v>1443995.95</v>
          </cell>
        </row>
        <row r="418">
          <cell r="E418" t="str">
            <v>BA2550</v>
          </cell>
          <cell r="F418" t="str">
            <v>B.9.C.2)  Altri oneri diversi di gestione</v>
          </cell>
          <cell r="H418">
            <v>942136.3600000001</v>
          </cell>
        </row>
        <row r="419">
          <cell r="E419" t="str">
            <v>BA2551</v>
          </cell>
          <cell r="F419" t="str">
            <v>B.9.C.3)  Altri oneri diversi di gestione da Aziende sanitarie pubbliche della Regione</v>
          </cell>
          <cell r="H419">
            <v>36170.019999999997</v>
          </cell>
        </row>
        <row r="420">
          <cell r="E420" t="str">
            <v>BA2552</v>
          </cell>
          <cell r="F420" t="str">
            <v>B.9.C.4)  Altri oneri diversi di gestione - per Autoassicurazione</v>
          </cell>
          <cell r="H420">
            <v>623709.16</v>
          </cell>
        </row>
        <row r="421">
          <cell r="E421" t="str">
            <v>BA2560</v>
          </cell>
          <cell r="F421" t="str">
            <v>Totale Ammortamenti</v>
          </cell>
          <cell r="H421">
            <v>13174154.379999999</v>
          </cell>
        </row>
        <row r="422">
          <cell r="E422" t="str">
            <v>BA2570</v>
          </cell>
          <cell r="F422" t="str">
            <v>B.10) Ammortamenti delle immobilizzazioni immateriali</v>
          </cell>
          <cell r="H422">
            <v>591285.56000000006</v>
          </cell>
        </row>
        <row r="423">
          <cell r="E423" t="str">
            <v>BA2580</v>
          </cell>
          <cell r="F423" t="str">
            <v>B.11) Ammortamenti delle immobilizzazioni materiali</v>
          </cell>
          <cell r="G423">
            <v>0</v>
          </cell>
          <cell r="H423">
            <v>12582868.819999998</v>
          </cell>
          <cell r="J423">
            <v>0</v>
          </cell>
        </row>
        <row r="424">
          <cell r="E424" t="str">
            <v>BA2590</v>
          </cell>
          <cell r="F424" t="str">
            <v>B.11.A) Ammortamento dei fabbricati</v>
          </cell>
          <cell r="G424">
            <v>0</v>
          </cell>
          <cell r="H424">
            <v>3512468.08</v>
          </cell>
          <cell r="J424">
            <v>0</v>
          </cell>
        </row>
        <row r="425">
          <cell r="E425" t="str">
            <v>BA2600</v>
          </cell>
          <cell r="F425" t="str">
            <v>B.11.A.1) Ammortamenti fabbricati non strumentali (disponibili)</v>
          </cell>
          <cell r="H425">
            <v>0</v>
          </cell>
        </row>
        <row r="426">
          <cell r="E426" t="str">
            <v>BA2610</v>
          </cell>
          <cell r="F426" t="str">
            <v>B.11.A.2) Ammortamenti fabbricati strumentali (indisponibili)</v>
          </cell>
          <cell r="H426">
            <v>3512468.08</v>
          </cell>
        </row>
        <row r="427">
          <cell r="E427" t="str">
            <v>BA2620</v>
          </cell>
          <cell r="F427" t="str">
            <v>B.11.B) Ammortamenti delle altre immobilizzazioni materiali</v>
          </cell>
          <cell r="H427">
            <v>9070400.7399999984</v>
          </cell>
        </row>
        <row r="428">
          <cell r="E428" t="str">
            <v>BA2630</v>
          </cell>
          <cell r="F428" t="str">
            <v>B.12) Svalutazione delle immobilizzazioni e dei crediti</v>
          </cell>
          <cell r="G428">
            <v>0</v>
          </cell>
          <cell r="H428">
            <v>0</v>
          </cell>
          <cell r="J428">
            <v>0</v>
          </cell>
        </row>
        <row r="429">
          <cell r="E429" t="str">
            <v>BA2640</v>
          </cell>
          <cell r="F429" t="str">
            <v>B.12.A) Svalutazione delle immobilizzazioni immateriali e materiali</v>
          </cell>
          <cell r="H429">
            <v>0</v>
          </cell>
        </row>
        <row r="430">
          <cell r="E430" t="str">
            <v>BA2650</v>
          </cell>
          <cell r="F430" t="str">
            <v>B.12.B) Svalutazione dei crediti</v>
          </cell>
          <cell r="H430">
            <v>0</v>
          </cell>
        </row>
        <row r="431">
          <cell r="E431" t="str">
            <v>BA2660</v>
          </cell>
          <cell r="F431" t="str">
            <v>B.13) Variazione delle rimanenze</v>
          </cell>
          <cell r="G431">
            <v>0</v>
          </cell>
          <cell r="H431">
            <v>-534921.11000000103</v>
          </cell>
          <cell r="J431">
            <v>0</v>
          </cell>
        </row>
        <row r="432">
          <cell r="E432" t="str">
            <v>BA2670</v>
          </cell>
          <cell r="F432" t="str">
            <v>B.13.A) Variazione rimanenze sanitarie</v>
          </cell>
          <cell r="G432">
            <v>0</v>
          </cell>
          <cell r="H432">
            <v>-566334.43000000098</v>
          </cell>
          <cell r="J432">
            <v>0</v>
          </cell>
        </row>
        <row r="433">
          <cell r="E433" t="str">
            <v>BA2671</v>
          </cell>
          <cell r="F433" t="str">
            <v>B.13.A.1) Prodotti farmaceutici ed emoderivati</v>
          </cell>
          <cell r="H433">
            <v>-674191.38000000082</v>
          </cell>
        </row>
        <row r="434">
          <cell r="E434" t="str">
            <v>BA2672</v>
          </cell>
          <cell r="F434" t="str">
            <v>B.13.A.2) Sangue ed emocomponenti</v>
          </cell>
          <cell r="H434">
            <v>0</v>
          </cell>
        </row>
        <row r="435">
          <cell r="E435" t="str">
            <v>BA2673</v>
          </cell>
          <cell r="F435" t="str">
            <v>B.13.A.3) Dispositivi medici</v>
          </cell>
          <cell r="H435">
            <v>203634.50999999978</v>
          </cell>
        </row>
        <row r="436">
          <cell r="E436" t="str">
            <v>BA2674</v>
          </cell>
          <cell r="F436" t="str">
            <v>B.13.A.4) Prodotti dietetici</v>
          </cell>
          <cell r="H436">
            <v>20025.229999999996</v>
          </cell>
        </row>
        <row r="437">
          <cell r="E437" t="str">
            <v>BA2675</v>
          </cell>
          <cell r="F437" t="str">
            <v>B.13.A.5) Materiali per la profilassi (vaccini)</v>
          </cell>
          <cell r="H437">
            <v>-118113.39999999991</v>
          </cell>
        </row>
        <row r="438">
          <cell r="E438" t="str">
            <v>BA2676</v>
          </cell>
          <cell r="F438" t="str">
            <v>B.13.A.6) Prodotti chimici</v>
          </cell>
          <cell r="H438">
            <v>0</v>
          </cell>
        </row>
        <row r="439">
          <cell r="E439" t="str">
            <v>BA2677</v>
          </cell>
          <cell r="F439" t="str">
            <v>B.13.A.7)  Materiali e prodotti per uso veterinario</v>
          </cell>
          <cell r="H439">
            <v>-17147.43</v>
          </cell>
        </row>
        <row r="440">
          <cell r="E440" t="str">
            <v>BA2678</v>
          </cell>
          <cell r="F440" t="str">
            <v>B.13.A.8)  Altri beni e prodotti sanitari</v>
          </cell>
          <cell r="H440">
            <v>19458.040000000008</v>
          </cell>
        </row>
        <row r="441">
          <cell r="E441" t="str">
            <v>BA2680</v>
          </cell>
          <cell r="F441" t="str">
            <v>B.13.B) Variazione rimanenze non sanitarie</v>
          </cell>
          <cell r="G441">
            <v>0</v>
          </cell>
          <cell r="H441">
            <v>31413.320000000007</v>
          </cell>
          <cell r="J441">
            <v>0</v>
          </cell>
        </row>
        <row r="442">
          <cell r="E442" t="str">
            <v>BA2681</v>
          </cell>
          <cell r="F442" t="str">
            <v>B.13.B.1) Prodotti alimentari</v>
          </cell>
          <cell r="H442">
            <v>10151.330000000002</v>
          </cell>
        </row>
        <row r="443">
          <cell r="E443" t="str">
            <v>BA2682</v>
          </cell>
          <cell r="F443" t="str">
            <v>B.13.B.2) Materiali di guardaroba, di pulizia, e di convivenza in genere</v>
          </cell>
          <cell r="H443">
            <v>5689.8099999999977</v>
          </cell>
        </row>
        <row r="444">
          <cell r="E444" t="str">
            <v>BA2683</v>
          </cell>
          <cell r="F444" t="str">
            <v>B.13.B.3) Combustibili, carburanti e lubrificanti</v>
          </cell>
          <cell r="H444">
            <v>5717.9000000000015</v>
          </cell>
        </row>
        <row r="445">
          <cell r="E445" t="str">
            <v>BA2684</v>
          </cell>
          <cell r="F445" t="str">
            <v>B.13.B.4) Supporti informatici e cancelleria</v>
          </cell>
          <cell r="H445">
            <v>64401.649999999994</v>
          </cell>
        </row>
        <row r="446">
          <cell r="E446" t="str">
            <v>BA2685</v>
          </cell>
          <cell r="F446" t="str">
            <v>B.13.B.5) Materiale per la manutenzione</v>
          </cell>
          <cell r="H446">
            <v>0</v>
          </cell>
        </row>
        <row r="447">
          <cell r="E447" t="str">
            <v>BA2686</v>
          </cell>
          <cell r="F447" t="str">
            <v>B.13.B.6) Altri beni e prodotti non sanitari</v>
          </cell>
          <cell r="H447">
            <v>-54547.369999999995</v>
          </cell>
        </row>
        <row r="448">
          <cell r="E448" t="str">
            <v>BA2690</v>
          </cell>
          <cell r="F448" t="str">
            <v>B.14) Accantonamenti dell’esercizio</v>
          </cell>
          <cell r="G448">
            <v>0</v>
          </cell>
          <cell r="H448">
            <v>10370008.050000001</v>
          </cell>
          <cell r="J448">
            <v>523555.82</v>
          </cell>
        </row>
        <row r="449">
          <cell r="E449" t="str">
            <v>BA2700</v>
          </cell>
          <cell r="F449" t="str">
            <v>B.14.A) Accantonamenti per rischi</v>
          </cell>
          <cell r="G449">
            <v>0</v>
          </cell>
          <cell r="H449">
            <v>2785479.52</v>
          </cell>
          <cell r="J449">
            <v>0</v>
          </cell>
        </row>
        <row r="450">
          <cell r="E450" t="str">
            <v>BA2710</v>
          </cell>
          <cell r="F450" t="str">
            <v>B.14.A.1)  Accantonamenti per cause civili ed oneri processuali</v>
          </cell>
          <cell r="H450">
            <v>40000</v>
          </cell>
        </row>
        <row r="451">
          <cell r="E451" t="str">
            <v>BA2720</v>
          </cell>
          <cell r="F451" t="str">
            <v>B.14.A.2)  Accantonamenti per contenzioso personale dipendente</v>
          </cell>
          <cell r="H451">
            <v>691479.52</v>
          </cell>
        </row>
        <row r="452">
          <cell r="E452" t="str">
            <v>BA2730</v>
          </cell>
          <cell r="F452" t="str">
            <v>B.14.A.3)  Accantonamenti per rischi connessi all'acquisto di prestazioni sanitarie da privato</v>
          </cell>
          <cell r="H452">
            <v>0</v>
          </cell>
        </row>
        <row r="453">
          <cell r="E453" t="str">
            <v>BA2740</v>
          </cell>
          <cell r="F453" t="str">
            <v>B.14.A.4)  Accantonamenti per copertura diretta dei rischi (autoassicurazione)</v>
          </cell>
          <cell r="H453">
            <v>2038900</v>
          </cell>
        </row>
        <row r="454">
          <cell r="E454" t="str">
            <v>BA2741</v>
          </cell>
          <cell r="F454" t="str">
            <v>B.14.A.5) Accantonamenti per franchigia assicurativa</v>
          </cell>
          <cell r="H454">
            <v>0</v>
          </cell>
        </row>
        <row r="455">
          <cell r="E455" t="str">
            <v>BA2750</v>
          </cell>
          <cell r="F455" t="str">
            <v>B.14.A.6)  Altri accantonamenti per rischi</v>
          </cell>
          <cell r="H455">
            <v>0</v>
          </cell>
        </row>
        <row r="456">
          <cell r="E456" t="str">
            <v>BA2751</v>
          </cell>
          <cell r="F456" t="str">
            <v>B.14.A.7)  Accantonamenti per interessi di mora</v>
          </cell>
          <cell r="H456">
            <v>15100</v>
          </cell>
        </row>
        <row r="457">
          <cell r="E457" t="str">
            <v>BA2760</v>
          </cell>
          <cell r="F457" t="str">
            <v>B.14.B) Accantonamenti per premio di operosità (SUMAI)</v>
          </cell>
          <cell r="H457">
            <v>349630.79</v>
          </cell>
        </row>
        <row r="458">
          <cell r="E458" t="str">
            <v>BA2770</v>
          </cell>
          <cell r="F458" t="str">
            <v>B.14.C) Accantonamenti per quote inutilizzate di contributi finalizzati e vincolati</v>
          </cell>
          <cell r="G458">
            <v>0</v>
          </cell>
          <cell r="H458">
            <v>236231.47</v>
          </cell>
          <cell r="J458">
            <v>0</v>
          </cell>
        </row>
        <row r="459">
          <cell r="E459" t="str">
            <v>BA2771</v>
          </cell>
          <cell r="F459" t="str">
            <v>B.14.C.1)  Accantonamenti per quote inutilizzate contributi da Regione e Prov. Aut. per quota F.S. indistinto finalizzato</v>
          </cell>
          <cell r="H459">
            <v>0</v>
          </cell>
        </row>
        <row r="460">
          <cell r="E460" t="str">
            <v>BA2780</v>
          </cell>
          <cell r="F460" t="str">
            <v>B.14.C.2)  Accantonamenti per quote inutilizzate contributi da Regione e Prov. Aut. per quota F.S. vincolato</v>
          </cell>
          <cell r="H460">
            <v>0</v>
          </cell>
        </row>
        <row r="461">
          <cell r="E461" t="str">
            <v>BA2790</v>
          </cell>
          <cell r="F461" t="str">
            <v>B.14.C.3)  Accantonamenti per quote inutilizzate contributi da soggetti pubblici (extra fondo) vincolati</v>
          </cell>
          <cell r="H461">
            <v>189524.47</v>
          </cell>
        </row>
        <row r="462">
          <cell r="E462" t="str">
            <v>BA2800</v>
          </cell>
          <cell r="F462" t="str">
            <v>B.14.C.4)  Accantonamenti per quote inutilizzate contributi da soggetti pubblici per ricerca</v>
          </cell>
          <cell r="H462">
            <v>0</v>
          </cell>
        </row>
        <row r="463">
          <cell r="E463" t="str">
            <v>BA2810</v>
          </cell>
          <cell r="F463" t="str">
            <v>B.14.C.5)  Accantonamenti per quote inutilizzate contributi vincolati da privati</v>
          </cell>
          <cell r="H463">
            <v>46707</v>
          </cell>
        </row>
        <row r="464">
          <cell r="E464" t="str">
            <v>BA2811</v>
          </cell>
          <cell r="F464" t="str">
            <v>B.14.C.6)  Accantonamenti per quote inutilizzate contributi da soggetti privati per ricerca</v>
          </cell>
          <cell r="H464">
            <v>0</v>
          </cell>
        </row>
        <row r="465">
          <cell r="E465" t="str">
            <v>BA2820</v>
          </cell>
          <cell r="F465" t="str">
            <v>B.14.D) Altri accantonamenti</v>
          </cell>
          <cell r="G465">
            <v>0</v>
          </cell>
          <cell r="H465">
            <v>6998666.2699999996</v>
          </cell>
          <cell r="J465">
            <v>523555.82</v>
          </cell>
        </row>
        <row r="466">
          <cell r="E466" t="str">
            <v>BA2840</v>
          </cell>
          <cell r="F466" t="str">
            <v>B.14.D.1)  Acc. Rinnovi convenzioni MMG/PLS/MCA</v>
          </cell>
          <cell r="H466">
            <v>1989771.88</v>
          </cell>
        </row>
        <row r="467">
          <cell r="E467" t="str">
            <v>BA2850</v>
          </cell>
          <cell r="F467" t="str">
            <v>B.14.D.2)  Acc. Rinnovi convenzioni Medici Sumai</v>
          </cell>
          <cell r="H467">
            <v>232939.98</v>
          </cell>
        </row>
        <row r="468">
          <cell r="E468" t="str">
            <v>BA2860</v>
          </cell>
          <cell r="F468" t="str">
            <v>B.14.D.3)  Acc. Rinnovi contratt.: dirigenza medica</v>
          </cell>
          <cell r="H468">
            <v>2400196.58</v>
          </cell>
        </row>
        <row r="469">
          <cell r="E469" t="str">
            <v>BA2870</v>
          </cell>
          <cell r="F469" t="str">
            <v>B.14.D.4)  Acc. Rinnovi contratt.: dirigenza non medica</v>
          </cell>
          <cell r="H469">
            <v>344189.91</v>
          </cell>
        </row>
        <row r="470">
          <cell r="E470" t="str">
            <v>BA2880</v>
          </cell>
          <cell r="F470" t="str">
            <v>B.14.D.5)  Acc. Rinnovi contratt.: comparto</v>
          </cell>
          <cell r="H470">
            <v>840664.42</v>
          </cell>
        </row>
        <row r="471">
          <cell r="E471" t="str">
            <v>BA2881</v>
          </cell>
          <cell r="F471" t="str">
            <v>B.14.D.6)  Acc. per Trattamento di fine rapporto dipendenti</v>
          </cell>
          <cell r="H471">
            <v>0</v>
          </cell>
        </row>
        <row r="472">
          <cell r="E472" t="str">
            <v>BA2882</v>
          </cell>
          <cell r="F472" t="str">
            <v>B.14.D.7)  Acc. per Trattamenti di quiescenza e simili</v>
          </cell>
          <cell r="H472">
            <v>0</v>
          </cell>
        </row>
        <row r="473">
          <cell r="E473" t="str">
            <v>BA2883</v>
          </cell>
          <cell r="F473" t="str">
            <v>B.14.D.8)  Acc. per Fondi integrativi pensione</v>
          </cell>
          <cell r="H473">
            <v>0</v>
          </cell>
        </row>
        <row r="474">
          <cell r="E474" t="str">
            <v>BA2884</v>
          </cell>
          <cell r="F474" t="str">
            <v>B.14.D.9)  Acc. Incentivi funzioni tecniche art. 113 D.lgs 50/2016</v>
          </cell>
          <cell r="H474">
            <v>0</v>
          </cell>
        </row>
        <row r="475">
          <cell r="E475" t="str">
            <v>BA2890</v>
          </cell>
          <cell r="F475" t="str">
            <v>B.14.D.10) Altri accantonamenti</v>
          </cell>
          <cell r="H475">
            <v>1190903.5</v>
          </cell>
          <cell r="J475">
            <v>523555.82</v>
          </cell>
        </row>
        <row r="476">
          <cell r="E476" t="str">
            <v>BZ9999</v>
          </cell>
          <cell r="F476" t="str">
            <v>Totale costi della produzione (B)</v>
          </cell>
          <cell r="G476">
            <v>0</v>
          </cell>
          <cell r="H476">
            <v>787279150.25999999</v>
          </cell>
          <cell r="J476">
            <v>5816184.21</v>
          </cell>
        </row>
        <row r="478">
          <cell r="F478" t="str">
            <v>C)  Proventi e oneri finanziari</v>
          </cell>
        </row>
        <row r="479">
          <cell r="E479" t="str">
            <v>CA0010</v>
          </cell>
          <cell r="F479" t="str">
            <v>C.1) Interessi attivi</v>
          </cell>
          <cell r="G479">
            <v>0</v>
          </cell>
          <cell r="H479">
            <v>48.79</v>
          </cell>
          <cell r="J479">
            <v>0</v>
          </cell>
        </row>
        <row r="480">
          <cell r="E480" t="str">
            <v>CA0020</v>
          </cell>
          <cell r="F480" t="str">
            <v>C.1.A) Interessi attivi su c/tesoreria unica</v>
          </cell>
          <cell r="H480">
            <v>0</v>
          </cell>
        </row>
        <row r="481">
          <cell r="E481" t="str">
            <v>CA0030</v>
          </cell>
          <cell r="F481" t="str">
            <v>C.1.B) Interessi attivi su c/c postali e bancari</v>
          </cell>
          <cell r="H481">
            <v>48.79</v>
          </cell>
        </row>
        <row r="482">
          <cell r="E482" t="str">
            <v>CA0040</v>
          </cell>
          <cell r="F482" t="str">
            <v>C.1.C) Altri interessi attivi</v>
          </cell>
          <cell r="H482">
            <v>0</v>
          </cell>
        </row>
        <row r="483">
          <cell r="E483" t="str">
            <v>CA0050</v>
          </cell>
          <cell r="F483" t="str">
            <v>C.2) Altri proventi</v>
          </cell>
          <cell r="G483">
            <v>0</v>
          </cell>
          <cell r="H483">
            <v>2180566.62</v>
          </cell>
          <cell r="J483">
            <v>0</v>
          </cell>
        </row>
        <row r="484">
          <cell r="E484" t="str">
            <v>CA0060</v>
          </cell>
          <cell r="F484" t="str">
            <v>C.2.A) Proventi da partecipazioni</v>
          </cell>
          <cell r="H484">
            <v>2180566.62</v>
          </cell>
        </row>
        <row r="485">
          <cell r="E485" t="str">
            <v>CA0070</v>
          </cell>
          <cell r="F485" t="str">
            <v>C.2.B) Proventi finanziari da crediti iscritti nelle immobilizzazioni</v>
          </cell>
          <cell r="H485">
            <v>0</v>
          </cell>
        </row>
        <row r="486">
          <cell r="E486" t="str">
            <v>CA0080</v>
          </cell>
          <cell r="F486" t="str">
            <v>C.2.C) Proventi finanziari da titoli iscritti nelle immobilizzazioni</v>
          </cell>
          <cell r="H486">
            <v>0</v>
          </cell>
        </row>
        <row r="487">
          <cell r="E487" t="str">
            <v>CA0090</v>
          </cell>
          <cell r="F487" t="str">
            <v>C.2.D) Altri proventi finanziari diversi dai precedenti</v>
          </cell>
          <cell r="H487">
            <v>0</v>
          </cell>
        </row>
        <row r="488">
          <cell r="E488" t="str">
            <v>CA0100</v>
          </cell>
          <cell r="F488" t="str">
            <v>C.2.E) Utili su cambi</v>
          </cell>
          <cell r="H488">
            <v>0</v>
          </cell>
        </row>
        <row r="489">
          <cell r="E489" t="str">
            <v>CA0110</v>
          </cell>
          <cell r="F489" t="str">
            <v>C.3)  Interessi passivi</v>
          </cell>
          <cell r="G489">
            <v>0</v>
          </cell>
          <cell r="H489">
            <v>53735.16</v>
          </cell>
          <cell r="J489">
            <v>0</v>
          </cell>
        </row>
        <row r="490">
          <cell r="E490" t="str">
            <v>CA0120</v>
          </cell>
          <cell r="F490" t="str">
            <v>C.3.A) Interessi passivi su anticipazioni di cassa</v>
          </cell>
          <cell r="H490">
            <v>0</v>
          </cell>
        </row>
        <row r="491">
          <cell r="E491" t="str">
            <v>CA0130</v>
          </cell>
          <cell r="F491" t="str">
            <v>C.3.B) Interessi passivi su mutui</v>
          </cell>
          <cell r="H491">
            <v>0</v>
          </cell>
        </row>
        <row r="492">
          <cell r="E492" t="str">
            <v>CA0140</v>
          </cell>
          <cell r="F492" t="str">
            <v>C.3.C) Altri interessi passivi</v>
          </cell>
          <cell r="H492">
            <v>53735.16</v>
          </cell>
        </row>
        <row r="493">
          <cell r="E493" t="str">
            <v>CA0150</v>
          </cell>
          <cell r="F493" t="str">
            <v>C.4) Altri oneri</v>
          </cell>
          <cell r="G493">
            <v>0</v>
          </cell>
          <cell r="H493">
            <v>0</v>
          </cell>
          <cell r="J493">
            <v>0</v>
          </cell>
        </row>
        <row r="494">
          <cell r="E494" t="str">
            <v>CA0160</v>
          </cell>
          <cell r="F494" t="str">
            <v>C.4.A) Altri oneri finanziari</v>
          </cell>
          <cell r="H494">
            <v>0</v>
          </cell>
        </row>
        <row r="495">
          <cell r="E495" t="str">
            <v>CA0170</v>
          </cell>
          <cell r="F495" t="str">
            <v>C.4.B) Perdite su cambi</v>
          </cell>
          <cell r="H495">
            <v>0</v>
          </cell>
        </row>
        <row r="496">
          <cell r="E496" t="str">
            <v>CZ9999</v>
          </cell>
          <cell r="F496" t="str">
            <v>Totale proventi e oneri finanziari (C)</v>
          </cell>
          <cell r="G496">
            <v>0</v>
          </cell>
          <cell r="H496">
            <v>2126880.25</v>
          </cell>
          <cell r="J496">
            <v>0</v>
          </cell>
        </row>
        <row r="498">
          <cell r="F498" t="str">
            <v>D)  Rettifiche di valore di attività finanziarie</v>
          </cell>
          <cell r="H498">
            <v>0</v>
          </cell>
        </row>
        <row r="499">
          <cell r="E499" t="str">
            <v>DA0010</v>
          </cell>
          <cell r="F499" t="str">
            <v>D.1)  Rivalutazioni</v>
          </cell>
          <cell r="H499">
            <v>0</v>
          </cell>
        </row>
        <row r="500">
          <cell r="E500" t="str">
            <v>DA0020</v>
          </cell>
          <cell r="F500" t="str">
            <v>D.2)  Svalutazioni</v>
          </cell>
          <cell r="H500">
            <v>0</v>
          </cell>
        </row>
        <row r="501">
          <cell r="E501" t="str">
            <v>DZ9999</v>
          </cell>
          <cell r="F501" t="str">
            <v>Totale rettifiche di valore di attività finanziarie (D)</v>
          </cell>
          <cell r="G501">
            <v>0</v>
          </cell>
          <cell r="H501">
            <v>0</v>
          </cell>
          <cell r="J501">
            <v>0</v>
          </cell>
        </row>
        <row r="503">
          <cell r="F503" t="str">
            <v>E)  Proventi e oneri straordinari</v>
          </cell>
          <cell r="H503">
            <v>0</v>
          </cell>
        </row>
        <row r="504">
          <cell r="E504" t="str">
            <v>EA0010</v>
          </cell>
          <cell r="F504" t="str">
            <v>E.1) Proventi straordinari</v>
          </cell>
          <cell r="G504">
            <v>0</v>
          </cell>
          <cell r="H504">
            <v>2912697.13</v>
          </cell>
          <cell r="J504">
            <v>175086.41</v>
          </cell>
        </row>
        <row r="505">
          <cell r="E505" t="str">
            <v>EA0020</v>
          </cell>
          <cell r="F505" t="str">
            <v>E.1.A) Plusvalenze</v>
          </cell>
          <cell r="H505">
            <v>7235.54</v>
          </cell>
        </row>
        <row r="506">
          <cell r="E506" t="str">
            <v>EA0030</v>
          </cell>
          <cell r="F506" t="str">
            <v>E.1.B) Altri proventi straordinari</v>
          </cell>
          <cell r="G506">
            <v>0</v>
          </cell>
          <cell r="H506">
            <v>2905461.59</v>
          </cell>
          <cell r="J506">
            <v>175086.41</v>
          </cell>
        </row>
        <row r="507">
          <cell r="E507" t="str">
            <v>EA0040</v>
          </cell>
          <cell r="F507" t="str">
            <v>E.1.B.1) Proventi da donazioni e liberalità diverse</v>
          </cell>
          <cell r="H507">
            <v>0</v>
          </cell>
        </row>
        <row r="508">
          <cell r="E508" t="str">
            <v>EA0050</v>
          </cell>
          <cell r="F508" t="str">
            <v>E.1.B.2) Sopravvenienze attive</v>
          </cell>
          <cell r="G508">
            <v>0</v>
          </cell>
          <cell r="H508">
            <v>2768169.57</v>
          </cell>
          <cell r="J508">
            <v>175086.41</v>
          </cell>
        </row>
        <row r="509">
          <cell r="E509" t="str">
            <v>EA0051</v>
          </cell>
          <cell r="F509" t="str">
            <v>E.1.B.2.1) Sopravvenienze attive per quote F.S. vincolato</v>
          </cell>
          <cell r="H509">
            <v>0</v>
          </cell>
        </row>
        <row r="510">
          <cell r="E510" t="str">
            <v>EA0060</v>
          </cell>
          <cell r="F510" t="str">
            <v xml:space="preserve">E.1.B.2.2) Sopravvenienze attive v/Aziende sanitarie pubbliche della Regione </v>
          </cell>
          <cell r="H510">
            <v>320.27999999999997</v>
          </cell>
        </row>
        <row r="511">
          <cell r="E511" t="str">
            <v>EA0070</v>
          </cell>
          <cell r="F511" t="str">
            <v>E.1.B.2.3) Sopravvenienze attive v/terzi</v>
          </cell>
          <cell r="G511">
            <v>0</v>
          </cell>
          <cell r="H511">
            <v>2767849.29</v>
          </cell>
          <cell r="J511">
            <v>175086.41</v>
          </cell>
        </row>
        <row r="512">
          <cell r="E512" t="str">
            <v>EA0080</v>
          </cell>
          <cell r="F512" t="str">
            <v>E.1.B.2.3.A) Sopravvenienze attive v/terzi relative alla mobilità extraregionale</v>
          </cell>
          <cell r="H512">
            <v>0</v>
          </cell>
        </row>
        <row r="513">
          <cell r="E513" t="str">
            <v>EA0090</v>
          </cell>
          <cell r="F513" t="str">
            <v>E.1.B.2.3.B) Sopravvenienze attive v/terzi relative al personale</v>
          </cell>
          <cell r="H513">
            <v>0</v>
          </cell>
        </row>
        <row r="514">
          <cell r="E514" t="str">
            <v>EA0100</v>
          </cell>
          <cell r="F514" t="str">
            <v>E.1.B.2.3.C) Sopravvenienze attive v/terzi relative alle convenzioni con medici di base</v>
          </cell>
          <cell r="H514">
            <v>0</v>
          </cell>
        </row>
        <row r="515">
          <cell r="E515" t="str">
            <v>EA0110</v>
          </cell>
          <cell r="F515" t="str">
            <v>E.1.B.2.3.D) Sopravvenienze attive v/terzi relative alle convenzioni per la specialistica</v>
          </cell>
          <cell r="H515">
            <v>0</v>
          </cell>
        </row>
        <row r="516">
          <cell r="E516" t="str">
            <v>EA0120</v>
          </cell>
          <cell r="F516" t="str">
            <v>E.1.B.2.3.E) Sopravvenienze attive v/terzi relative all'acquisto prestaz. sanitarie da operatori accreditati</v>
          </cell>
          <cell r="H516">
            <v>42508.02</v>
          </cell>
        </row>
        <row r="517">
          <cell r="E517" t="str">
            <v>EA0130</v>
          </cell>
          <cell r="F517" t="str">
            <v>E.1.B.2.3.F) Sopravvenienze attive v/terzi relative all'acquisto di beni e servizi</v>
          </cell>
          <cell r="H517">
            <v>2725341.27</v>
          </cell>
          <cell r="J517">
            <v>175086.41</v>
          </cell>
        </row>
        <row r="518">
          <cell r="E518" t="str">
            <v>EA0140</v>
          </cell>
          <cell r="F518" t="str">
            <v>E.1.B.2.3.G) Altre sopravvenienze attive v/terzi</v>
          </cell>
          <cell r="H518">
            <v>0</v>
          </cell>
        </row>
        <row r="519">
          <cell r="E519" t="str">
            <v>EA0150</v>
          </cell>
          <cell r="F519" t="str">
            <v xml:space="preserve">E.1.B.3) Insussistenze attive </v>
          </cell>
          <cell r="G519">
            <v>0</v>
          </cell>
          <cell r="H519">
            <v>136883.64000000001</v>
          </cell>
          <cell r="J519">
            <v>0</v>
          </cell>
        </row>
        <row r="520">
          <cell r="E520" t="str">
            <v>EA0160</v>
          </cell>
          <cell r="F520" t="str">
            <v>E.1.B.3.1) Insussistenze attive v/Aziende sanitarie pubbliche della Regione</v>
          </cell>
          <cell r="H520">
            <v>1668.4</v>
          </cell>
        </row>
        <row r="521">
          <cell r="E521" t="str">
            <v>EA0170</v>
          </cell>
          <cell r="F521" t="str">
            <v>E.1.B.3.2) Insussistenze attive v/terzi</v>
          </cell>
          <cell r="G521">
            <v>0</v>
          </cell>
          <cell r="H521">
            <v>135215.24000000002</v>
          </cell>
          <cell r="J521">
            <v>0</v>
          </cell>
        </row>
        <row r="522">
          <cell r="E522" t="str">
            <v>EA0180</v>
          </cell>
          <cell r="F522" t="str">
            <v>E.1.B.3.2.A) Insussistenze attive v/terzi relative alla mobilità extraregionale</v>
          </cell>
          <cell r="H522">
            <v>0</v>
          </cell>
        </row>
        <row r="523">
          <cell r="E523" t="str">
            <v>EA0190</v>
          </cell>
          <cell r="F523" t="str">
            <v>E.1.B.3.2.B) Insussistenze attive v/terzi relative al personale</v>
          </cell>
          <cell r="H523">
            <v>0</v>
          </cell>
        </row>
        <row r="524">
          <cell r="E524" t="str">
            <v>EA0200</v>
          </cell>
          <cell r="F524" t="str">
            <v>E.1.B.3.2.C) Insussistenze attive v/terzi relative alle convenzioni con medici di base</v>
          </cell>
          <cell r="H524">
            <v>0</v>
          </cell>
        </row>
        <row r="525">
          <cell r="E525" t="str">
            <v>EA0210</v>
          </cell>
          <cell r="F525" t="str">
            <v>E.1.B.3.2.D) Insussistenze attive v/terzi relative alle convenzioni per la specialistica</v>
          </cell>
          <cell r="H525">
            <v>0</v>
          </cell>
        </row>
        <row r="526">
          <cell r="E526" t="str">
            <v>EA0220</v>
          </cell>
          <cell r="F526" t="str">
            <v>E.1.B.3.2.E) Insussistenze attive v/terzi relative all'acquisto prestaz. sanitarie da operatori accreditati</v>
          </cell>
          <cell r="H526">
            <v>127609.60000000001</v>
          </cell>
        </row>
        <row r="527">
          <cell r="E527" t="str">
            <v>EA0230</v>
          </cell>
          <cell r="F527" t="str">
            <v>E.1.B.3.2.F) Insussistenze attive v/terzi relative all'acquisto di beni e servizi</v>
          </cell>
          <cell r="H527">
            <v>7605.64</v>
          </cell>
        </row>
        <row r="528">
          <cell r="E528" t="str">
            <v>EA0240</v>
          </cell>
          <cell r="F528" t="str">
            <v>E.1.B.3.2.G) Altre insussistenze attive v/terzi</v>
          </cell>
          <cell r="H528">
            <v>0</v>
          </cell>
        </row>
        <row r="529">
          <cell r="E529" t="str">
            <v>EA0250</v>
          </cell>
          <cell r="F529" t="str">
            <v>E.1.B.4) Altri proventi straordinari</v>
          </cell>
          <cell r="H529">
            <v>408.38</v>
          </cell>
        </row>
        <row r="530">
          <cell r="E530" t="str">
            <v>EA0260</v>
          </cell>
          <cell r="F530" t="str">
            <v>E.2) Oneri straordinari</v>
          </cell>
          <cell r="G530">
            <v>0</v>
          </cell>
          <cell r="H530">
            <v>2144971.7099999995</v>
          </cell>
          <cell r="J530">
            <v>0</v>
          </cell>
        </row>
        <row r="531">
          <cell r="E531" t="str">
            <v>EA0270</v>
          </cell>
          <cell r="F531" t="str">
            <v>E.2.A) Minusvalenze</v>
          </cell>
          <cell r="H531">
            <v>0</v>
          </cell>
        </row>
        <row r="532">
          <cell r="E532" t="str">
            <v>EA0280</v>
          </cell>
          <cell r="F532" t="str">
            <v>E.2.B) Altri oneri straordinari</v>
          </cell>
          <cell r="G532">
            <v>0</v>
          </cell>
          <cell r="H532">
            <v>2144971.7099999995</v>
          </cell>
          <cell r="J532">
            <v>0</v>
          </cell>
        </row>
        <row r="533">
          <cell r="E533" t="str">
            <v>EA0290</v>
          </cell>
          <cell r="F533" t="str">
            <v>E.2.B.1) Oneri tributari da esercizi precedenti</v>
          </cell>
          <cell r="H533">
            <v>134573.96</v>
          </cell>
        </row>
        <row r="534">
          <cell r="E534" t="str">
            <v>EA0300</v>
          </cell>
          <cell r="F534" t="str">
            <v>E.2.B.2) Oneri da cause civili ed oneri processuali</v>
          </cell>
          <cell r="H534">
            <v>15718.22</v>
          </cell>
        </row>
        <row r="535">
          <cell r="E535" t="str">
            <v>EA0310</v>
          </cell>
          <cell r="F535" t="str">
            <v>E.2.B.3) Sopravvenienze passive</v>
          </cell>
          <cell r="G535">
            <v>0</v>
          </cell>
          <cell r="H535">
            <v>1858700.8599999999</v>
          </cell>
          <cell r="J535">
            <v>0</v>
          </cell>
        </row>
        <row r="536">
          <cell r="E536" t="str">
            <v>EA0320</v>
          </cell>
          <cell r="F536" t="str">
            <v>E.2.B.3.1) Sopravvenienze passive v/Aziende sanitarie pubbliche della Regione</v>
          </cell>
          <cell r="H536">
            <v>0</v>
          </cell>
          <cell r="J536">
            <v>0</v>
          </cell>
        </row>
        <row r="537">
          <cell r="E537" t="str">
            <v>EA0330</v>
          </cell>
          <cell r="F537" t="str">
            <v>E.2.B.3.1.A) Sopravvenienze passive v/Aziende sanitarie pubbliche relative alla mobilità intraregionale</v>
          </cell>
          <cell r="H537">
            <v>0</v>
          </cell>
        </row>
        <row r="538">
          <cell r="E538" t="str">
            <v>EA0340</v>
          </cell>
          <cell r="F538" t="str">
            <v>E.2.B.3.1.B) Altre sopravvenienze passive v/Aziende sanitarie pubbliche della Regione</v>
          </cell>
          <cell r="H538">
            <v>0</v>
          </cell>
        </row>
        <row r="539">
          <cell r="E539" t="str">
            <v>EA0350</v>
          </cell>
          <cell r="F539" t="str">
            <v>E.2.B.3.2) Sopravvenienze passive v/terzi</v>
          </cell>
          <cell r="G539">
            <v>0</v>
          </cell>
          <cell r="H539">
            <v>1858700.8599999999</v>
          </cell>
          <cell r="J539">
            <v>0</v>
          </cell>
        </row>
        <row r="540">
          <cell r="E540" t="str">
            <v>EA0360</v>
          </cell>
          <cell r="F540" t="str">
            <v>E.2.B.3.2.A) Sopravvenienze passive v/terzi relative alla mobilità extraregionale</v>
          </cell>
          <cell r="H540">
            <v>0</v>
          </cell>
        </row>
        <row r="541">
          <cell r="E541" t="str">
            <v>EA0370</v>
          </cell>
          <cell r="F541" t="str">
            <v>E.2.B.3.2.B) Sopravvenienze passive v/terzi relative al personale</v>
          </cell>
          <cell r="G541">
            <v>0</v>
          </cell>
          <cell r="H541">
            <v>736669.85</v>
          </cell>
          <cell r="J541">
            <v>0</v>
          </cell>
        </row>
        <row r="542">
          <cell r="E542" t="str">
            <v>EA0380</v>
          </cell>
          <cell r="F542" t="str">
            <v>E.2.B.3.2.B.1) Soprav. passive v/terzi relative al personale - dirigenza medica</v>
          </cell>
          <cell r="H542">
            <v>206431.37</v>
          </cell>
        </row>
        <row r="543">
          <cell r="E543" t="str">
            <v>EA0390</v>
          </cell>
          <cell r="F543" t="str">
            <v>E.2.B.3.2.B.2) Soprav. passive v/terzi relative al personale - dirigenza non medica</v>
          </cell>
          <cell r="H543">
            <v>82934.62</v>
          </cell>
        </row>
        <row r="544">
          <cell r="E544" t="str">
            <v>EA0400</v>
          </cell>
          <cell r="F544" t="str">
            <v>E.2.B.3.2.B.3) Soprav. passive v/terzi relative al personale - comparto</v>
          </cell>
          <cell r="H544">
            <v>447303.86</v>
          </cell>
        </row>
        <row r="545">
          <cell r="E545" t="str">
            <v>EA0410</v>
          </cell>
          <cell r="F545" t="str">
            <v>E.2.B.3.2.C) Sopravvenienze passive v/terzi relative alle convenzioni con medici di base</v>
          </cell>
          <cell r="H545">
            <v>5611.74</v>
          </cell>
        </row>
        <row r="546">
          <cell r="E546" t="str">
            <v>EA0420</v>
          </cell>
          <cell r="F546" t="str">
            <v>E.2.B.3.2.D) Sopravvenienze passive v/terzi relative alle convenzioni per la specialistica</v>
          </cell>
          <cell r="H546">
            <v>0</v>
          </cell>
        </row>
        <row r="547">
          <cell r="E547" t="str">
            <v>EA0430</v>
          </cell>
          <cell r="F547" t="str">
            <v>E.2.B.3.2.E) Sopravvenienze passive v/terzi relative all'acquisto prestaz. sanitarie da operatori accreditati</v>
          </cell>
          <cell r="H547">
            <v>6646.14</v>
          </cell>
        </row>
        <row r="548">
          <cell r="E548" t="str">
            <v>EA0440</v>
          </cell>
          <cell r="F548" t="str">
            <v>E.2.B.3.2.F) Sopravvenienze passive v/terzi relative all'acquisto di beni e servizi</v>
          </cell>
          <cell r="H548">
            <v>1109773.1299999999</v>
          </cell>
        </row>
        <row r="549">
          <cell r="E549" t="str">
            <v>EA0450</v>
          </cell>
          <cell r="F549" t="str">
            <v>E.2.B.3.2.G) Altre sopravvenienze passive v/terzi</v>
          </cell>
          <cell r="H549">
            <v>0</v>
          </cell>
        </row>
        <row r="550">
          <cell r="E550" t="str">
            <v>EA0460</v>
          </cell>
          <cell r="F550" t="str">
            <v>E.2.B.4) Insussistenze passive</v>
          </cell>
          <cell r="G550">
            <v>0</v>
          </cell>
          <cell r="H550">
            <v>31190.66</v>
          </cell>
          <cell r="J550">
            <v>0</v>
          </cell>
        </row>
        <row r="551">
          <cell r="E551" t="str">
            <v>EA0461</v>
          </cell>
          <cell r="F551" t="str">
            <v>E.2.B.4.1) Insussistenze passive per quote F.S. vincolato</v>
          </cell>
          <cell r="H551">
            <v>0</v>
          </cell>
        </row>
        <row r="552">
          <cell r="E552" t="str">
            <v>EA0470</v>
          </cell>
          <cell r="F552" t="str">
            <v>E.2.B.4.2) Insussistenze passive v/Aziende sanitarie pubbliche della Regione</v>
          </cell>
          <cell r="H552">
            <v>0</v>
          </cell>
        </row>
        <row r="553">
          <cell r="E553" t="str">
            <v>EA0480</v>
          </cell>
          <cell r="F553" t="str">
            <v>E.2.B.4.3) Insussistenze passive v/terzi</v>
          </cell>
          <cell r="G553">
            <v>0</v>
          </cell>
          <cell r="H553">
            <v>31190.66</v>
          </cell>
          <cell r="J553">
            <v>0</v>
          </cell>
        </row>
        <row r="554">
          <cell r="E554" t="str">
            <v>EA0490</v>
          </cell>
          <cell r="F554" t="str">
            <v>E.2.B.4.3.A) Insussistenze passive v/terzi relative alla mobilità extraregionale</v>
          </cell>
          <cell r="H554">
            <v>0</v>
          </cell>
        </row>
        <row r="555">
          <cell r="E555" t="str">
            <v>EA0500</v>
          </cell>
          <cell r="F555" t="str">
            <v>E.2.B.4.3.B) Insussistenze passive v/terzi relative al personale</v>
          </cell>
          <cell r="H555">
            <v>0</v>
          </cell>
        </row>
        <row r="556">
          <cell r="E556" t="str">
            <v>EA0510</v>
          </cell>
          <cell r="F556" t="str">
            <v>E.2.B.4.3.C) Insussistenze passive v/terzi relative alle convenzioni con medici di base</v>
          </cell>
          <cell r="H556">
            <v>0</v>
          </cell>
        </row>
        <row r="557">
          <cell r="E557" t="str">
            <v>EA0520</v>
          </cell>
          <cell r="F557" t="str">
            <v>E.2.B.4.3.D) Insussistenze passive v/terzi relative alle convenzioni per la specialistica</v>
          </cell>
          <cell r="H557">
            <v>0</v>
          </cell>
        </row>
        <row r="558">
          <cell r="E558" t="str">
            <v>EA0530</v>
          </cell>
          <cell r="F558" t="str">
            <v>E.2.B.4.3.E) Insussistenze passive v/terzi relative all'acquisto prestaz. sanitarie da operatori accreditati</v>
          </cell>
          <cell r="H558">
            <v>0</v>
          </cell>
        </row>
        <row r="559">
          <cell r="E559" t="str">
            <v>EA0540</v>
          </cell>
          <cell r="F559" t="str">
            <v>E.2.B.4.3.F) Insussistenze passive v/terzi relative all'acquisto di beni e servizi</v>
          </cell>
          <cell r="H559">
            <v>28841.35</v>
          </cell>
        </row>
        <row r="560">
          <cell r="E560" t="str">
            <v>EA0550</v>
          </cell>
          <cell r="F560" t="str">
            <v>E.2.B.4.3.G) Altre insussistenze passive v/terzi</v>
          </cell>
          <cell r="H560">
            <v>2349.31</v>
          </cell>
        </row>
        <row r="561">
          <cell r="E561" t="str">
            <v>EA0560</v>
          </cell>
          <cell r="F561" t="str">
            <v>E.2.B.5) Altri oneri straordinari</v>
          </cell>
          <cell r="H561">
            <v>104788.01</v>
          </cell>
        </row>
        <row r="562">
          <cell r="E562" t="str">
            <v>EZ9999</v>
          </cell>
          <cell r="F562" t="str">
            <v>Totale proventi e oneri straordinari (E)</v>
          </cell>
          <cell r="G562">
            <v>0</v>
          </cell>
          <cell r="H562">
            <v>767725.42000000039</v>
          </cell>
          <cell r="I562">
            <v>0</v>
          </cell>
          <cell r="J562">
            <v>175086.41</v>
          </cell>
        </row>
        <row r="564">
          <cell r="E564" t="str">
            <v>XA0000</v>
          </cell>
          <cell r="F564" t="str">
            <v>Risultato prima delle imposte (A - B +/- C +/- D +/- E)</v>
          </cell>
          <cell r="G564">
            <v>0</v>
          </cell>
          <cell r="H564">
            <v>8158154.8099998664</v>
          </cell>
        </row>
        <row r="566">
          <cell r="F566" t="str">
            <v xml:space="preserve">Y) Imposte e tasse </v>
          </cell>
          <cell r="H566">
            <v>0</v>
          </cell>
        </row>
        <row r="567">
          <cell r="E567" t="str">
            <v>YA0010</v>
          </cell>
          <cell r="F567" t="str">
            <v>Y.1) IRAP</v>
          </cell>
          <cell r="G567">
            <v>0</v>
          </cell>
          <cell r="H567">
            <v>15519001.959999999</v>
          </cell>
          <cell r="J567">
            <v>0</v>
          </cell>
        </row>
        <row r="568">
          <cell r="E568" t="str">
            <v>YA0020</v>
          </cell>
          <cell r="F568" t="str">
            <v>Y.1.A) IRAP relativa a personale dipendente</v>
          </cell>
          <cell r="H568">
            <v>14450968.109999999</v>
          </cell>
        </row>
        <row r="569">
          <cell r="E569" t="str">
            <v>YA0030</v>
          </cell>
          <cell r="F569" t="str">
            <v>Y.1.B) IRAP relativa a collaboratori e personale assimilato a lavoro dipendente</v>
          </cell>
          <cell r="H569">
            <v>738743.68</v>
          </cell>
        </row>
        <row r="570">
          <cell r="E570" t="str">
            <v>YA0040</v>
          </cell>
          <cell r="F570" t="str">
            <v>Y.1.C) IRAP relativa ad attività di libera professione (intramoenia)</v>
          </cell>
          <cell r="H570">
            <v>329290.17</v>
          </cell>
        </row>
        <row r="571">
          <cell r="E571" t="str">
            <v>YA0050</v>
          </cell>
          <cell r="F571" t="str">
            <v>Y.1.D) IRAP relativa ad attività commerciale</v>
          </cell>
          <cell r="H571">
            <v>0</v>
          </cell>
        </row>
        <row r="572">
          <cell r="E572" t="str">
            <v>YA0060</v>
          </cell>
          <cell r="F572" t="str">
            <v>Y.2) IRES</v>
          </cell>
          <cell r="G572">
            <v>0</v>
          </cell>
          <cell r="H572">
            <v>269518.23</v>
          </cell>
          <cell r="J572">
            <v>0</v>
          </cell>
        </row>
        <row r="573">
          <cell r="E573" t="str">
            <v>YA0070</v>
          </cell>
          <cell r="F573" t="str">
            <v>Y.2.A) IRES su attività istituzionale</v>
          </cell>
          <cell r="H573">
            <v>269518.23</v>
          </cell>
        </row>
        <row r="574">
          <cell r="E574" t="str">
            <v>YA0080</v>
          </cell>
          <cell r="F574" t="str">
            <v>Y.2.B) IRES su attività commerciale</v>
          </cell>
          <cell r="H574">
            <v>0</v>
          </cell>
        </row>
        <row r="575">
          <cell r="E575" t="str">
            <v>YA0090</v>
          </cell>
          <cell r="F575" t="str">
            <v>Y.3) Accantonamento a F.do Imposte (Accertamenti, condoni, ecc.)</v>
          </cell>
          <cell r="H575">
            <v>0</v>
          </cell>
        </row>
        <row r="576">
          <cell r="E576" t="str">
            <v>YZ9999</v>
          </cell>
          <cell r="F576" t="str">
            <v>Totale imposte e tasse (Y)</v>
          </cell>
          <cell r="G576">
            <v>0</v>
          </cell>
          <cell r="H576">
            <v>15788520.189999999</v>
          </cell>
          <cell r="J576">
            <v>0</v>
          </cell>
        </row>
        <row r="578">
          <cell r="E578" t="str">
            <v>ZZ9999</v>
          </cell>
          <cell r="F578" t="str">
            <v>RISULTATO DI ESERCIZIO</v>
          </cell>
          <cell r="G578">
            <v>0</v>
          </cell>
          <cell r="H578">
            <v>-7630365.3800001331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659"/>
  <sheetViews>
    <sheetView showGridLines="0" topLeftCell="B1" zoomScale="70" zoomScaleNormal="70" zoomScaleSheetLayoutView="70" workbookViewId="0">
      <selection activeCell="C605" sqref="B1:L605"/>
    </sheetView>
  </sheetViews>
  <sheetFormatPr defaultColWidth="10.28515625" defaultRowHeight="18" outlineLevelCol="1" x14ac:dyDescent="0.25"/>
  <cols>
    <col min="1" max="1" width="10.85546875" style="3" customWidth="1" outlineLevel="1"/>
    <col min="2" max="2" width="9.85546875" style="3" customWidth="1"/>
    <col min="3" max="3" width="13" style="5" customWidth="1"/>
    <col min="4" max="4" width="106.85546875" style="5" customWidth="1"/>
    <col min="5" max="5" width="22.28515625" style="75" customWidth="1"/>
    <col min="6" max="6" width="23.140625" style="161" customWidth="1"/>
    <col min="7" max="7" width="25.28515625" style="9" hidden="1" customWidth="1"/>
    <col min="8" max="8" width="21.85546875" style="9" hidden="1" customWidth="1"/>
    <col min="9" max="9" width="1.42578125" style="9" hidden="1" customWidth="1"/>
    <col min="10" max="10" width="2.7109375" style="75" hidden="1" customWidth="1"/>
    <col min="11" max="11" width="20" style="75" customWidth="1"/>
    <col min="12" max="12" width="15.42578125" style="341" customWidth="1"/>
    <col min="13" max="13" width="27.28515625" style="75" customWidth="1"/>
    <col min="14" max="21" width="3.28515625" style="75" customWidth="1"/>
    <col min="22" max="22" width="1.7109375" style="75" customWidth="1"/>
    <col min="23" max="23" width="3.42578125" style="3" customWidth="1"/>
    <col min="24" max="24" width="9.28515625" style="3" customWidth="1"/>
    <col min="25" max="25" width="5.28515625" style="3" customWidth="1"/>
    <col min="26" max="28" width="3.28515625" style="3" customWidth="1"/>
    <col min="29" max="29" width="12.5703125" style="4" customWidth="1"/>
    <col min="30" max="30" width="13" style="89" customWidth="1"/>
    <col min="31" max="230" width="10.28515625" style="3"/>
    <col min="231" max="239" width="9.140625" style="3" customWidth="1"/>
    <col min="240" max="240" width="1" style="3" customWidth="1"/>
    <col min="241" max="244" width="3.28515625" style="3" customWidth="1"/>
    <col min="245" max="245" width="1.85546875" style="3" customWidth="1"/>
    <col min="246" max="246" width="17.85546875" style="3" customWidth="1"/>
    <col min="247" max="247" width="1.85546875" style="3" customWidth="1"/>
    <col min="248" max="251" width="3.28515625" style="3" customWidth="1"/>
    <col min="252" max="252" width="1.85546875" style="3" customWidth="1"/>
    <col min="253" max="253" width="12.42578125" style="3" customWidth="1"/>
    <col min="254" max="254" width="1.85546875" style="3" customWidth="1"/>
    <col min="255" max="257" width="3" style="3" customWidth="1"/>
    <col min="258" max="258" width="4.42578125" style="3" customWidth="1"/>
    <col min="259" max="260" width="3" style="3" customWidth="1"/>
    <col min="261" max="266" width="3.28515625" style="3" customWidth="1"/>
    <col min="267" max="268" width="9.140625" style="3" customWidth="1"/>
    <col min="269" max="272" width="3.28515625" style="3" customWidth="1"/>
    <col min="273" max="273" width="4.140625" style="3" customWidth="1"/>
    <col min="274" max="486" width="10.28515625" style="3"/>
    <col min="487" max="495" width="9.140625" style="3" customWidth="1"/>
    <col min="496" max="496" width="1" style="3" customWidth="1"/>
    <col min="497" max="500" width="3.28515625" style="3" customWidth="1"/>
    <col min="501" max="501" width="1.85546875" style="3" customWidth="1"/>
    <col min="502" max="502" width="17.85546875" style="3" customWidth="1"/>
    <col min="503" max="503" width="1.85546875" style="3" customWidth="1"/>
    <col min="504" max="507" width="3.28515625" style="3" customWidth="1"/>
    <col min="508" max="508" width="1.85546875" style="3" customWidth="1"/>
    <col min="509" max="509" width="12.42578125" style="3" customWidth="1"/>
    <col min="510" max="510" width="1.85546875" style="3" customWidth="1"/>
    <col min="511" max="513" width="3" style="3" customWidth="1"/>
    <col min="514" max="514" width="4.42578125" style="3" customWidth="1"/>
    <col min="515" max="516" width="3" style="3" customWidth="1"/>
    <col min="517" max="522" width="3.28515625" style="3" customWidth="1"/>
    <col min="523" max="524" width="9.140625" style="3" customWidth="1"/>
    <col min="525" max="528" width="3.28515625" style="3" customWidth="1"/>
    <col min="529" max="529" width="4.140625" style="3" customWidth="1"/>
    <col min="530" max="742" width="10.28515625" style="3"/>
    <col min="743" max="751" width="9.140625" style="3" customWidth="1"/>
    <col min="752" max="752" width="1" style="3" customWidth="1"/>
    <col min="753" max="756" width="3.28515625" style="3" customWidth="1"/>
    <col min="757" max="757" width="1.85546875" style="3" customWidth="1"/>
    <col min="758" max="758" width="17.85546875" style="3" customWidth="1"/>
    <col min="759" max="759" width="1.85546875" style="3" customWidth="1"/>
    <col min="760" max="763" width="3.28515625" style="3" customWidth="1"/>
    <col min="764" max="764" width="1.85546875" style="3" customWidth="1"/>
    <col min="765" max="765" width="12.42578125" style="3" customWidth="1"/>
    <col min="766" max="766" width="1.85546875" style="3" customWidth="1"/>
    <col min="767" max="769" width="3" style="3" customWidth="1"/>
    <col min="770" max="770" width="4.42578125" style="3" customWidth="1"/>
    <col min="771" max="772" width="3" style="3" customWidth="1"/>
    <col min="773" max="778" width="3.28515625" style="3" customWidth="1"/>
    <col min="779" max="780" width="9.140625" style="3" customWidth="1"/>
    <col min="781" max="784" width="3.28515625" style="3" customWidth="1"/>
    <col min="785" max="785" width="4.140625" style="3" customWidth="1"/>
    <col min="786" max="998" width="10.28515625" style="3"/>
    <col min="999" max="1007" width="9.140625" style="3" customWidth="1"/>
    <col min="1008" max="1008" width="1" style="3" customWidth="1"/>
    <col min="1009" max="1012" width="3.28515625" style="3" customWidth="1"/>
    <col min="1013" max="1013" width="1.85546875" style="3" customWidth="1"/>
    <col min="1014" max="1014" width="17.85546875" style="3" customWidth="1"/>
    <col min="1015" max="1015" width="1.85546875" style="3" customWidth="1"/>
    <col min="1016" max="1019" width="3.28515625" style="3" customWidth="1"/>
    <col min="1020" max="1020" width="1.85546875" style="3" customWidth="1"/>
    <col min="1021" max="1021" width="12.42578125" style="3" customWidth="1"/>
    <col min="1022" max="1022" width="1.85546875" style="3" customWidth="1"/>
    <col min="1023" max="1025" width="3" style="3" customWidth="1"/>
    <col min="1026" max="1026" width="4.42578125" style="3" customWidth="1"/>
    <col min="1027" max="1028" width="3" style="3" customWidth="1"/>
    <col min="1029" max="1034" width="3.28515625" style="3" customWidth="1"/>
    <col min="1035" max="1036" width="9.140625" style="3" customWidth="1"/>
    <col min="1037" max="1040" width="3.28515625" style="3" customWidth="1"/>
    <col min="1041" max="1041" width="4.140625" style="3" customWidth="1"/>
    <col min="1042" max="1254" width="10.28515625" style="3"/>
    <col min="1255" max="1263" width="9.140625" style="3" customWidth="1"/>
    <col min="1264" max="1264" width="1" style="3" customWidth="1"/>
    <col min="1265" max="1268" width="3.28515625" style="3" customWidth="1"/>
    <col min="1269" max="1269" width="1.85546875" style="3" customWidth="1"/>
    <col min="1270" max="1270" width="17.85546875" style="3" customWidth="1"/>
    <col min="1271" max="1271" width="1.85546875" style="3" customWidth="1"/>
    <col min="1272" max="1275" width="3.28515625" style="3" customWidth="1"/>
    <col min="1276" max="1276" width="1.85546875" style="3" customWidth="1"/>
    <col min="1277" max="1277" width="12.42578125" style="3" customWidth="1"/>
    <col min="1278" max="1278" width="1.85546875" style="3" customWidth="1"/>
    <col min="1279" max="1281" width="3" style="3" customWidth="1"/>
    <col min="1282" max="1282" width="4.42578125" style="3" customWidth="1"/>
    <col min="1283" max="1284" width="3" style="3" customWidth="1"/>
    <col min="1285" max="1290" width="3.28515625" style="3" customWidth="1"/>
    <col min="1291" max="1292" width="9.140625" style="3" customWidth="1"/>
    <col min="1293" max="1296" width="3.28515625" style="3" customWidth="1"/>
    <col min="1297" max="1297" width="4.140625" style="3" customWidth="1"/>
    <col min="1298" max="1510" width="10.28515625" style="3"/>
    <col min="1511" max="1519" width="9.140625" style="3" customWidth="1"/>
    <col min="1520" max="1520" width="1" style="3" customWidth="1"/>
    <col min="1521" max="1524" width="3.28515625" style="3" customWidth="1"/>
    <col min="1525" max="1525" width="1.85546875" style="3" customWidth="1"/>
    <col min="1526" max="1526" width="17.85546875" style="3" customWidth="1"/>
    <col min="1527" max="1527" width="1.85546875" style="3" customWidth="1"/>
    <col min="1528" max="1531" width="3.28515625" style="3" customWidth="1"/>
    <col min="1532" max="1532" width="1.85546875" style="3" customWidth="1"/>
    <col min="1533" max="1533" width="12.42578125" style="3" customWidth="1"/>
    <col min="1534" max="1534" width="1.85546875" style="3" customWidth="1"/>
    <col min="1535" max="1537" width="3" style="3" customWidth="1"/>
    <col min="1538" max="1538" width="4.42578125" style="3" customWidth="1"/>
    <col min="1539" max="1540" width="3" style="3" customWidth="1"/>
    <col min="1541" max="1546" width="3.28515625" style="3" customWidth="1"/>
    <col min="1547" max="1548" width="9.140625" style="3" customWidth="1"/>
    <col min="1549" max="1552" width="3.28515625" style="3" customWidth="1"/>
    <col min="1553" max="1553" width="4.140625" style="3" customWidth="1"/>
    <col min="1554" max="1766" width="10.28515625" style="3"/>
    <col min="1767" max="1775" width="9.140625" style="3" customWidth="1"/>
    <col min="1776" max="1776" width="1" style="3" customWidth="1"/>
    <col min="1777" max="1780" width="3.28515625" style="3" customWidth="1"/>
    <col min="1781" max="1781" width="1.85546875" style="3" customWidth="1"/>
    <col min="1782" max="1782" width="17.85546875" style="3" customWidth="1"/>
    <col min="1783" max="1783" width="1.85546875" style="3" customWidth="1"/>
    <col min="1784" max="1787" width="3.28515625" style="3" customWidth="1"/>
    <col min="1788" max="1788" width="1.85546875" style="3" customWidth="1"/>
    <col min="1789" max="1789" width="12.42578125" style="3" customWidth="1"/>
    <col min="1790" max="1790" width="1.85546875" style="3" customWidth="1"/>
    <col min="1791" max="1793" width="3" style="3" customWidth="1"/>
    <col min="1794" max="1794" width="4.42578125" style="3" customWidth="1"/>
    <col min="1795" max="1796" width="3" style="3" customWidth="1"/>
    <col min="1797" max="1802" width="3.28515625" style="3" customWidth="1"/>
    <col min="1803" max="1804" width="9.140625" style="3" customWidth="1"/>
    <col min="1805" max="1808" width="3.28515625" style="3" customWidth="1"/>
    <col min="1809" max="1809" width="4.140625" style="3" customWidth="1"/>
    <col min="1810" max="2022" width="10.28515625" style="3"/>
    <col min="2023" max="2031" width="9.140625" style="3" customWidth="1"/>
    <col min="2032" max="2032" width="1" style="3" customWidth="1"/>
    <col min="2033" max="2036" width="3.28515625" style="3" customWidth="1"/>
    <col min="2037" max="2037" width="1.85546875" style="3" customWidth="1"/>
    <col min="2038" max="2038" width="17.85546875" style="3" customWidth="1"/>
    <col min="2039" max="2039" width="1.85546875" style="3" customWidth="1"/>
    <col min="2040" max="2043" width="3.28515625" style="3" customWidth="1"/>
    <col min="2044" max="2044" width="1.85546875" style="3" customWidth="1"/>
    <col min="2045" max="2045" width="12.42578125" style="3" customWidth="1"/>
    <col min="2046" max="2046" width="1.85546875" style="3" customWidth="1"/>
    <col min="2047" max="2049" width="3" style="3" customWidth="1"/>
    <col min="2050" max="2050" width="4.42578125" style="3" customWidth="1"/>
    <col min="2051" max="2052" width="3" style="3" customWidth="1"/>
    <col min="2053" max="2058" width="3.28515625" style="3" customWidth="1"/>
    <col min="2059" max="2060" width="9.140625" style="3" customWidth="1"/>
    <col min="2061" max="2064" width="3.28515625" style="3" customWidth="1"/>
    <col min="2065" max="2065" width="4.140625" style="3" customWidth="1"/>
    <col min="2066" max="2278" width="10.28515625" style="3"/>
    <col min="2279" max="2287" width="9.140625" style="3" customWidth="1"/>
    <col min="2288" max="2288" width="1" style="3" customWidth="1"/>
    <col min="2289" max="2292" width="3.28515625" style="3" customWidth="1"/>
    <col min="2293" max="2293" width="1.85546875" style="3" customWidth="1"/>
    <col min="2294" max="2294" width="17.85546875" style="3" customWidth="1"/>
    <col min="2295" max="2295" width="1.85546875" style="3" customWidth="1"/>
    <col min="2296" max="2299" width="3.28515625" style="3" customWidth="1"/>
    <col min="2300" max="2300" width="1.85546875" style="3" customWidth="1"/>
    <col min="2301" max="2301" width="12.42578125" style="3" customWidth="1"/>
    <col min="2302" max="2302" width="1.85546875" style="3" customWidth="1"/>
    <col min="2303" max="2305" width="3" style="3" customWidth="1"/>
    <col min="2306" max="2306" width="4.42578125" style="3" customWidth="1"/>
    <col min="2307" max="2308" width="3" style="3" customWidth="1"/>
    <col min="2309" max="2314" width="3.28515625" style="3" customWidth="1"/>
    <col min="2315" max="2316" width="9.140625" style="3" customWidth="1"/>
    <col min="2317" max="2320" width="3.28515625" style="3" customWidth="1"/>
    <col min="2321" max="2321" width="4.140625" style="3" customWidth="1"/>
    <col min="2322" max="2534" width="10.28515625" style="3"/>
    <col min="2535" max="2543" width="9.140625" style="3" customWidth="1"/>
    <col min="2544" max="2544" width="1" style="3" customWidth="1"/>
    <col min="2545" max="2548" width="3.28515625" style="3" customWidth="1"/>
    <col min="2549" max="2549" width="1.85546875" style="3" customWidth="1"/>
    <col min="2550" max="2550" width="17.85546875" style="3" customWidth="1"/>
    <col min="2551" max="2551" width="1.85546875" style="3" customWidth="1"/>
    <col min="2552" max="2555" width="3.28515625" style="3" customWidth="1"/>
    <col min="2556" max="2556" width="1.85546875" style="3" customWidth="1"/>
    <col min="2557" max="2557" width="12.42578125" style="3" customWidth="1"/>
    <col min="2558" max="2558" width="1.85546875" style="3" customWidth="1"/>
    <col min="2559" max="2561" width="3" style="3" customWidth="1"/>
    <col min="2562" max="2562" width="4.42578125" style="3" customWidth="1"/>
    <col min="2563" max="2564" width="3" style="3" customWidth="1"/>
    <col min="2565" max="2570" width="3.28515625" style="3" customWidth="1"/>
    <col min="2571" max="2572" width="9.140625" style="3" customWidth="1"/>
    <col min="2573" max="2576" width="3.28515625" style="3" customWidth="1"/>
    <col min="2577" max="2577" width="4.140625" style="3" customWidth="1"/>
    <col min="2578" max="2790" width="10.28515625" style="3"/>
    <col min="2791" max="2799" width="9.140625" style="3" customWidth="1"/>
    <col min="2800" max="2800" width="1" style="3" customWidth="1"/>
    <col min="2801" max="2804" width="3.28515625" style="3" customWidth="1"/>
    <col min="2805" max="2805" width="1.85546875" style="3" customWidth="1"/>
    <col min="2806" max="2806" width="17.85546875" style="3" customWidth="1"/>
    <col min="2807" max="2807" width="1.85546875" style="3" customWidth="1"/>
    <col min="2808" max="2811" width="3.28515625" style="3" customWidth="1"/>
    <col min="2812" max="2812" width="1.85546875" style="3" customWidth="1"/>
    <col min="2813" max="2813" width="12.42578125" style="3" customWidth="1"/>
    <col min="2814" max="2814" width="1.85546875" style="3" customWidth="1"/>
    <col min="2815" max="2817" width="3" style="3" customWidth="1"/>
    <col min="2818" max="2818" width="4.42578125" style="3" customWidth="1"/>
    <col min="2819" max="2820" width="3" style="3" customWidth="1"/>
    <col min="2821" max="2826" width="3.28515625" style="3" customWidth="1"/>
    <col min="2827" max="2828" width="9.140625" style="3" customWidth="1"/>
    <col min="2829" max="2832" width="3.28515625" style="3" customWidth="1"/>
    <col min="2833" max="2833" width="4.140625" style="3" customWidth="1"/>
    <col min="2834" max="3046" width="10.28515625" style="3"/>
    <col min="3047" max="3055" width="9.140625" style="3" customWidth="1"/>
    <col min="3056" max="3056" width="1" style="3" customWidth="1"/>
    <col min="3057" max="3060" width="3.28515625" style="3" customWidth="1"/>
    <col min="3061" max="3061" width="1.85546875" style="3" customWidth="1"/>
    <col min="3062" max="3062" width="17.85546875" style="3" customWidth="1"/>
    <col min="3063" max="3063" width="1.85546875" style="3" customWidth="1"/>
    <col min="3064" max="3067" width="3.28515625" style="3" customWidth="1"/>
    <col min="3068" max="3068" width="1.85546875" style="3" customWidth="1"/>
    <col min="3069" max="3069" width="12.42578125" style="3" customWidth="1"/>
    <col min="3070" max="3070" width="1.85546875" style="3" customWidth="1"/>
    <col min="3071" max="3073" width="3" style="3" customWidth="1"/>
    <col min="3074" max="3074" width="4.42578125" style="3" customWidth="1"/>
    <col min="3075" max="3076" width="3" style="3" customWidth="1"/>
    <col min="3077" max="3082" width="3.28515625" style="3" customWidth="1"/>
    <col min="3083" max="3084" width="9.140625" style="3" customWidth="1"/>
    <col min="3085" max="3088" width="3.28515625" style="3" customWidth="1"/>
    <col min="3089" max="3089" width="4.140625" style="3" customWidth="1"/>
    <col min="3090" max="3302" width="10.28515625" style="3"/>
    <col min="3303" max="3311" width="9.140625" style="3" customWidth="1"/>
    <col min="3312" max="3312" width="1" style="3" customWidth="1"/>
    <col min="3313" max="3316" width="3.28515625" style="3" customWidth="1"/>
    <col min="3317" max="3317" width="1.85546875" style="3" customWidth="1"/>
    <col min="3318" max="3318" width="17.85546875" style="3" customWidth="1"/>
    <col min="3319" max="3319" width="1.85546875" style="3" customWidth="1"/>
    <col min="3320" max="3323" width="3.28515625" style="3" customWidth="1"/>
    <col min="3324" max="3324" width="1.85546875" style="3" customWidth="1"/>
    <col min="3325" max="3325" width="12.42578125" style="3" customWidth="1"/>
    <col min="3326" max="3326" width="1.85546875" style="3" customWidth="1"/>
    <col min="3327" max="3329" width="3" style="3" customWidth="1"/>
    <col min="3330" max="3330" width="4.42578125" style="3" customWidth="1"/>
    <col min="3331" max="3332" width="3" style="3" customWidth="1"/>
    <col min="3333" max="3338" width="3.28515625" style="3" customWidth="1"/>
    <col min="3339" max="3340" width="9.140625" style="3" customWidth="1"/>
    <col min="3341" max="3344" width="3.28515625" style="3" customWidth="1"/>
    <col min="3345" max="3345" width="4.140625" style="3" customWidth="1"/>
    <col min="3346" max="3558" width="10.28515625" style="3"/>
    <col min="3559" max="3567" width="9.140625" style="3" customWidth="1"/>
    <col min="3568" max="3568" width="1" style="3" customWidth="1"/>
    <col min="3569" max="3572" width="3.28515625" style="3" customWidth="1"/>
    <col min="3573" max="3573" width="1.85546875" style="3" customWidth="1"/>
    <col min="3574" max="3574" width="17.85546875" style="3" customWidth="1"/>
    <col min="3575" max="3575" width="1.85546875" style="3" customWidth="1"/>
    <col min="3576" max="3579" width="3.28515625" style="3" customWidth="1"/>
    <col min="3580" max="3580" width="1.85546875" style="3" customWidth="1"/>
    <col min="3581" max="3581" width="12.42578125" style="3" customWidth="1"/>
    <col min="3582" max="3582" width="1.85546875" style="3" customWidth="1"/>
    <col min="3583" max="3585" width="3" style="3" customWidth="1"/>
    <col min="3586" max="3586" width="4.42578125" style="3" customWidth="1"/>
    <col min="3587" max="3588" width="3" style="3" customWidth="1"/>
    <col min="3589" max="3594" width="3.28515625" style="3" customWidth="1"/>
    <col min="3595" max="3596" width="9.140625" style="3" customWidth="1"/>
    <col min="3597" max="3600" width="3.28515625" style="3" customWidth="1"/>
    <col min="3601" max="3601" width="4.140625" style="3" customWidth="1"/>
    <col min="3602" max="3814" width="10.28515625" style="3"/>
    <col min="3815" max="3823" width="9.140625" style="3" customWidth="1"/>
    <col min="3824" max="3824" width="1" style="3" customWidth="1"/>
    <col min="3825" max="3828" width="3.28515625" style="3" customWidth="1"/>
    <col min="3829" max="3829" width="1.85546875" style="3" customWidth="1"/>
    <col min="3830" max="3830" width="17.85546875" style="3" customWidth="1"/>
    <col min="3831" max="3831" width="1.85546875" style="3" customWidth="1"/>
    <col min="3832" max="3835" width="3.28515625" style="3" customWidth="1"/>
    <col min="3836" max="3836" width="1.85546875" style="3" customWidth="1"/>
    <col min="3837" max="3837" width="12.42578125" style="3" customWidth="1"/>
    <col min="3838" max="3838" width="1.85546875" style="3" customWidth="1"/>
    <col min="3839" max="3841" width="3" style="3" customWidth="1"/>
    <col min="3842" max="3842" width="4.42578125" style="3" customWidth="1"/>
    <col min="3843" max="3844" width="3" style="3" customWidth="1"/>
    <col min="3845" max="3850" width="3.28515625" style="3" customWidth="1"/>
    <col min="3851" max="3852" width="9.140625" style="3" customWidth="1"/>
    <col min="3853" max="3856" width="3.28515625" style="3" customWidth="1"/>
    <col min="3857" max="3857" width="4.140625" style="3" customWidth="1"/>
    <col min="3858" max="4070" width="10.28515625" style="3"/>
    <col min="4071" max="4079" width="9.140625" style="3" customWidth="1"/>
    <col min="4080" max="4080" width="1" style="3" customWidth="1"/>
    <col min="4081" max="4084" width="3.28515625" style="3" customWidth="1"/>
    <col min="4085" max="4085" width="1.85546875" style="3" customWidth="1"/>
    <col min="4086" max="4086" width="17.85546875" style="3" customWidth="1"/>
    <col min="4087" max="4087" width="1.85546875" style="3" customWidth="1"/>
    <col min="4088" max="4091" width="3.28515625" style="3" customWidth="1"/>
    <col min="4092" max="4092" width="1.85546875" style="3" customWidth="1"/>
    <col min="4093" max="4093" width="12.42578125" style="3" customWidth="1"/>
    <col min="4094" max="4094" width="1.85546875" style="3" customWidth="1"/>
    <col min="4095" max="4097" width="3" style="3" customWidth="1"/>
    <col min="4098" max="4098" width="4.42578125" style="3" customWidth="1"/>
    <col min="4099" max="4100" width="3" style="3" customWidth="1"/>
    <col min="4101" max="4106" width="3.28515625" style="3" customWidth="1"/>
    <col min="4107" max="4108" width="9.140625" style="3" customWidth="1"/>
    <col min="4109" max="4112" width="3.28515625" style="3" customWidth="1"/>
    <col min="4113" max="4113" width="4.140625" style="3" customWidth="1"/>
    <col min="4114" max="4326" width="10.28515625" style="3"/>
    <col min="4327" max="4335" width="9.140625" style="3" customWidth="1"/>
    <col min="4336" max="4336" width="1" style="3" customWidth="1"/>
    <col min="4337" max="4340" width="3.28515625" style="3" customWidth="1"/>
    <col min="4341" max="4341" width="1.85546875" style="3" customWidth="1"/>
    <col min="4342" max="4342" width="17.85546875" style="3" customWidth="1"/>
    <col min="4343" max="4343" width="1.85546875" style="3" customWidth="1"/>
    <col min="4344" max="4347" width="3.28515625" style="3" customWidth="1"/>
    <col min="4348" max="4348" width="1.85546875" style="3" customWidth="1"/>
    <col min="4349" max="4349" width="12.42578125" style="3" customWidth="1"/>
    <col min="4350" max="4350" width="1.85546875" style="3" customWidth="1"/>
    <col min="4351" max="4353" width="3" style="3" customWidth="1"/>
    <col min="4354" max="4354" width="4.42578125" style="3" customWidth="1"/>
    <col min="4355" max="4356" width="3" style="3" customWidth="1"/>
    <col min="4357" max="4362" width="3.28515625" style="3" customWidth="1"/>
    <col min="4363" max="4364" width="9.140625" style="3" customWidth="1"/>
    <col min="4365" max="4368" width="3.28515625" style="3" customWidth="1"/>
    <col min="4369" max="4369" width="4.140625" style="3" customWidth="1"/>
    <col min="4370" max="4582" width="10.28515625" style="3"/>
    <col min="4583" max="4591" width="9.140625" style="3" customWidth="1"/>
    <col min="4592" max="4592" width="1" style="3" customWidth="1"/>
    <col min="4593" max="4596" width="3.28515625" style="3" customWidth="1"/>
    <col min="4597" max="4597" width="1.85546875" style="3" customWidth="1"/>
    <col min="4598" max="4598" width="17.85546875" style="3" customWidth="1"/>
    <col min="4599" max="4599" width="1.85546875" style="3" customWidth="1"/>
    <col min="4600" max="4603" width="3.28515625" style="3" customWidth="1"/>
    <col min="4604" max="4604" width="1.85546875" style="3" customWidth="1"/>
    <col min="4605" max="4605" width="12.42578125" style="3" customWidth="1"/>
    <col min="4606" max="4606" width="1.85546875" style="3" customWidth="1"/>
    <col min="4607" max="4609" width="3" style="3" customWidth="1"/>
    <col min="4610" max="4610" width="4.42578125" style="3" customWidth="1"/>
    <col min="4611" max="4612" width="3" style="3" customWidth="1"/>
    <col min="4613" max="4618" width="3.28515625" style="3" customWidth="1"/>
    <col min="4619" max="4620" width="9.140625" style="3" customWidth="1"/>
    <col min="4621" max="4624" width="3.28515625" style="3" customWidth="1"/>
    <col min="4625" max="4625" width="4.140625" style="3" customWidth="1"/>
    <col min="4626" max="4838" width="10.28515625" style="3"/>
    <col min="4839" max="4847" width="9.140625" style="3" customWidth="1"/>
    <col min="4848" max="4848" width="1" style="3" customWidth="1"/>
    <col min="4849" max="4852" width="3.28515625" style="3" customWidth="1"/>
    <col min="4853" max="4853" width="1.85546875" style="3" customWidth="1"/>
    <col min="4854" max="4854" width="17.85546875" style="3" customWidth="1"/>
    <col min="4855" max="4855" width="1.85546875" style="3" customWidth="1"/>
    <col min="4856" max="4859" width="3.28515625" style="3" customWidth="1"/>
    <col min="4860" max="4860" width="1.85546875" style="3" customWidth="1"/>
    <col min="4861" max="4861" width="12.42578125" style="3" customWidth="1"/>
    <col min="4862" max="4862" width="1.85546875" style="3" customWidth="1"/>
    <col min="4863" max="4865" width="3" style="3" customWidth="1"/>
    <col min="4866" max="4866" width="4.42578125" style="3" customWidth="1"/>
    <col min="4867" max="4868" width="3" style="3" customWidth="1"/>
    <col min="4869" max="4874" width="3.28515625" style="3" customWidth="1"/>
    <col min="4875" max="4876" width="9.140625" style="3" customWidth="1"/>
    <col min="4877" max="4880" width="3.28515625" style="3" customWidth="1"/>
    <col min="4881" max="4881" width="4.140625" style="3" customWidth="1"/>
    <col min="4882" max="5094" width="10.28515625" style="3"/>
    <col min="5095" max="5103" width="9.140625" style="3" customWidth="1"/>
    <col min="5104" max="5104" width="1" style="3" customWidth="1"/>
    <col min="5105" max="5108" width="3.28515625" style="3" customWidth="1"/>
    <col min="5109" max="5109" width="1.85546875" style="3" customWidth="1"/>
    <col min="5110" max="5110" width="17.85546875" style="3" customWidth="1"/>
    <col min="5111" max="5111" width="1.85546875" style="3" customWidth="1"/>
    <col min="5112" max="5115" width="3.28515625" style="3" customWidth="1"/>
    <col min="5116" max="5116" width="1.85546875" style="3" customWidth="1"/>
    <col min="5117" max="5117" width="12.42578125" style="3" customWidth="1"/>
    <col min="5118" max="5118" width="1.85546875" style="3" customWidth="1"/>
    <col min="5119" max="5121" width="3" style="3" customWidth="1"/>
    <col min="5122" max="5122" width="4.42578125" style="3" customWidth="1"/>
    <col min="5123" max="5124" width="3" style="3" customWidth="1"/>
    <col min="5125" max="5130" width="3.28515625" style="3" customWidth="1"/>
    <col min="5131" max="5132" width="9.140625" style="3" customWidth="1"/>
    <col min="5133" max="5136" width="3.28515625" style="3" customWidth="1"/>
    <col min="5137" max="5137" width="4.140625" style="3" customWidth="1"/>
    <col min="5138" max="5350" width="10.28515625" style="3"/>
    <col min="5351" max="5359" width="9.140625" style="3" customWidth="1"/>
    <col min="5360" max="5360" width="1" style="3" customWidth="1"/>
    <col min="5361" max="5364" width="3.28515625" style="3" customWidth="1"/>
    <col min="5365" max="5365" width="1.85546875" style="3" customWidth="1"/>
    <col min="5366" max="5366" width="17.85546875" style="3" customWidth="1"/>
    <col min="5367" max="5367" width="1.85546875" style="3" customWidth="1"/>
    <col min="5368" max="5371" width="3.28515625" style="3" customWidth="1"/>
    <col min="5372" max="5372" width="1.85546875" style="3" customWidth="1"/>
    <col min="5373" max="5373" width="12.42578125" style="3" customWidth="1"/>
    <col min="5374" max="5374" width="1.85546875" style="3" customWidth="1"/>
    <col min="5375" max="5377" width="3" style="3" customWidth="1"/>
    <col min="5378" max="5378" width="4.42578125" style="3" customWidth="1"/>
    <col min="5379" max="5380" width="3" style="3" customWidth="1"/>
    <col min="5381" max="5386" width="3.28515625" style="3" customWidth="1"/>
    <col min="5387" max="5388" width="9.140625" style="3" customWidth="1"/>
    <col min="5389" max="5392" width="3.28515625" style="3" customWidth="1"/>
    <col min="5393" max="5393" width="4.140625" style="3" customWidth="1"/>
    <col min="5394" max="5606" width="10.28515625" style="3"/>
    <col min="5607" max="5615" width="9.140625" style="3" customWidth="1"/>
    <col min="5616" max="5616" width="1" style="3" customWidth="1"/>
    <col min="5617" max="5620" width="3.28515625" style="3" customWidth="1"/>
    <col min="5621" max="5621" width="1.85546875" style="3" customWidth="1"/>
    <col min="5622" max="5622" width="17.85546875" style="3" customWidth="1"/>
    <col min="5623" max="5623" width="1.85546875" style="3" customWidth="1"/>
    <col min="5624" max="5627" width="3.28515625" style="3" customWidth="1"/>
    <col min="5628" max="5628" width="1.85546875" style="3" customWidth="1"/>
    <col min="5629" max="5629" width="12.42578125" style="3" customWidth="1"/>
    <col min="5630" max="5630" width="1.85546875" style="3" customWidth="1"/>
    <col min="5631" max="5633" width="3" style="3" customWidth="1"/>
    <col min="5634" max="5634" width="4.42578125" style="3" customWidth="1"/>
    <col min="5635" max="5636" width="3" style="3" customWidth="1"/>
    <col min="5637" max="5642" width="3.28515625" style="3" customWidth="1"/>
    <col min="5643" max="5644" width="9.140625" style="3" customWidth="1"/>
    <col min="5645" max="5648" width="3.28515625" style="3" customWidth="1"/>
    <col min="5649" max="5649" width="4.140625" style="3" customWidth="1"/>
    <col min="5650" max="5862" width="10.28515625" style="3"/>
    <col min="5863" max="5871" width="9.140625" style="3" customWidth="1"/>
    <col min="5872" max="5872" width="1" style="3" customWidth="1"/>
    <col min="5873" max="5876" width="3.28515625" style="3" customWidth="1"/>
    <col min="5877" max="5877" width="1.85546875" style="3" customWidth="1"/>
    <col min="5878" max="5878" width="17.85546875" style="3" customWidth="1"/>
    <col min="5879" max="5879" width="1.85546875" style="3" customWidth="1"/>
    <col min="5880" max="5883" width="3.28515625" style="3" customWidth="1"/>
    <col min="5884" max="5884" width="1.85546875" style="3" customWidth="1"/>
    <col min="5885" max="5885" width="12.42578125" style="3" customWidth="1"/>
    <col min="5886" max="5886" width="1.85546875" style="3" customWidth="1"/>
    <col min="5887" max="5889" width="3" style="3" customWidth="1"/>
    <col min="5890" max="5890" width="4.42578125" style="3" customWidth="1"/>
    <col min="5891" max="5892" width="3" style="3" customWidth="1"/>
    <col min="5893" max="5898" width="3.28515625" style="3" customWidth="1"/>
    <col min="5899" max="5900" width="9.140625" style="3" customWidth="1"/>
    <col min="5901" max="5904" width="3.28515625" style="3" customWidth="1"/>
    <col min="5905" max="5905" width="4.140625" style="3" customWidth="1"/>
    <col min="5906" max="6118" width="10.28515625" style="3"/>
    <col min="6119" max="6127" width="9.140625" style="3" customWidth="1"/>
    <col min="6128" max="6128" width="1" style="3" customWidth="1"/>
    <col min="6129" max="6132" width="3.28515625" style="3" customWidth="1"/>
    <col min="6133" max="6133" width="1.85546875" style="3" customWidth="1"/>
    <col min="6134" max="6134" width="17.85546875" style="3" customWidth="1"/>
    <col min="6135" max="6135" width="1.85546875" style="3" customWidth="1"/>
    <col min="6136" max="6139" width="3.28515625" style="3" customWidth="1"/>
    <col min="6140" max="6140" width="1.85546875" style="3" customWidth="1"/>
    <col min="6141" max="6141" width="12.42578125" style="3" customWidth="1"/>
    <col min="6142" max="6142" width="1.85546875" style="3" customWidth="1"/>
    <col min="6143" max="6145" width="3" style="3" customWidth="1"/>
    <col min="6146" max="6146" width="4.42578125" style="3" customWidth="1"/>
    <col min="6147" max="6148" width="3" style="3" customWidth="1"/>
    <col min="6149" max="6154" width="3.28515625" style="3" customWidth="1"/>
    <col min="6155" max="6156" width="9.140625" style="3" customWidth="1"/>
    <col min="6157" max="6160" width="3.28515625" style="3" customWidth="1"/>
    <col min="6161" max="6161" width="4.140625" style="3" customWidth="1"/>
    <col min="6162" max="6374" width="10.28515625" style="3"/>
    <col min="6375" max="6383" width="9.140625" style="3" customWidth="1"/>
    <col min="6384" max="6384" width="1" style="3" customWidth="1"/>
    <col min="6385" max="6388" width="3.28515625" style="3" customWidth="1"/>
    <col min="6389" max="6389" width="1.85546875" style="3" customWidth="1"/>
    <col min="6390" max="6390" width="17.85546875" style="3" customWidth="1"/>
    <col min="6391" max="6391" width="1.85546875" style="3" customWidth="1"/>
    <col min="6392" max="6395" width="3.28515625" style="3" customWidth="1"/>
    <col min="6396" max="6396" width="1.85546875" style="3" customWidth="1"/>
    <col min="6397" max="6397" width="12.42578125" style="3" customWidth="1"/>
    <col min="6398" max="6398" width="1.85546875" style="3" customWidth="1"/>
    <col min="6399" max="6401" width="3" style="3" customWidth="1"/>
    <col min="6402" max="6402" width="4.42578125" style="3" customWidth="1"/>
    <col min="6403" max="6404" width="3" style="3" customWidth="1"/>
    <col min="6405" max="6410" width="3.28515625" style="3" customWidth="1"/>
    <col min="6411" max="6412" width="9.140625" style="3" customWidth="1"/>
    <col min="6413" max="6416" width="3.28515625" style="3" customWidth="1"/>
    <col min="6417" max="6417" width="4.140625" style="3" customWidth="1"/>
    <col min="6418" max="6630" width="10.28515625" style="3"/>
    <col min="6631" max="6639" width="9.140625" style="3" customWidth="1"/>
    <col min="6640" max="6640" width="1" style="3" customWidth="1"/>
    <col min="6641" max="6644" width="3.28515625" style="3" customWidth="1"/>
    <col min="6645" max="6645" width="1.85546875" style="3" customWidth="1"/>
    <col min="6646" max="6646" width="17.85546875" style="3" customWidth="1"/>
    <col min="6647" max="6647" width="1.85546875" style="3" customWidth="1"/>
    <col min="6648" max="6651" width="3.28515625" style="3" customWidth="1"/>
    <col min="6652" max="6652" width="1.85546875" style="3" customWidth="1"/>
    <col min="6653" max="6653" width="12.42578125" style="3" customWidth="1"/>
    <col min="6654" max="6654" width="1.85546875" style="3" customWidth="1"/>
    <col min="6655" max="6657" width="3" style="3" customWidth="1"/>
    <col min="6658" max="6658" width="4.42578125" style="3" customWidth="1"/>
    <col min="6659" max="6660" width="3" style="3" customWidth="1"/>
    <col min="6661" max="6666" width="3.28515625" style="3" customWidth="1"/>
    <col min="6667" max="6668" width="9.140625" style="3" customWidth="1"/>
    <col min="6669" max="6672" width="3.28515625" style="3" customWidth="1"/>
    <col min="6673" max="6673" width="4.140625" style="3" customWidth="1"/>
    <col min="6674" max="6886" width="10.28515625" style="3"/>
    <col min="6887" max="6895" width="9.140625" style="3" customWidth="1"/>
    <col min="6896" max="6896" width="1" style="3" customWidth="1"/>
    <col min="6897" max="6900" width="3.28515625" style="3" customWidth="1"/>
    <col min="6901" max="6901" width="1.85546875" style="3" customWidth="1"/>
    <col min="6902" max="6902" width="17.85546875" style="3" customWidth="1"/>
    <col min="6903" max="6903" width="1.85546875" style="3" customWidth="1"/>
    <col min="6904" max="6907" width="3.28515625" style="3" customWidth="1"/>
    <col min="6908" max="6908" width="1.85546875" style="3" customWidth="1"/>
    <col min="6909" max="6909" width="12.42578125" style="3" customWidth="1"/>
    <col min="6910" max="6910" width="1.85546875" style="3" customWidth="1"/>
    <col min="6911" max="6913" width="3" style="3" customWidth="1"/>
    <col min="6914" max="6914" width="4.42578125" style="3" customWidth="1"/>
    <col min="6915" max="6916" width="3" style="3" customWidth="1"/>
    <col min="6917" max="6922" width="3.28515625" style="3" customWidth="1"/>
    <col min="6923" max="6924" width="9.140625" style="3" customWidth="1"/>
    <col min="6925" max="6928" width="3.28515625" style="3" customWidth="1"/>
    <col min="6929" max="6929" width="4.140625" style="3" customWidth="1"/>
    <col min="6930" max="7142" width="10.28515625" style="3"/>
    <col min="7143" max="7151" width="9.140625" style="3" customWidth="1"/>
    <col min="7152" max="7152" width="1" style="3" customWidth="1"/>
    <col min="7153" max="7156" width="3.28515625" style="3" customWidth="1"/>
    <col min="7157" max="7157" width="1.85546875" style="3" customWidth="1"/>
    <col min="7158" max="7158" width="17.85546875" style="3" customWidth="1"/>
    <col min="7159" max="7159" width="1.85546875" style="3" customWidth="1"/>
    <col min="7160" max="7163" width="3.28515625" style="3" customWidth="1"/>
    <col min="7164" max="7164" width="1.85546875" style="3" customWidth="1"/>
    <col min="7165" max="7165" width="12.42578125" style="3" customWidth="1"/>
    <col min="7166" max="7166" width="1.85546875" style="3" customWidth="1"/>
    <col min="7167" max="7169" width="3" style="3" customWidth="1"/>
    <col min="7170" max="7170" width="4.42578125" style="3" customWidth="1"/>
    <col min="7171" max="7172" width="3" style="3" customWidth="1"/>
    <col min="7173" max="7178" width="3.28515625" style="3" customWidth="1"/>
    <col min="7179" max="7180" width="9.140625" style="3" customWidth="1"/>
    <col min="7181" max="7184" width="3.28515625" style="3" customWidth="1"/>
    <col min="7185" max="7185" width="4.140625" style="3" customWidth="1"/>
    <col min="7186" max="7398" width="10.28515625" style="3"/>
    <col min="7399" max="7407" width="9.140625" style="3" customWidth="1"/>
    <col min="7408" max="7408" width="1" style="3" customWidth="1"/>
    <col min="7409" max="7412" width="3.28515625" style="3" customWidth="1"/>
    <col min="7413" max="7413" width="1.85546875" style="3" customWidth="1"/>
    <col min="7414" max="7414" width="17.85546875" style="3" customWidth="1"/>
    <col min="7415" max="7415" width="1.85546875" style="3" customWidth="1"/>
    <col min="7416" max="7419" width="3.28515625" style="3" customWidth="1"/>
    <col min="7420" max="7420" width="1.85546875" style="3" customWidth="1"/>
    <col min="7421" max="7421" width="12.42578125" style="3" customWidth="1"/>
    <col min="7422" max="7422" width="1.85546875" style="3" customWidth="1"/>
    <col min="7423" max="7425" width="3" style="3" customWidth="1"/>
    <col min="7426" max="7426" width="4.42578125" style="3" customWidth="1"/>
    <col min="7427" max="7428" width="3" style="3" customWidth="1"/>
    <col min="7429" max="7434" width="3.28515625" style="3" customWidth="1"/>
    <col min="7435" max="7436" width="9.140625" style="3" customWidth="1"/>
    <col min="7437" max="7440" width="3.28515625" style="3" customWidth="1"/>
    <col min="7441" max="7441" width="4.140625" style="3" customWidth="1"/>
    <col min="7442" max="7654" width="10.28515625" style="3"/>
    <col min="7655" max="7663" width="9.140625" style="3" customWidth="1"/>
    <col min="7664" max="7664" width="1" style="3" customWidth="1"/>
    <col min="7665" max="7668" width="3.28515625" style="3" customWidth="1"/>
    <col min="7669" max="7669" width="1.85546875" style="3" customWidth="1"/>
    <col min="7670" max="7670" width="17.85546875" style="3" customWidth="1"/>
    <col min="7671" max="7671" width="1.85546875" style="3" customWidth="1"/>
    <col min="7672" max="7675" width="3.28515625" style="3" customWidth="1"/>
    <col min="7676" max="7676" width="1.85546875" style="3" customWidth="1"/>
    <col min="7677" max="7677" width="12.42578125" style="3" customWidth="1"/>
    <col min="7678" max="7678" width="1.85546875" style="3" customWidth="1"/>
    <col min="7679" max="7681" width="3" style="3" customWidth="1"/>
    <col min="7682" max="7682" width="4.42578125" style="3" customWidth="1"/>
    <col min="7683" max="7684" width="3" style="3" customWidth="1"/>
    <col min="7685" max="7690" width="3.28515625" style="3" customWidth="1"/>
    <col min="7691" max="7692" width="9.140625" style="3" customWidth="1"/>
    <col min="7693" max="7696" width="3.28515625" style="3" customWidth="1"/>
    <col min="7697" max="7697" width="4.140625" style="3" customWidth="1"/>
    <col min="7698" max="7910" width="10.28515625" style="3"/>
    <col min="7911" max="7919" width="9.140625" style="3" customWidth="1"/>
    <col min="7920" max="7920" width="1" style="3" customWidth="1"/>
    <col min="7921" max="7924" width="3.28515625" style="3" customWidth="1"/>
    <col min="7925" max="7925" width="1.85546875" style="3" customWidth="1"/>
    <col min="7926" max="7926" width="17.85546875" style="3" customWidth="1"/>
    <col min="7927" max="7927" width="1.85546875" style="3" customWidth="1"/>
    <col min="7928" max="7931" width="3.28515625" style="3" customWidth="1"/>
    <col min="7932" max="7932" width="1.85546875" style="3" customWidth="1"/>
    <col min="7933" max="7933" width="12.42578125" style="3" customWidth="1"/>
    <col min="7934" max="7934" width="1.85546875" style="3" customWidth="1"/>
    <col min="7935" max="7937" width="3" style="3" customWidth="1"/>
    <col min="7938" max="7938" width="4.42578125" style="3" customWidth="1"/>
    <col min="7939" max="7940" width="3" style="3" customWidth="1"/>
    <col min="7941" max="7946" width="3.28515625" style="3" customWidth="1"/>
    <col min="7947" max="7948" width="9.140625" style="3" customWidth="1"/>
    <col min="7949" max="7952" width="3.28515625" style="3" customWidth="1"/>
    <col min="7953" max="7953" width="4.140625" style="3" customWidth="1"/>
    <col min="7954" max="8166" width="10.28515625" style="3"/>
    <col min="8167" max="8175" width="9.140625" style="3" customWidth="1"/>
    <col min="8176" max="8176" width="1" style="3" customWidth="1"/>
    <col min="8177" max="8180" width="3.28515625" style="3" customWidth="1"/>
    <col min="8181" max="8181" width="1.85546875" style="3" customWidth="1"/>
    <col min="8182" max="8182" width="17.85546875" style="3" customWidth="1"/>
    <col min="8183" max="8183" width="1.85546875" style="3" customWidth="1"/>
    <col min="8184" max="8187" width="3.28515625" style="3" customWidth="1"/>
    <col min="8188" max="8188" width="1.85546875" style="3" customWidth="1"/>
    <col min="8189" max="8189" width="12.42578125" style="3" customWidth="1"/>
    <col min="8190" max="8190" width="1.85546875" style="3" customWidth="1"/>
    <col min="8191" max="8193" width="3" style="3" customWidth="1"/>
    <col min="8194" max="8194" width="4.42578125" style="3" customWidth="1"/>
    <col min="8195" max="8196" width="3" style="3" customWidth="1"/>
    <col min="8197" max="8202" width="3.28515625" style="3" customWidth="1"/>
    <col min="8203" max="8204" width="9.140625" style="3" customWidth="1"/>
    <col min="8205" max="8208" width="3.28515625" style="3" customWidth="1"/>
    <col min="8209" max="8209" width="4.140625" style="3" customWidth="1"/>
    <col min="8210" max="8422" width="10.28515625" style="3"/>
    <col min="8423" max="8431" width="9.140625" style="3" customWidth="1"/>
    <col min="8432" max="8432" width="1" style="3" customWidth="1"/>
    <col min="8433" max="8436" width="3.28515625" style="3" customWidth="1"/>
    <col min="8437" max="8437" width="1.85546875" style="3" customWidth="1"/>
    <col min="8438" max="8438" width="17.85546875" style="3" customWidth="1"/>
    <col min="8439" max="8439" width="1.85546875" style="3" customWidth="1"/>
    <col min="8440" max="8443" width="3.28515625" style="3" customWidth="1"/>
    <col min="8444" max="8444" width="1.85546875" style="3" customWidth="1"/>
    <col min="8445" max="8445" width="12.42578125" style="3" customWidth="1"/>
    <col min="8446" max="8446" width="1.85546875" style="3" customWidth="1"/>
    <col min="8447" max="8449" width="3" style="3" customWidth="1"/>
    <col min="8450" max="8450" width="4.42578125" style="3" customWidth="1"/>
    <col min="8451" max="8452" width="3" style="3" customWidth="1"/>
    <col min="8453" max="8458" width="3.28515625" style="3" customWidth="1"/>
    <col min="8459" max="8460" width="9.140625" style="3" customWidth="1"/>
    <col min="8461" max="8464" width="3.28515625" style="3" customWidth="1"/>
    <col min="8465" max="8465" width="4.140625" style="3" customWidth="1"/>
    <col min="8466" max="8678" width="10.28515625" style="3"/>
    <col min="8679" max="8687" width="9.140625" style="3" customWidth="1"/>
    <col min="8688" max="8688" width="1" style="3" customWidth="1"/>
    <col min="8689" max="8692" width="3.28515625" style="3" customWidth="1"/>
    <col min="8693" max="8693" width="1.85546875" style="3" customWidth="1"/>
    <col min="8694" max="8694" width="17.85546875" style="3" customWidth="1"/>
    <col min="8695" max="8695" width="1.85546875" style="3" customWidth="1"/>
    <col min="8696" max="8699" width="3.28515625" style="3" customWidth="1"/>
    <col min="8700" max="8700" width="1.85546875" style="3" customWidth="1"/>
    <col min="8701" max="8701" width="12.42578125" style="3" customWidth="1"/>
    <col min="8702" max="8702" width="1.85546875" style="3" customWidth="1"/>
    <col min="8703" max="8705" width="3" style="3" customWidth="1"/>
    <col min="8706" max="8706" width="4.42578125" style="3" customWidth="1"/>
    <col min="8707" max="8708" width="3" style="3" customWidth="1"/>
    <col min="8709" max="8714" width="3.28515625" style="3" customWidth="1"/>
    <col min="8715" max="8716" width="9.140625" style="3" customWidth="1"/>
    <col min="8717" max="8720" width="3.28515625" style="3" customWidth="1"/>
    <col min="8721" max="8721" width="4.140625" style="3" customWidth="1"/>
    <col min="8722" max="8934" width="10.28515625" style="3"/>
    <col min="8935" max="8943" width="9.140625" style="3" customWidth="1"/>
    <col min="8944" max="8944" width="1" style="3" customWidth="1"/>
    <col min="8945" max="8948" width="3.28515625" style="3" customWidth="1"/>
    <col min="8949" max="8949" width="1.85546875" style="3" customWidth="1"/>
    <col min="8950" max="8950" width="17.85546875" style="3" customWidth="1"/>
    <col min="8951" max="8951" width="1.85546875" style="3" customWidth="1"/>
    <col min="8952" max="8955" width="3.28515625" style="3" customWidth="1"/>
    <col min="8956" max="8956" width="1.85546875" style="3" customWidth="1"/>
    <col min="8957" max="8957" width="12.42578125" style="3" customWidth="1"/>
    <col min="8958" max="8958" width="1.85546875" style="3" customWidth="1"/>
    <col min="8959" max="8961" width="3" style="3" customWidth="1"/>
    <col min="8962" max="8962" width="4.42578125" style="3" customWidth="1"/>
    <col min="8963" max="8964" width="3" style="3" customWidth="1"/>
    <col min="8965" max="8970" width="3.28515625" style="3" customWidth="1"/>
    <col min="8971" max="8972" width="9.140625" style="3" customWidth="1"/>
    <col min="8973" max="8976" width="3.28515625" style="3" customWidth="1"/>
    <col min="8977" max="8977" width="4.140625" style="3" customWidth="1"/>
    <col min="8978" max="9190" width="10.28515625" style="3"/>
    <col min="9191" max="9199" width="9.140625" style="3" customWidth="1"/>
    <col min="9200" max="9200" width="1" style="3" customWidth="1"/>
    <col min="9201" max="9204" width="3.28515625" style="3" customWidth="1"/>
    <col min="9205" max="9205" width="1.85546875" style="3" customWidth="1"/>
    <col min="9206" max="9206" width="17.85546875" style="3" customWidth="1"/>
    <col min="9207" max="9207" width="1.85546875" style="3" customWidth="1"/>
    <col min="9208" max="9211" width="3.28515625" style="3" customWidth="1"/>
    <col min="9212" max="9212" width="1.85546875" style="3" customWidth="1"/>
    <col min="9213" max="9213" width="12.42578125" style="3" customWidth="1"/>
    <col min="9214" max="9214" width="1.85546875" style="3" customWidth="1"/>
    <col min="9215" max="9217" width="3" style="3" customWidth="1"/>
    <col min="9218" max="9218" width="4.42578125" style="3" customWidth="1"/>
    <col min="9219" max="9220" width="3" style="3" customWidth="1"/>
    <col min="9221" max="9226" width="3.28515625" style="3" customWidth="1"/>
    <col min="9227" max="9228" width="9.140625" style="3" customWidth="1"/>
    <col min="9229" max="9232" width="3.28515625" style="3" customWidth="1"/>
    <col min="9233" max="9233" width="4.140625" style="3" customWidth="1"/>
    <col min="9234" max="9446" width="10.28515625" style="3"/>
    <col min="9447" max="9455" width="9.140625" style="3" customWidth="1"/>
    <col min="9456" max="9456" width="1" style="3" customWidth="1"/>
    <col min="9457" max="9460" width="3.28515625" style="3" customWidth="1"/>
    <col min="9461" max="9461" width="1.85546875" style="3" customWidth="1"/>
    <col min="9462" max="9462" width="17.85546875" style="3" customWidth="1"/>
    <col min="9463" max="9463" width="1.85546875" style="3" customWidth="1"/>
    <col min="9464" max="9467" width="3.28515625" style="3" customWidth="1"/>
    <col min="9468" max="9468" width="1.85546875" style="3" customWidth="1"/>
    <col min="9469" max="9469" width="12.42578125" style="3" customWidth="1"/>
    <col min="9470" max="9470" width="1.85546875" style="3" customWidth="1"/>
    <col min="9471" max="9473" width="3" style="3" customWidth="1"/>
    <col min="9474" max="9474" width="4.42578125" style="3" customWidth="1"/>
    <col min="9475" max="9476" width="3" style="3" customWidth="1"/>
    <col min="9477" max="9482" width="3.28515625" style="3" customWidth="1"/>
    <col min="9483" max="9484" width="9.140625" style="3" customWidth="1"/>
    <col min="9485" max="9488" width="3.28515625" style="3" customWidth="1"/>
    <col min="9489" max="9489" width="4.140625" style="3" customWidth="1"/>
    <col min="9490" max="9702" width="10.28515625" style="3"/>
    <col min="9703" max="9711" width="9.140625" style="3" customWidth="1"/>
    <col min="9712" max="9712" width="1" style="3" customWidth="1"/>
    <col min="9713" max="9716" width="3.28515625" style="3" customWidth="1"/>
    <col min="9717" max="9717" width="1.85546875" style="3" customWidth="1"/>
    <col min="9718" max="9718" width="17.85546875" style="3" customWidth="1"/>
    <col min="9719" max="9719" width="1.85546875" style="3" customWidth="1"/>
    <col min="9720" max="9723" width="3.28515625" style="3" customWidth="1"/>
    <col min="9724" max="9724" width="1.85546875" style="3" customWidth="1"/>
    <col min="9725" max="9725" width="12.42578125" style="3" customWidth="1"/>
    <col min="9726" max="9726" width="1.85546875" style="3" customWidth="1"/>
    <col min="9727" max="9729" width="3" style="3" customWidth="1"/>
    <col min="9730" max="9730" width="4.42578125" style="3" customWidth="1"/>
    <col min="9731" max="9732" width="3" style="3" customWidth="1"/>
    <col min="9733" max="9738" width="3.28515625" style="3" customWidth="1"/>
    <col min="9739" max="9740" width="9.140625" style="3" customWidth="1"/>
    <col min="9741" max="9744" width="3.28515625" style="3" customWidth="1"/>
    <col min="9745" max="9745" width="4.140625" style="3" customWidth="1"/>
    <col min="9746" max="9958" width="10.28515625" style="3"/>
    <col min="9959" max="9967" width="9.140625" style="3" customWidth="1"/>
    <col min="9968" max="9968" width="1" style="3" customWidth="1"/>
    <col min="9969" max="9972" width="3.28515625" style="3" customWidth="1"/>
    <col min="9973" max="9973" width="1.85546875" style="3" customWidth="1"/>
    <col min="9974" max="9974" width="17.85546875" style="3" customWidth="1"/>
    <col min="9975" max="9975" width="1.85546875" style="3" customWidth="1"/>
    <col min="9976" max="9979" width="3.28515625" style="3" customWidth="1"/>
    <col min="9980" max="9980" width="1.85546875" style="3" customWidth="1"/>
    <col min="9981" max="9981" width="12.42578125" style="3" customWidth="1"/>
    <col min="9982" max="9982" width="1.85546875" style="3" customWidth="1"/>
    <col min="9983" max="9985" width="3" style="3" customWidth="1"/>
    <col min="9986" max="9986" width="4.42578125" style="3" customWidth="1"/>
    <col min="9987" max="9988" width="3" style="3" customWidth="1"/>
    <col min="9989" max="9994" width="3.28515625" style="3" customWidth="1"/>
    <col min="9995" max="9996" width="9.140625" style="3" customWidth="1"/>
    <col min="9997" max="10000" width="3.28515625" style="3" customWidth="1"/>
    <col min="10001" max="10001" width="4.140625" style="3" customWidth="1"/>
    <col min="10002" max="10214" width="10.28515625" style="3"/>
    <col min="10215" max="10223" width="9.140625" style="3" customWidth="1"/>
    <col min="10224" max="10224" width="1" style="3" customWidth="1"/>
    <col min="10225" max="10228" width="3.28515625" style="3" customWidth="1"/>
    <col min="10229" max="10229" width="1.85546875" style="3" customWidth="1"/>
    <col min="10230" max="10230" width="17.85546875" style="3" customWidth="1"/>
    <col min="10231" max="10231" width="1.85546875" style="3" customWidth="1"/>
    <col min="10232" max="10235" width="3.28515625" style="3" customWidth="1"/>
    <col min="10236" max="10236" width="1.85546875" style="3" customWidth="1"/>
    <col min="10237" max="10237" width="12.42578125" style="3" customWidth="1"/>
    <col min="10238" max="10238" width="1.85546875" style="3" customWidth="1"/>
    <col min="10239" max="10241" width="3" style="3" customWidth="1"/>
    <col min="10242" max="10242" width="4.42578125" style="3" customWidth="1"/>
    <col min="10243" max="10244" width="3" style="3" customWidth="1"/>
    <col min="10245" max="10250" width="3.28515625" style="3" customWidth="1"/>
    <col min="10251" max="10252" width="9.140625" style="3" customWidth="1"/>
    <col min="10253" max="10256" width="3.28515625" style="3" customWidth="1"/>
    <col min="10257" max="10257" width="4.140625" style="3" customWidth="1"/>
    <col min="10258" max="10470" width="10.28515625" style="3"/>
    <col min="10471" max="10479" width="9.140625" style="3" customWidth="1"/>
    <col min="10480" max="10480" width="1" style="3" customWidth="1"/>
    <col min="10481" max="10484" width="3.28515625" style="3" customWidth="1"/>
    <col min="10485" max="10485" width="1.85546875" style="3" customWidth="1"/>
    <col min="10486" max="10486" width="17.85546875" style="3" customWidth="1"/>
    <col min="10487" max="10487" width="1.85546875" style="3" customWidth="1"/>
    <col min="10488" max="10491" width="3.28515625" style="3" customWidth="1"/>
    <col min="10492" max="10492" width="1.85546875" style="3" customWidth="1"/>
    <col min="10493" max="10493" width="12.42578125" style="3" customWidth="1"/>
    <col min="10494" max="10494" width="1.85546875" style="3" customWidth="1"/>
    <col min="10495" max="10497" width="3" style="3" customWidth="1"/>
    <col min="10498" max="10498" width="4.42578125" style="3" customWidth="1"/>
    <col min="10499" max="10500" width="3" style="3" customWidth="1"/>
    <col min="10501" max="10506" width="3.28515625" style="3" customWidth="1"/>
    <col min="10507" max="10508" width="9.140625" style="3" customWidth="1"/>
    <col min="10509" max="10512" width="3.28515625" style="3" customWidth="1"/>
    <col min="10513" max="10513" width="4.140625" style="3" customWidth="1"/>
    <col min="10514" max="10726" width="10.28515625" style="3"/>
    <col min="10727" max="10735" width="9.140625" style="3" customWidth="1"/>
    <col min="10736" max="10736" width="1" style="3" customWidth="1"/>
    <col min="10737" max="10740" width="3.28515625" style="3" customWidth="1"/>
    <col min="10741" max="10741" width="1.85546875" style="3" customWidth="1"/>
    <col min="10742" max="10742" width="17.85546875" style="3" customWidth="1"/>
    <col min="10743" max="10743" width="1.85546875" style="3" customWidth="1"/>
    <col min="10744" max="10747" width="3.28515625" style="3" customWidth="1"/>
    <col min="10748" max="10748" width="1.85546875" style="3" customWidth="1"/>
    <col min="10749" max="10749" width="12.42578125" style="3" customWidth="1"/>
    <col min="10750" max="10750" width="1.85546875" style="3" customWidth="1"/>
    <col min="10751" max="10753" width="3" style="3" customWidth="1"/>
    <col min="10754" max="10754" width="4.42578125" style="3" customWidth="1"/>
    <col min="10755" max="10756" width="3" style="3" customWidth="1"/>
    <col min="10757" max="10762" width="3.28515625" style="3" customWidth="1"/>
    <col min="10763" max="10764" width="9.140625" style="3" customWidth="1"/>
    <col min="10765" max="10768" width="3.28515625" style="3" customWidth="1"/>
    <col min="10769" max="10769" width="4.140625" style="3" customWidth="1"/>
    <col min="10770" max="10982" width="10.28515625" style="3"/>
    <col min="10983" max="10991" width="9.140625" style="3" customWidth="1"/>
    <col min="10992" max="10992" width="1" style="3" customWidth="1"/>
    <col min="10993" max="10996" width="3.28515625" style="3" customWidth="1"/>
    <col min="10997" max="10997" width="1.85546875" style="3" customWidth="1"/>
    <col min="10998" max="10998" width="17.85546875" style="3" customWidth="1"/>
    <col min="10999" max="10999" width="1.85546875" style="3" customWidth="1"/>
    <col min="11000" max="11003" width="3.28515625" style="3" customWidth="1"/>
    <col min="11004" max="11004" width="1.85546875" style="3" customWidth="1"/>
    <col min="11005" max="11005" width="12.42578125" style="3" customWidth="1"/>
    <col min="11006" max="11006" width="1.85546875" style="3" customWidth="1"/>
    <col min="11007" max="11009" width="3" style="3" customWidth="1"/>
    <col min="11010" max="11010" width="4.42578125" style="3" customWidth="1"/>
    <col min="11011" max="11012" width="3" style="3" customWidth="1"/>
    <col min="11013" max="11018" width="3.28515625" style="3" customWidth="1"/>
    <col min="11019" max="11020" width="9.140625" style="3" customWidth="1"/>
    <col min="11021" max="11024" width="3.28515625" style="3" customWidth="1"/>
    <col min="11025" max="11025" width="4.140625" style="3" customWidth="1"/>
    <col min="11026" max="11238" width="10.28515625" style="3"/>
    <col min="11239" max="11247" width="9.140625" style="3" customWidth="1"/>
    <col min="11248" max="11248" width="1" style="3" customWidth="1"/>
    <col min="11249" max="11252" width="3.28515625" style="3" customWidth="1"/>
    <col min="11253" max="11253" width="1.85546875" style="3" customWidth="1"/>
    <col min="11254" max="11254" width="17.85546875" style="3" customWidth="1"/>
    <col min="11255" max="11255" width="1.85546875" style="3" customWidth="1"/>
    <col min="11256" max="11259" width="3.28515625" style="3" customWidth="1"/>
    <col min="11260" max="11260" width="1.85546875" style="3" customWidth="1"/>
    <col min="11261" max="11261" width="12.42578125" style="3" customWidth="1"/>
    <col min="11262" max="11262" width="1.85546875" style="3" customWidth="1"/>
    <col min="11263" max="11265" width="3" style="3" customWidth="1"/>
    <col min="11266" max="11266" width="4.42578125" style="3" customWidth="1"/>
    <col min="11267" max="11268" width="3" style="3" customWidth="1"/>
    <col min="11269" max="11274" width="3.28515625" style="3" customWidth="1"/>
    <col min="11275" max="11276" width="9.140625" style="3" customWidth="1"/>
    <col min="11277" max="11280" width="3.28515625" style="3" customWidth="1"/>
    <col min="11281" max="11281" width="4.140625" style="3" customWidth="1"/>
    <col min="11282" max="11494" width="10.28515625" style="3"/>
    <col min="11495" max="11503" width="9.140625" style="3" customWidth="1"/>
    <col min="11504" max="11504" width="1" style="3" customWidth="1"/>
    <col min="11505" max="11508" width="3.28515625" style="3" customWidth="1"/>
    <col min="11509" max="11509" width="1.85546875" style="3" customWidth="1"/>
    <col min="11510" max="11510" width="17.85546875" style="3" customWidth="1"/>
    <col min="11511" max="11511" width="1.85546875" style="3" customWidth="1"/>
    <col min="11512" max="11515" width="3.28515625" style="3" customWidth="1"/>
    <col min="11516" max="11516" width="1.85546875" style="3" customWidth="1"/>
    <col min="11517" max="11517" width="12.42578125" style="3" customWidth="1"/>
    <col min="11518" max="11518" width="1.85546875" style="3" customWidth="1"/>
    <col min="11519" max="11521" width="3" style="3" customWidth="1"/>
    <col min="11522" max="11522" width="4.42578125" style="3" customWidth="1"/>
    <col min="11523" max="11524" width="3" style="3" customWidth="1"/>
    <col min="11525" max="11530" width="3.28515625" style="3" customWidth="1"/>
    <col min="11531" max="11532" width="9.140625" style="3" customWidth="1"/>
    <col min="11533" max="11536" width="3.28515625" style="3" customWidth="1"/>
    <col min="11537" max="11537" width="4.140625" style="3" customWidth="1"/>
    <col min="11538" max="11750" width="10.28515625" style="3"/>
    <col min="11751" max="11759" width="9.140625" style="3" customWidth="1"/>
    <col min="11760" max="11760" width="1" style="3" customWidth="1"/>
    <col min="11761" max="11764" width="3.28515625" style="3" customWidth="1"/>
    <col min="11765" max="11765" width="1.85546875" style="3" customWidth="1"/>
    <col min="11766" max="11766" width="17.85546875" style="3" customWidth="1"/>
    <col min="11767" max="11767" width="1.85546875" style="3" customWidth="1"/>
    <col min="11768" max="11771" width="3.28515625" style="3" customWidth="1"/>
    <col min="11772" max="11772" width="1.85546875" style="3" customWidth="1"/>
    <col min="11773" max="11773" width="12.42578125" style="3" customWidth="1"/>
    <col min="11774" max="11774" width="1.85546875" style="3" customWidth="1"/>
    <col min="11775" max="11777" width="3" style="3" customWidth="1"/>
    <col min="11778" max="11778" width="4.42578125" style="3" customWidth="1"/>
    <col min="11779" max="11780" width="3" style="3" customWidth="1"/>
    <col min="11781" max="11786" width="3.28515625" style="3" customWidth="1"/>
    <col min="11787" max="11788" width="9.140625" style="3" customWidth="1"/>
    <col min="11789" max="11792" width="3.28515625" style="3" customWidth="1"/>
    <col min="11793" max="11793" width="4.140625" style="3" customWidth="1"/>
    <col min="11794" max="12006" width="10.28515625" style="3"/>
    <col min="12007" max="12015" width="9.140625" style="3" customWidth="1"/>
    <col min="12016" max="12016" width="1" style="3" customWidth="1"/>
    <col min="12017" max="12020" width="3.28515625" style="3" customWidth="1"/>
    <col min="12021" max="12021" width="1.85546875" style="3" customWidth="1"/>
    <col min="12022" max="12022" width="17.85546875" style="3" customWidth="1"/>
    <col min="12023" max="12023" width="1.85546875" style="3" customWidth="1"/>
    <col min="12024" max="12027" width="3.28515625" style="3" customWidth="1"/>
    <col min="12028" max="12028" width="1.85546875" style="3" customWidth="1"/>
    <col min="12029" max="12029" width="12.42578125" style="3" customWidth="1"/>
    <col min="12030" max="12030" width="1.85546875" style="3" customWidth="1"/>
    <col min="12031" max="12033" width="3" style="3" customWidth="1"/>
    <col min="12034" max="12034" width="4.42578125" style="3" customWidth="1"/>
    <col min="12035" max="12036" width="3" style="3" customWidth="1"/>
    <col min="12037" max="12042" width="3.28515625" style="3" customWidth="1"/>
    <col min="12043" max="12044" width="9.140625" style="3" customWidth="1"/>
    <col min="12045" max="12048" width="3.28515625" style="3" customWidth="1"/>
    <col min="12049" max="12049" width="4.140625" style="3" customWidth="1"/>
    <col min="12050" max="12262" width="10.28515625" style="3"/>
    <col min="12263" max="12271" width="9.140625" style="3" customWidth="1"/>
    <col min="12272" max="12272" width="1" style="3" customWidth="1"/>
    <col min="12273" max="12276" width="3.28515625" style="3" customWidth="1"/>
    <col min="12277" max="12277" width="1.85546875" style="3" customWidth="1"/>
    <col min="12278" max="12278" width="17.85546875" style="3" customWidth="1"/>
    <col min="12279" max="12279" width="1.85546875" style="3" customWidth="1"/>
    <col min="12280" max="12283" width="3.28515625" style="3" customWidth="1"/>
    <col min="12284" max="12284" width="1.85546875" style="3" customWidth="1"/>
    <col min="12285" max="12285" width="12.42578125" style="3" customWidth="1"/>
    <col min="12286" max="12286" width="1.85546875" style="3" customWidth="1"/>
    <col min="12287" max="12289" width="3" style="3" customWidth="1"/>
    <col min="12290" max="12290" width="4.42578125" style="3" customWidth="1"/>
    <col min="12291" max="12292" width="3" style="3" customWidth="1"/>
    <col min="12293" max="12298" width="3.28515625" style="3" customWidth="1"/>
    <col min="12299" max="12300" width="9.140625" style="3" customWidth="1"/>
    <col min="12301" max="12304" width="3.28515625" style="3" customWidth="1"/>
    <col min="12305" max="12305" width="4.140625" style="3" customWidth="1"/>
    <col min="12306" max="12518" width="10.28515625" style="3"/>
    <col min="12519" max="12527" width="9.140625" style="3" customWidth="1"/>
    <col min="12528" max="12528" width="1" style="3" customWidth="1"/>
    <col min="12529" max="12532" width="3.28515625" style="3" customWidth="1"/>
    <col min="12533" max="12533" width="1.85546875" style="3" customWidth="1"/>
    <col min="12534" max="12534" width="17.85546875" style="3" customWidth="1"/>
    <col min="12535" max="12535" width="1.85546875" style="3" customWidth="1"/>
    <col min="12536" max="12539" width="3.28515625" style="3" customWidth="1"/>
    <col min="12540" max="12540" width="1.85546875" style="3" customWidth="1"/>
    <col min="12541" max="12541" width="12.42578125" style="3" customWidth="1"/>
    <col min="12542" max="12542" width="1.85546875" style="3" customWidth="1"/>
    <col min="12543" max="12545" width="3" style="3" customWidth="1"/>
    <col min="12546" max="12546" width="4.42578125" style="3" customWidth="1"/>
    <col min="12547" max="12548" width="3" style="3" customWidth="1"/>
    <col min="12549" max="12554" width="3.28515625" style="3" customWidth="1"/>
    <col min="12555" max="12556" width="9.140625" style="3" customWidth="1"/>
    <col min="12557" max="12560" width="3.28515625" style="3" customWidth="1"/>
    <col min="12561" max="12561" width="4.140625" style="3" customWidth="1"/>
    <col min="12562" max="12774" width="10.28515625" style="3"/>
    <col min="12775" max="12783" width="9.140625" style="3" customWidth="1"/>
    <col min="12784" max="12784" width="1" style="3" customWidth="1"/>
    <col min="12785" max="12788" width="3.28515625" style="3" customWidth="1"/>
    <col min="12789" max="12789" width="1.85546875" style="3" customWidth="1"/>
    <col min="12790" max="12790" width="17.85546875" style="3" customWidth="1"/>
    <col min="12791" max="12791" width="1.85546875" style="3" customWidth="1"/>
    <col min="12792" max="12795" width="3.28515625" style="3" customWidth="1"/>
    <col min="12796" max="12796" width="1.85546875" style="3" customWidth="1"/>
    <col min="12797" max="12797" width="12.42578125" style="3" customWidth="1"/>
    <col min="12798" max="12798" width="1.85546875" style="3" customWidth="1"/>
    <col min="12799" max="12801" width="3" style="3" customWidth="1"/>
    <col min="12802" max="12802" width="4.42578125" style="3" customWidth="1"/>
    <col min="12803" max="12804" width="3" style="3" customWidth="1"/>
    <col min="12805" max="12810" width="3.28515625" style="3" customWidth="1"/>
    <col min="12811" max="12812" width="9.140625" style="3" customWidth="1"/>
    <col min="12813" max="12816" width="3.28515625" style="3" customWidth="1"/>
    <col min="12817" max="12817" width="4.140625" style="3" customWidth="1"/>
    <col min="12818" max="13030" width="10.28515625" style="3"/>
    <col min="13031" max="13039" width="9.140625" style="3" customWidth="1"/>
    <col min="13040" max="13040" width="1" style="3" customWidth="1"/>
    <col min="13041" max="13044" width="3.28515625" style="3" customWidth="1"/>
    <col min="13045" max="13045" width="1.85546875" style="3" customWidth="1"/>
    <col min="13046" max="13046" width="17.85546875" style="3" customWidth="1"/>
    <col min="13047" max="13047" width="1.85546875" style="3" customWidth="1"/>
    <col min="13048" max="13051" width="3.28515625" style="3" customWidth="1"/>
    <col min="13052" max="13052" width="1.85546875" style="3" customWidth="1"/>
    <col min="13053" max="13053" width="12.42578125" style="3" customWidth="1"/>
    <col min="13054" max="13054" width="1.85546875" style="3" customWidth="1"/>
    <col min="13055" max="13057" width="3" style="3" customWidth="1"/>
    <col min="13058" max="13058" width="4.42578125" style="3" customWidth="1"/>
    <col min="13059" max="13060" width="3" style="3" customWidth="1"/>
    <col min="13061" max="13066" width="3.28515625" style="3" customWidth="1"/>
    <col min="13067" max="13068" width="9.140625" style="3" customWidth="1"/>
    <col min="13069" max="13072" width="3.28515625" style="3" customWidth="1"/>
    <col min="13073" max="13073" width="4.140625" style="3" customWidth="1"/>
    <col min="13074" max="13286" width="10.28515625" style="3"/>
    <col min="13287" max="13295" width="9.140625" style="3" customWidth="1"/>
    <col min="13296" max="13296" width="1" style="3" customWidth="1"/>
    <col min="13297" max="13300" width="3.28515625" style="3" customWidth="1"/>
    <col min="13301" max="13301" width="1.85546875" style="3" customWidth="1"/>
    <col min="13302" max="13302" width="17.85546875" style="3" customWidth="1"/>
    <col min="13303" max="13303" width="1.85546875" style="3" customWidth="1"/>
    <col min="13304" max="13307" width="3.28515625" style="3" customWidth="1"/>
    <col min="13308" max="13308" width="1.85546875" style="3" customWidth="1"/>
    <col min="13309" max="13309" width="12.42578125" style="3" customWidth="1"/>
    <col min="13310" max="13310" width="1.85546875" style="3" customWidth="1"/>
    <col min="13311" max="13313" width="3" style="3" customWidth="1"/>
    <col min="13314" max="13314" width="4.42578125" style="3" customWidth="1"/>
    <col min="13315" max="13316" width="3" style="3" customWidth="1"/>
    <col min="13317" max="13322" width="3.28515625" style="3" customWidth="1"/>
    <col min="13323" max="13324" width="9.140625" style="3" customWidth="1"/>
    <col min="13325" max="13328" width="3.28515625" style="3" customWidth="1"/>
    <col min="13329" max="13329" width="4.140625" style="3" customWidth="1"/>
    <col min="13330" max="13542" width="10.28515625" style="3"/>
    <col min="13543" max="13551" width="9.140625" style="3" customWidth="1"/>
    <col min="13552" max="13552" width="1" style="3" customWidth="1"/>
    <col min="13553" max="13556" width="3.28515625" style="3" customWidth="1"/>
    <col min="13557" max="13557" width="1.85546875" style="3" customWidth="1"/>
    <col min="13558" max="13558" width="17.85546875" style="3" customWidth="1"/>
    <col min="13559" max="13559" width="1.85546875" style="3" customWidth="1"/>
    <col min="13560" max="13563" width="3.28515625" style="3" customWidth="1"/>
    <col min="13564" max="13564" width="1.85546875" style="3" customWidth="1"/>
    <col min="13565" max="13565" width="12.42578125" style="3" customWidth="1"/>
    <col min="13566" max="13566" width="1.85546875" style="3" customWidth="1"/>
    <col min="13567" max="13569" width="3" style="3" customWidth="1"/>
    <col min="13570" max="13570" width="4.42578125" style="3" customWidth="1"/>
    <col min="13571" max="13572" width="3" style="3" customWidth="1"/>
    <col min="13573" max="13578" width="3.28515625" style="3" customWidth="1"/>
    <col min="13579" max="13580" width="9.140625" style="3" customWidth="1"/>
    <col min="13581" max="13584" width="3.28515625" style="3" customWidth="1"/>
    <col min="13585" max="13585" width="4.140625" style="3" customWidth="1"/>
    <col min="13586" max="13798" width="10.28515625" style="3"/>
    <col min="13799" max="13807" width="9.140625" style="3" customWidth="1"/>
    <col min="13808" max="13808" width="1" style="3" customWidth="1"/>
    <col min="13809" max="13812" width="3.28515625" style="3" customWidth="1"/>
    <col min="13813" max="13813" width="1.85546875" style="3" customWidth="1"/>
    <col min="13814" max="13814" width="17.85546875" style="3" customWidth="1"/>
    <col min="13815" max="13815" width="1.85546875" style="3" customWidth="1"/>
    <col min="13816" max="13819" width="3.28515625" style="3" customWidth="1"/>
    <col min="13820" max="13820" width="1.85546875" style="3" customWidth="1"/>
    <col min="13821" max="13821" width="12.42578125" style="3" customWidth="1"/>
    <col min="13822" max="13822" width="1.85546875" style="3" customWidth="1"/>
    <col min="13823" max="13825" width="3" style="3" customWidth="1"/>
    <col min="13826" max="13826" width="4.42578125" style="3" customWidth="1"/>
    <col min="13827" max="13828" width="3" style="3" customWidth="1"/>
    <col min="13829" max="13834" width="3.28515625" style="3" customWidth="1"/>
    <col min="13835" max="13836" width="9.140625" style="3" customWidth="1"/>
    <col min="13837" max="13840" width="3.28515625" style="3" customWidth="1"/>
    <col min="13841" max="13841" width="4.140625" style="3" customWidth="1"/>
    <col min="13842" max="14054" width="10.28515625" style="3"/>
    <col min="14055" max="14063" width="9.140625" style="3" customWidth="1"/>
    <col min="14064" max="14064" width="1" style="3" customWidth="1"/>
    <col min="14065" max="14068" width="3.28515625" style="3" customWidth="1"/>
    <col min="14069" max="14069" width="1.85546875" style="3" customWidth="1"/>
    <col min="14070" max="14070" width="17.85546875" style="3" customWidth="1"/>
    <col min="14071" max="14071" width="1.85546875" style="3" customWidth="1"/>
    <col min="14072" max="14075" width="3.28515625" style="3" customWidth="1"/>
    <col min="14076" max="14076" width="1.85546875" style="3" customWidth="1"/>
    <col min="14077" max="14077" width="12.42578125" style="3" customWidth="1"/>
    <col min="14078" max="14078" width="1.85546875" style="3" customWidth="1"/>
    <col min="14079" max="14081" width="3" style="3" customWidth="1"/>
    <col min="14082" max="14082" width="4.42578125" style="3" customWidth="1"/>
    <col min="14083" max="14084" width="3" style="3" customWidth="1"/>
    <col min="14085" max="14090" width="3.28515625" style="3" customWidth="1"/>
    <col min="14091" max="14092" width="9.140625" style="3" customWidth="1"/>
    <col min="14093" max="14096" width="3.28515625" style="3" customWidth="1"/>
    <col min="14097" max="14097" width="4.140625" style="3" customWidth="1"/>
    <col min="14098" max="14310" width="10.28515625" style="3"/>
    <col min="14311" max="14319" width="9.140625" style="3" customWidth="1"/>
    <col min="14320" max="14320" width="1" style="3" customWidth="1"/>
    <col min="14321" max="14324" width="3.28515625" style="3" customWidth="1"/>
    <col min="14325" max="14325" width="1.85546875" style="3" customWidth="1"/>
    <col min="14326" max="14326" width="17.85546875" style="3" customWidth="1"/>
    <col min="14327" max="14327" width="1.85546875" style="3" customWidth="1"/>
    <col min="14328" max="14331" width="3.28515625" style="3" customWidth="1"/>
    <col min="14332" max="14332" width="1.85546875" style="3" customWidth="1"/>
    <col min="14333" max="14333" width="12.42578125" style="3" customWidth="1"/>
    <col min="14334" max="14334" width="1.85546875" style="3" customWidth="1"/>
    <col min="14335" max="14337" width="3" style="3" customWidth="1"/>
    <col min="14338" max="14338" width="4.42578125" style="3" customWidth="1"/>
    <col min="14339" max="14340" width="3" style="3" customWidth="1"/>
    <col min="14341" max="14346" width="3.28515625" style="3" customWidth="1"/>
    <col min="14347" max="14348" width="9.140625" style="3" customWidth="1"/>
    <col min="14349" max="14352" width="3.28515625" style="3" customWidth="1"/>
    <col min="14353" max="14353" width="4.140625" style="3" customWidth="1"/>
    <col min="14354" max="14566" width="10.28515625" style="3"/>
    <col min="14567" max="14575" width="9.140625" style="3" customWidth="1"/>
    <col min="14576" max="14576" width="1" style="3" customWidth="1"/>
    <col min="14577" max="14580" width="3.28515625" style="3" customWidth="1"/>
    <col min="14581" max="14581" width="1.85546875" style="3" customWidth="1"/>
    <col min="14582" max="14582" width="17.85546875" style="3" customWidth="1"/>
    <col min="14583" max="14583" width="1.85546875" style="3" customWidth="1"/>
    <col min="14584" max="14587" width="3.28515625" style="3" customWidth="1"/>
    <col min="14588" max="14588" width="1.85546875" style="3" customWidth="1"/>
    <col min="14589" max="14589" width="12.42578125" style="3" customWidth="1"/>
    <col min="14590" max="14590" width="1.85546875" style="3" customWidth="1"/>
    <col min="14591" max="14593" width="3" style="3" customWidth="1"/>
    <col min="14594" max="14594" width="4.42578125" style="3" customWidth="1"/>
    <col min="14595" max="14596" width="3" style="3" customWidth="1"/>
    <col min="14597" max="14602" width="3.28515625" style="3" customWidth="1"/>
    <col min="14603" max="14604" width="9.140625" style="3" customWidth="1"/>
    <col min="14605" max="14608" width="3.28515625" style="3" customWidth="1"/>
    <col min="14609" max="14609" width="4.140625" style="3" customWidth="1"/>
    <col min="14610" max="14822" width="10.28515625" style="3"/>
    <col min="14823" max="14831" width="9.140625" style="3" customWidth="1"/>
    <col min="14832" max="14832" width="1" style="3" customWidth="1"/>
    <col min="14833" max="14836" width="3.28515625" style="3" customWidth="1"/>
    <col min="14837" max="14837" width="1.85546875" style="3" customWidth="1"/>
    <col min="14838" max="14838" width="17.85546875" style="3" customWidth="1"/>
    <col min="14839" max="14839" width="1.85546875" style="3" customWidth="1"/>
    <col min="14840" max="14843" width="3.28515625" style="3" customWidth="1"/>
    <col min="14844" max="14844" width="1.85546875" style="3" customWidth="1"/>
    <col min="14845" max="14845" width="12.42578125" style="3" customWidth="1"/>
    <col min="14846" max="14846" width="1.85546875" style="3" customWidth="1"/>
    <col min="14847" max="14849" width="3" style="3" customWidth="1"/>
    <col min="14850" max="14850" width="4.42578125" style="3" customWidth="1"/>
    <col min="14851" max="14852" width="3" style="3" customWidth="1"/>
    <col min="14853" max="14858" width="3.28515625" style="3" customWidth="1"/>
    <col min="14859" max="14860" width="9.140625" style="3" customWidth="1"/>
    <col min="14861" max="14864" width="3.28515625" style="3" customWidth="1"/>
    <col min="14865" max="14865" width="4.140625" style="3" customWidth="1"/>
    <col min="14866" max="15078" width="10.28515625" style="3"/>
    <col min="15079" max="15087" width="9.140625" style="3" customWidth="1"/>
    <col min="15088" max="15088" width="1" style="3" customWidth="1"/>
    <col min="15089" max="15092" width="3.28515625" style="3" customWidth="1"/>
    <col min="15093" max="15093" width="1.85546875" style="3" customWidth="1"/>
    <col min="15094" max="15094" width="17.85546875" style="3" customWidth="1"/>
    <col min="15095" max="15095" width="1.85546875" style="3" customWidth="1"/>
    <col min="15096" max="15099" width="3.28515625" style="3" customWidth="1"/>
    <col min="15100" max="15100" width="1.85546875" style="3" customWidth="1"/>
    <col min="15101" max="15101" width="12.42578125" style="3" customWidth="1"/>
    <col min="15102" max="15102" width="1.85546875" style="3" customWidth="1"/>
    <col min="15103" max="15105" width="3" style="3" customWidth="1"/>
    <col min="15106" max="15106" width="4.42578125" style="3" customWidth="1"/>
    <col min="15107" max="15108" width="3" style="3" customWidth="1"/>
    <col min="15109" max="15114" width="3.28515625" style="3" customWidth="1"/>
    <col min="15115" max="15116" width="9.140625" style="3" customWidth="1"/>
    <col min="15117" max="15120" width="3.28515625" style="3" customWidth="1"/>
    <col min="15121" max="15121" width="4.140625" style="3" customWidth="1"/>
    <col min="15122" max="15334" width="10.28515625" style="3"/>
    <col min="15335" max="15343" width="9.140625" style="3" customWidth="1"/>
    <col min="15344" max="15344" width="1" style="3" customWidth="1"/>
    <col min="15345" max="15348" width="3.28515625" style="3" customWidth="1"/>
    <col min="15349" max="15349" width="1.85546875" style="3" customWidth="1"/>
    <col min="15350" max="15350" width="17.85546875" style="3" customWidth="1"/>
    <col min="15351" max="15351" width="1.85546875" style="3" customWidth="1"/>
    <col min="15352" max="15355" width="3.28515625" style="3" customWidth="1"/>
    <col min="15356" max="15356" width="1.85546875" style="3" customWidth="1"/>
    <col min="15357" max="15357" width="12.42578125" style="3" customWidth="1"/>
    <col min="15358" max="15358" width="1.85546875" style="3" customWidth="1"/>
    <col min="15359" max="15361" width="3" style="3" customWidth="1"/>
    <col min="15362" max="15362" width="4.42578125" style="3" customWidth="1"/>
    <col min="15363" max="15364" width="3" style="3" customWidth="1"/>
    <col min="15365" max="15370" width="3.28515625" style="3" customWidth="1"/>
    <col min="15371" max="15372" width="9.140625" style="3" customWidth="1"/>
    <col min="15373" max="15376" width="3.28515625" style="3" customWidth="1"/>
    <col min="15377" max="15377" width="4.140625" style="3" customWidth="1"/>
    <col min="15378" max="15590" width="10.28515625" style="3"/>
    <col min="15591" max="15599" width="9.140625" style="3" customWidth="1"/>
    <col min="15600" max="15600" width="1" style="3" customWidth="1"/>
    <col min="15601" max="15604" width="3.28515625" style="3" customWidth="1"/>
    <col min="15605" max="15605" width="1.85546875" style="3" customWidth="1"/>
    <col min="15606" max="15606" width="17.85546875" style="3" customWidth="1"/>
    <col min="15607" max="15607" width="1.85546875" style="3" customWidth="1"/>
    <col min="15608" max="15611" width="3.28515625" style="3" customWidth="1"/>
    <col min="15612" max="15612" width="1.85546875" style="3" customWidth="1"/>
    <col min="15613" max="15613" width="12.42578125" style="3" customWidth="1"/>
    <col min="15614" max="15614" width="1.85546875" style="3" customWidth="1"/>
    <col min="15615" max="15617" width="3" style="3" customWidth="1"/>
    <col min="15618" max="15618" width="4.42578125" style="3" customWidth="1"/>
    <col min="15619" max="15620" width="3" style="3" customWidth="1"/>
    <col min="15621" max="15626" width="3.28515625" style="3" customWidth="1"/>
    <col min="15627" max="15628" width="9.140625" style="3" customWidth="1"/>
    <col min="15629" max="15632" width="3.28515625" style="3" customWidth="1"/>
    <col min="15633" max="15633" width="4.140625" style="3" customWidth="1"/>
    <col min="15634" max="15846" width="10.28515625" style="3"/>
    <col min="15847" max="15855" width="9.140625" style="3" customWidth="1"/>
    <col min="15856" max="15856" width="1" style="3" customWidth="1"/>
    <col min="15857" max="15860" width="3.28515625" style="3" customWidth="1"/>
    <col min="15861" max="15861" width="1.85546875" style="3" customWidth="1"/>
    <col min="15862" max="15862" width="17.85546875" style="3" customWidth="1"/>
    <col min="15863" max="15863" width="1.85546875" style="3" customWidth="1"/>
    <col min="15864" max="15867" width="3.28515625" style="3" customWidth="1"/>
    <col min="15868" max="15868" width="1.85546875" style="3" customWidth="1"/>
    <col min="15869" max="15869" width="12.42578125" style="3" customWidth="1"/>
    <col min="15870" max="15870" width="1.85546875" style="3" customWidth="1"/>
    <col min="15871" max="15873" width="3" style="3" customWidth="1"/>
    <col min="15874" max="15874" width="4.42578125" style="3" customWidth="1"/>
    <col min="15875" max="15876" width="3" style="3" customWidth="1"/>
    <col min="15877" max="15882" width="3.28515625" style="3" customWidth="1"/>
    <col min="15883" max="15884" width="9.140625" style="3" customWidth="1"/>
    <col min="15885" max="15888" width="3.28515625" style="3" customWidth="1"/>
    <col min="15889" max="15889" width="4.140625" style="3" customWidth="1"/>
    <col min="15890" max="16102" width="10.28515625" style="3"/>
    <col min="16103" max="16111" width="9.140625" style="3" customWidth="1"/>
    <col min="16112" max="16112" width="1" style="3" customWidth="1"/>
    <col min="16113" max="16116" width="3.28515625" style="3" customWidth="1"/>
    <col min="16117" max="16117" width="1.85546875" style="3" customWidth="1"/>
    <col min="16118" max="16118" width="17.85546875" style="3" customWidth="1"/>
    <col min="16119" max="16119" width="1.85546875" style="3" customWidth="1"/>
    <col min="16120" max="16123" width="3.28515625" style="3" customWidth="1"/>
    <col min="16124" max="16124" width="1.85546875" style="3" customWidth="1"/>
    <col min="16125" max="16125" width="12.42578125" style="3" customWidth="1"/>
    <col min="16126" max="16126" width="1.85546875" style="3" customWidth="1"/>
    <col min="16127" max="16129" width="3" style="3" customWidth="1"/>
    <col min="16130" max="16130" width="4.42578125" style="3" customWidth="1"/>
    <col min="16131" max="16132" width="3" style="3" customWidth="1"/>
    <col min="16133" max="16138" width="3.28515625" style="3" customWidth="1"/>
    <col min="16139" max="16140" width="9.140625" style="3" customWidth="1"/>
    <col min="16141" max="16144" width="3.28515625" style="3" customWidth="1"/>
    <col min="16145" max="16145" width="4.140625" style="3" customWidth="1"/>
    <col min="16146" max="16384" width="10.28515625" style="3"/>
  </cols>
  <sheetData>
    <row r="1" spans="1:30" s="90" customFormat="1" ht="19.5" x14ac:dyDescent="0.25">
      <c r="A1" s="96"/>
      <c r="B1" s="175" t="s">
        <v>680</v>
      </c>
      <c r="C1" s="176"/>
      <c r="D1" s="177"/>
      <c r="E1" s="177"/>
      <c r="F1" s="178"/>
      <c r="G1" s="179"/>
      <c r="H1" s="179"/>
      <c r="I1" s="179"/>
      <c r="J1" s="177"/>
      <c r="K1" s="177"/>
      <c r="L1" s="332"/>
      <c r="Y1" s="99"/>
      <c r="Z1" s="99"/>
      <c r="AA1" s="99"/>
      <c r="AB1" s="99"/>
      <c r="AC1" s="100"/>
    </row>
    <row r="2" spans="1:30" s="90" customFormat="1" ht="3" customHeight="1" x14ac:dyDescent="0.25">
      <c r="B2" s="141"/>
      <c r="C2" s="101"/>
      <c r="F2" s="146"/>
      <c r="G2" s="98"/>
      <c r="H2" s="98"/>
      <c r="I2" s="98"/>
      <c r="J2" s="102"/>
      <c r="L2" s="333"/>
      <c r="Y2" s="99"/>
      <c r="Z2" s="99"/>
      <c r="AA2" s="99"/>
      <c r="AB2" s="99"/>
      <c r="AC2" s="100"/>
    </row>
    <row r="3" spans="1:30" s="90" customFormat="1" x14ac:dyDescent="0.25">
      <c r="B3" s="180" t="s">
        <v>681</v>
      </c>
      <c r="C3" s="86"/>
      <c r="F3" s="146"/>
      <c r="G3" s="98"/>
      <c r="H3" s="98"/>
      <c r="I3" s="98"/>
      <c r="L3" s="333"/>
      <c r="AC3" s="100"/>
    </row>
    <row r="4" spans="1:30" s="90" customFormat="1" x14ac:dyDescent="0.25">
      <c r="B4" s="180" t="s">
        <v>682</v>
      </c>
      <c r="C4" s="86"/>
      <c r="F4" s="146"/>
      <c r="G4" s="98"/>
      <c r="H4" s="98"/>
      <c r="I4" s="98"/>
      <c r="L4" s="333"/>
      <c r="AC4" s="100"/>
    </row>
    <row r="5" spans="1:30" s="90" customFormat="1" ht="6" customHeight="1" x14ac:dyDescent="0.25">
      <c r="B5" s="141"/>
      <c r="C5" s="101"/>
      <c r="F5" s="146"/>
      <c r="G5" s="98"/>
      <c r="H5" s="98"/>
      <c r="I5" s="98"/>
      <c r="L5" s="333"/>
      <c r="AC5" s="100"/>
    </row>
    <row r="6" spans="1:30" s="90" customFormat="1" ht="19.5" customHeight="1" x14ac:dyDescent="0.25">
      <c r="A6" s="87"/>
      <c r="B6" s="384" t="s">
        <v>1158</v>
      </c>
      <c r="C6" s="385"/>
      <c r="D6" s="385"/>
      <c r="E6" s="385"/>
      <c r="F6" s="385"/>
      <c r="G6" s="385"/>
      <c r="H6" s="385"/>
      <c r="I6" s="385"/>
      <c r="J6" s="385"/>
      <c r="K6" s="385"/>
      <c r="L6" s="386"/>
      <c r="M6" s="123"/>
      <c r="N6" s="123"/>
      <c r="O6" s="123"/>
      <c r="P6" s="123"/>
      <c r="Q6" s="123"/>
      <c r="R6" s="12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4"/>
      <c r="AD6" s="87"/>
    </row>
    <row r="7" spans="1:30" s="90" customFormat="1" ht="11.25" customHeight="1" x14ac:dyDescent="0.25">
      <c r="A7" s="11"/>
      <c r="B7" s="384"/>
      <c r="C7" s="385"/>
      <c r="D7" s="385"/>
      <c r="E7" s="385"/>
      <c r="F7" s="385"/>
      <c r="G7" s="385"/>
      <c r="H7" s="385"/>
      <c r="I7" s="385"/>
      <c r="J7" s="385"/>
      <c r="K7" s="385"/>
      <c r="L7" s="386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04"/>
      <c r="AD7" s="87"/>
    </row>
    <row r="8" spans="1:30" s="90" customFormat="1" ht="5.25" customHeight="1" thickBot="1" x14ac:dyDescent="0.3">
      <c r="A8" s="93"/>
      <c r="B8" s="181"/>
      <c r="C8" s="97"/>
      <c r="D8" s="93"/>
      <c r="E8" s="93"/>
      <c r="F8" s="147"/>
      <c r="G8" s="105"/>
      <c r="H8" s="105"/>
      <c r="I8" s="105"/>
      <c r="J8" s="93"/>
      <c r="K8" s="93"/>
      <c r="L8" s="334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104"/>
      <c r="AD8" s="87"/>
    </row>
    <row r="9" spans="1:30" s="90" customFormat="1" ht="15" x14ac:dyDescent="0.25">
      <c r="B9" s="387" t="s">
        <v>683</v>
      </c>
      <c r="C9" s="388"/>
      <c r="D9" s="388"/>
      <c r="E9" s="388"/>
      <c r="F9" s="388"/>
      <c r="G9" s="388"/>
      <c r="H9" s="388"/>
      <c r="I9" s="388"/>
      <c r="J9" s="388"/>
      <c r="K9" s="388"/>
      <c r="L9" s="38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04"/>
      <c r="AD9" s="87"/>
    </row>
    <row r="10" spans="1:30" s="90" customFormat="1" ht="6" customHeight="1" x14ac:dyDescent="0.25">
      <c r="A10" s="86"/>
      <c r="B10" s="13"/>
      <c r="C10" s="12"/>
      <c r="D10" s="12"/>
      <c r="E10" s="8"/>
      <c r="F10" s="148"/>
      <c r="G10" s="8"/>
      <c r="H10" s="8"/>
      <c r="I10" s="8"/>
      <c r="J10" s="8"/>
      <c r="K10" s="8"/>
      <c r="L10" s="335"/>
      <c r="M10" s="11"/>
      <c r="N10" s="86"/>
      <c r="O10" s="86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04"/>
      <c r="AD10" s="87"/>
    </row>
    <row r="11" spans="1:30" s="90" customFormat="1" x14ac:dyDescent="0.25">
      <c r="B11" s="91"/>
      <c r="C11" s="92"/>
      <c r="D11" s="125" t="s">
        <v>685</v>
      </c>
      <c r="E11" s="12" t="s">
        <v>1161</v>
      </c>
      <c r="F11" s="149" t="s">
        <v>1163</v>
      </c>
      <c r="G11" s="12"/>
      <c r="H11" s="12" t="s">
        <v>686</v>
      </c>
      <c r="I11" s="8"/>
      <c r="J11" s="8"/>
      <c r="K11" s="8"/>
      <c r="L11" s="335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04"/>
      <c r="AD11" s="87"/>
    </row>
    <row r="12" spans="1:30" s="90" customFormat="1" ht="5.25" customHeight="1" x14ac:dyDescent="0.25">
      <c r="B12" s="91"/>
      <c r="C12" s="8"/>
      <c r="D12" s="8"/>
      <c r="E12" s="8"/>
      <c r="F12" s="148"/>
      <c r="G12" s="8"/>
      <c r="H12" s="8"/>
      <c r="I12" s="8"/>
      <c r="J12" s="8"/>
      <c r="K12" s="8"/>
      <c r="L12" s="335"/>
      <c r="M12" s="11"/>
      <c r="N12" s="86"/>
      <c r="O12" s="86"/>
      <c r="P12" s="86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04"/>
      <c r="AD12" s="87"/>
    </row>
    <row r="13" spans="1:30" s="90" customFormat="1" ht="19.5" thickBot="1" x14ac:dyDescent="0.3">
      <c r="B13" s="126"/>
      <c r="C13" s="124"/>
      <c r="D13" s="127" t="s">
        <v>1162</v>
      </c>
      <c r="E13" s="14" t="s">
        <v>1168</v>
      </c>
      <c r="F13" s="150" t="s">
        <v>1169</v>
      </c>
      <c r="G13" s="128">
        <v>1</v>
      </c>
      <c r="H13" s="128">
        <v>6</v>
      </c>
      <c r="I13" s="128">
        <v>0</v>
      </c>
      <c r="J13" s="15"/>
      <c r="K13" s="15"/>
      <c r="L13" s="336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04"/>
      <c r="AD13" s="87"/>
    </row>
    <row r="14" spans="1:30" s="90" customFormat="1" ht="18.75" thickBot="1" x14ac:dyDescent="0.3">
      <c r="B14" s="13"/>
      <c r="C14" s="12"/>
      <c r="D14" s="12"/>
      <c r="E14" s="8"/>
      <c r="F14" s="148"/>
      <c r="G14" s="8"/>
      <c r="H14" s="8"/>
      <c r="I14" s="8"/>
      <c r="J14" s="8"/>
      <c r="K14" s="8"/>
      <c r="L14" s="335"/>
      <c r="M14" s="11"/>
      <c r="N14" s="86"/>
      <c r="O14" s="86"/>
      <c r="P14" s="86"/>
      <c r="Q14" s="11"/>
      <c r="R14" s="11"/>
      <c r="S14" s="11"/>
      <c r="T14" s="11"/>
      <c r="U14" s="11"/>
      <c r="V14" s="86"/>
      <c r="W14" s="86"/>
      <c r="X14" s="86"/>
      <c r="Y14" s="95"/>
      <c r="Z14" s="11"/>
      <c r="AA14" s="11"/>
      <c r="AB14" s="11"/>
      <c r="AC14" s="104"/>
      <c r="AD14" s="87"/>
    </row>
    <row r="15" spans="1:30" s="90" customFormat="1" ht="15" x14ac:dyDescent="0.25">
      <c r="B15" s="387" t="s">
        <v>684</v>
      </c>
      <c r="C15" s="388"/>
      <c r="D15" s="388"/>
      <c r="E15" s="388"/>
      <c r="F15" s="388"/>
      <c r="G15" s="388"/>
      <c r="H15" s="388"/>
      <c r="I15" s="388"/>
      <c r="J15" s="388"/>
      <c r="K15" s="388"/>
      <c r="L15" s="389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04"/>
      <c r="AD15" s="87"/>
    </row>
    <row r="16" spans="1:30" s="90" customFormat="1" ht="6" customHeight="1" x14ac:dyDescent="0.25">
      <c r="B16" s="13"/>
      <c r="C16" s="12"/>
      <c r="D16" s="12"/>
      <c r="E16" s="8"/>
      <c r="F16" s="148"/>
      <c r="G16" s="8"/>
      <c r="H16" s="8"/>
      <c r="I16" s="8"/>
      <c r="J16" s="8"/>
      <c r="K16" s="8"/>
      <c r="L16" s="33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04"/>
      <c r="AD16" s="87"/>
    </row>
    <row r="17" spans="1:30" s="90" customFormat="1" x14ac:dyDescent="0.25">
      <c r="B17" s="91"/>
      <c r="C17" s="92"/>
      <c r="D17" s="125" t="s">
        <v>1164</v>
      </c>
      <c r="E17" s="130">
        <v>2022</v>
      </c>
      <c r="F17" s="149"/>
      <c r="G17" s="130"/>
      <c r="H17" s="130"/>
      <c r="I17" s="132"/>
      <c r="J17" s="132"/>
      <c r="K17" s="132"/>
      <c r="L17" s="33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04"/>
      <c r="AD17" s="87"/>
    </row>
    <row r="18" spans="1:30" s="90" customFormat="1" ht="6.75" customHeight="1" x14ac:dyDescent="0.25">
      <c r="B18" s="91"/>
      <c r="C18" s="8"/>
      <c r="D18" s="8"/>
      <c r="E18" s="132"/>
      <c r="F18" s="148"/>
      <c r="G18" s="132"/>
      <c r="H18" s="132"/>
      <c r="I18" s="132"/>
      <c r="J18" s="132"/>
      <c r="K18" s="132"/>
      <c r="L18" s="33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04"/>
      <c r="AD18" s="87"/>
    </row>
    <row r="19" spans="1:30" s="90" customFormat="1" x14ac:dyDescent="0.25">
      <c r="B19" s="91"/>
      <c r="C19" s="12"/>
      <c r="D19" s="138" t="s">
        <v>1165</v>
      </c>
      <c r="E19" s="162">
        <v>1</v>
      </c>
      <c r="F19" s="194">
        <v>2</v>
      </c>
      <c r="G19" s="131"/>
      <c r="H19" s="131"/>
      <c r="I19" s="131"/>
      <c r="J19" s="131"/>
      <c r="K19" s="162">
        <v>3</v>
      </c>
      <c r="L19" s="338">
        <v>4</v>
      </c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104"/>
      <c r="AD19" s="87"/>
    </row>
    <row r="20" spans="1:30" s="90" customFormat="1" x14ac:dyDescent="0.25">
      <c r="B20" s="141"/>
      <c r="C20" s="11"/>
      <c r="D20" s="11"/>
      <c r="E20" s="11"/>
      <c r="F20" s="152"/>
      <c r="G20" s="94"/>
      <c r="H20" s="94"/>
      <c r="I20" s="94"/>
      <c r="J20" s="11"/>
      <c r="K20" s="11"/>
      <c r="L20" s="339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04"/>
      <c r="AD20" s="87"/>
    </row>
    <row r="21" spans="1:30" s="90" customFormat="1" x14ac:dyDescent="0.25">
      <c r="B21" s="91"/>
      <c r="C21" s="12"/>
      <c r="D21" s="12"/>
      <c r="E21" s="137" t="s">
        <v>1166</v>
      </c>
      <c r="F21" s="151"/>
      <c r="G21" s="131"/>
      <c r="H21" s="131"/>
      <c r="I21" s="131"/>
      <c r="J21" s="131"/>
      <c r="K21" s="137" t="s">
        <v>1167</v>
      </c>
      <c r="L21" s="338" t="s">
        <v>1173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04"/>
      <c r="AD21" s="87"/>
    </row>
    <row r="22" spans="1:30" s="90" customFormat="1" ht="18.75" thickBot="1" x14ac:dyDescent="0.3">
      <c r="B22" s="126"/>
      <c r="C22" s="14"/>
      <c r="D22" s="14"/>
      <c r="E22" s="133"/>
      <c r="F22" s="153"/>
      <c r="G22" s="134"/>
      <c r="H22" s="134"/>
      <c r="I22" s="134"/>
      <c r="J22" s="134"/>
      <c r="K22" s="133"/>
      <c r="L22" s="340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04"/>
      <c r="AD22" s="87"/>
    </row>
    <row r="23" spans="1:30" s="90" customFormat="1" ht="5.25" customHeight="1" thickBot="1" x14ac:dyDescent="0.3">
      <c r="B23" s="141"/>
      <c r="C23" s="11"/>
      <c r="D23" s="11"/>
      <c r="E23" s="11"/>
      <c r="F23" s="152"/>
      <c r="G23" s="94"/>
      <c r="H23" s="94"/>
      <c r="I23" s="94"/>
      <c r="J23" s="11"/>
      <c r="K23" s="11"/>
      <c r="L23" s="335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04"/>
      <c r="AD23" s="87"/>
    </row>
    <row r="24" spans="1:30" ht="18.75" thickBot="1" x14ac:dyDescent="0.3">
      <c r="B24" s="180"/>
      <c r="C24" s="11"/>
      <c r="D24" s="11"/>
      <c r="E24" s="108" t="s">
        <v>0</v>
      </c>
      <c r="F24" s="154" t="s">
        <v>1154</v>
      </c>
      <c r="G24" s="12"/>
      <c r="H24" s="12"/>
      <c r="I24" s="12"/>
      <c r="J24" s="8"/>
      <c r="K24" s="390" t="s">
        <v>1155</v>
      </c>
      <c r="L24" s="391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6"/>
    </row>
    <row r="25" spans="1:30" ht="36" x14ac:dyDescent="0.25">
      <c r="A25" s="8"/>
      <c r="B25" s="13"/>
      <c r="C25" s="11"/>
      <c r="D25" s="11"/>
      <c r="E25" s="111" t="s">
        <v>1391</v>
      </c>
      <c r="F25" s="111" t="s">
        <v>1386</v>
      </c>
      <c r="G25" s="129"/>
      <c r="H25" s="129"/>
      <c r="I25" s="129"/>
      <c r="J25" s="144"/>
      <c r="K25" s="111" t="s">
        <v>1156</v>
      </c>
      <c r="L25" s="106" t="s">
        <v>1157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6"/>
    </row>
    <row r="26" spans="1:30" s="18" customFormat="1" ht="18.75" thickBot="1" x14ac:dyDescent="0.3">
      <c r="A26" s="16"/>
      <c r="B26" s="182"/>
      <c r="C26" s="17"/>
      <c r="D26" s="17"/>
      <c r="E26" s="112" t="s">
        <v>687</v>
      </c>
      <c r="F26" s="155" t="s">
        <v>687</v>
      </c>
      <c r="G26" s="129"/>
      <c r="H26" s="129"/>
      <c r="I26" s="129"/>
      <c r="J26" s="145"/>
      <c r="K26" s="112" t="s">
        <v>687</v>
      </c>
      <c r="L26" s="107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Y26" s="19"/>
      <c r="Z26" s="19"/>
      <c r="AA26" s="19"/>
      <c r="AB26" s="19"/>
      <c r="AC26" s="20"/>
      <c r="AD26" s="21"/>
    </row>
    <row r="27" spans="1:30" s="18" customFormat="1" ht="33" customHeight="1" thickBot="1" x14ac:dyDescent="0.3">
      <c r="A27" s="163" t="s">
        <v>688</v>
      </c>
      <c r="B27" s="183" t="s">
        <v>689</v>
      </c>
      <c r="C27" s="23" t="s">
        <v>690</v>
      </c>
      <c r="D27" s="24" t="s">
        <v>591</v>
      </c>
      <c r="E27" s="113"/>
      <c r="F27" s="156"/>
      <c r="G27" s="113"/>
      <c r="H27" s="113"/>
      <c r="I27" s="113"/>
      <c r="J27" s="113"/>
      <c r="K27" s="113"/>
      <c r="L27" s="25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7"/>
      <c r="Y27" s="28"/>
      <c r="Z27" s="28"/>
      <c r="AA27" s="28"/>
      <c r="AB27" s="28"/>
      <c r="AD27" s="21"/>
    </row>
    <row r="28" spans="1:30" s="33" customFormat="1" ht="18.75" x14ac:dyDescent="0.25">
      <c r="A28" s="164"/>
      <c r="B28" s="30"/>
      <c r="C28" s="30"/>
      <c r="D28" s="31" t="s">
        <v>1172</v>
      </c>
      <c r="E28" s="114"/>
      <c r="F28" s="328"/>
      <c r="G28" s="114"/>
      <c r="H28" s="114"/>
      <c r="I28" s="114"/>
      <c r="J28" s="330"/>
      <c r="K28" s="114"/>
      <c r="L28" s="32"/>
    </row>
    <row r="29" spans="1:30" s="38" customFormat="1" ht="18.75" x14ac:dyDescent="0.25">
      <c r="A29" s="165" t="s">
        <v>691</v>
      </c>
      <c r="B29" s="45"/>
      <c r="C29" s="35" t="s">
        <v>692</v>
      </c>
      <c r="D29" s="36" t="s">
        <v>693</v>
      </c>
      <c r="E29" s="346">
        <v>730145642.83999991</v>
      </c>
      <c r="F29" s="347">
        <v>730764148.69000006</v>
      </c>
      <c r="G29" s="348"/>
      <c r="H29" s="346"/>
      <c r="I29" s="348"/>
      <c r="J29" s="349"/>
      <c r="K29" s="346">
        <f>+E29-F29</f>
        <v>-618505.85000014305</v>
      </c>
      <c r="L29" s="37">
        <f t="shared" ref="L29:L93" si="0">+K29/F29*100</f>
        <v>-8.4638231241762993E-2</v>
      </c>
      <c r="M29" s="197"/>
    </row>
    <row r="30" spans="1:30" s="41" customFormat="1" ht="18.75" x14ac:dyDescent="0.25">
      <c r="A30" s="165" t="s">
        <v>691</v>
      </c>
      <c r="B30" s="42"/>
      <c r="C30" s="39" t="s">
        <v>694</v>
      </c>
      <c r="D30" s="40" t="s">
        <v>695</v>
      </c>
      <c r="E30" s="346">
        <v>711185777.66999996</v>
      </c>
      <c r="F30" s="347">
        <v>684698807.4000001</v>
      </c>
      <c r="G30" s="348"/>
      <c r="H30" s="346"/>
      <c r="I30" s="348"/>
      <c r="J30" s="349"/>
      <c r="K30" s="346">
        <f t="shared" ref="K30:K93" si="1">+E30-F30</f>
        <v>26486970.269999862</v>
      </c>
      <c r="L30" s="37">
        <f t="shared" si="0"/>
        <v>3.8684119183117276</v>
      </c>
      <c r="M30" s="278"/>
      <c r="N30" s="38"/>
    </row>
    <row r="31" spans="1:30" s="44" customFormat="1" ht="18.75" x14ac:dyDescent="0.25">
      <c r="A31" s="165" t="s">
        <v>691</v>
      </c>
      <c r="B31" s="45"/>
      <c r="C31" s="42" t="s">
        <v>415</v>
      </c>
      <c r="D31" s="43" t="s">
        <v>416</v>
      </c>
      <c r="E31" s="346">
        <v>687394876.91999996</v>
      </c>
      <c r="F31" s="347">
        <v>666354434.96000004</v>
      </c>
      <c r="G31" s="348"/>
      <c r="H31" s="346"/>
      <c r="I31" s="348"/>
      <c r="J31" s="349"/>
      <c r="K31" s="346">
        <f t="shared" si="1"/>
        <v>21040441.959999919</v>
      </c>
      <c r="L31" s="37">
        <f t="shared" si="0"/>
        <v>3.1575451225537252</v>
      </c>
      <c r="M31" s="279"/>
      <c r="N31" s="38"/>
    </row>
    <row r="32" spans="1:30" s="44" customFormat="1" ht="18.75" x14ac:dyDescent="0.25">
      <c r="A32" s="165"/>
      <c r="B32" s="45"/>
      <c r="C32" s="45" t="s">
        <v>643</v>
      </c>
      <c r="D32" s="46" t="s">
        <v>696</v>
      </c>
      <c r="E32" s="346">
        <v>677332424</v>
      </c>
      <c r="F32" s="350">
        <v>651773575.46000004</v>
      </c>
      <c r="G32" s="348"/>
      <c r="H32" s="346"/>
      <c r="I32" s="348"/>
      <c r="J32" s="349"/>
      <c r="K32" s="346">
        <f t="shared" si="1"/>
        <v>25558848.539999962</v>
      </c>
      <c r="L32" s="37">
        <f t="shared" si="0"/>
        <v>3.9214306167538906</v>
      </c>
      <c r="M32" s="279"/>
      <c r="N32" s="38"/>
    </row>
    <row r="33" spans="1:14" s="44" customFormat="1" ht="18.75" x14ac:dyDescent="0.25">
      <c r="A33" s="165"/>
      <c r="B33" s="45"/>
      <c r="C33" s="45" t="s">
        <v>644</v>
      </c>
      <c r="D33" s="46" t="s">
        <v>697</v>
      </c>
      <c r="E33" s="346">
        <v>10062452.92</v>
      </c>
      <c r="F33" s="350">
        <v>14580859.5</v>
      </c>
      <c r="G33" s="348"/>
      <c r="H33" s="346"/>
      <c r="I33" s="348"/>
      <c r="J33" s="349"/>
      <c r="K33" s="346">
        <f t="shared" si="1"/>
        <v>-4518406.58</v>
      </c>
      <c r="L33" s="37">
        <f t="shared" si="0"/>
        <v>-30.988616137478044</v>
      </c>
      <c r="M33" s="279"/>
      <c r="N33" s="38"/>
    </row>
    <row r="34" spans="1:14" s="44" customFormat="1" ht="18.75" x14ac:dyDescent="0.25">
      <c r="A34" s="165"/>
      <c r="B34" s="45"/>
      <c r="C34" s="47" t="s">
        <v>698</v>
      </c>
      <c r="D34" s="48" t="s">
        <v>699</v>
      </c>
      <c r="E34" s="346">
        <v>0</v>
      </c>
      <c r="F34" s="347">
        <v>0</v>
      </c>
      <c r="G34" s="348"/>
      <c r="H34" s="346"/>
      <c r="I34" s="348"/>
      <c r="J34" s="349"/>
      <c r="K34" s="346">
        <f t="shared" si="1"/>
        <v>0</v>
      </c>
      <c r="L34" s="37"/>
      <c r="M34" s="279"/>
      <c r="N34" s="38"/>
    </row>
    <row r="35" spans="1:14" s="44" customFormat="1" ht="18.75" x14ac:dyDescent="0.25">
      <c r="A35" s="165"/>
      <c r="B35" s="45"/>
      <c r="C35" s="47" t="s">
        <v>645</v>
      </c>
      <c r="D35" s="48" t="s">
        <v>700</v>
      </c>
      <c r="E35" s="346">
        <v>0</v>
      </c>
      <c r="F35" s="347">
        <v>0</v>
      </c>
      <c r="G35" s="348"/>
      <c r="H35" s="346"/>
      <c r="I35" s="348"/>
      <c r="J35" s="349"/>
      <c r="K35" s="346">
        <f t="shared" si="1"/>
        <v>0</v>
      </c>
      <c r="L35" s="37"/>
      <c r="M35" s="279"/>
      <c r="N35" s="38"/>
    </row>
    <row r="36" spans="1:14" s="44" customFormat="1" ht="18.75" x14ac:dyDescent="0.25">
      <c r="A36" s="165"/>
      <c r="B36" s="45"/>
      <c r="C36" s="47" t="s">
        <v>646</v>
      </c>
      <c r="D36" s="48" t="s">
        <v>701</v>
      </c>
      <c r="E36" s="346">
        <v>0</v>
      </c>
      <c r="F36" s="347">
        <v>0</v>
      </c>
      <c r="G36" s="348"/>
      <c r="H36" s="346"/>
      <c r="I36" s="348"/>
      <c r="J36" s="349"/>
      <c r="K36" s="346">
        <f t="shared" si="1"/>
        <v>0</v>
      </c>
      <c r="L36" s="37"/>
      <c r="M36" s="279"/>
      <c r="N36" s="38"/>
    </row>
    <row r="37" spans="1:14" s="44" customFormat="1" ht="18.75" x14ac:dyDescent="0.25">
      <c r="A37" s="165"/>
      <c r="B37" s="45"/>
      <c r="C37" s="45" t="s">
        <v>647</v>
      </c>
      <c r="D37" s="46" t="s">
        <v>702</v>
      </c>
      <c r="E37" s="346">
        <v>0</v>
      </c>
      <c r="F37" s="347">
        <v>0</v>
      </c>
      <c r="G37" s="348"/>
      <c r="H37" s="346"/>
      <c r="I37" s="348"/>
      <c r="J37" s="349"/>
      <c r="K37" s="346">
        <f t="shared" si="1"/>
        <v>0</v>
      </c>
      <c r="L37" s="37"/>
      <c r="M37" s="279"/>
      <c r="N37" s="38"/>
    </row>
    <row r="38" spans="1:14" s="44" customFormat="1" ht="18.75" x14ac:dyDescent="0.25">
      <c r="A38" s="165"/>
      <c r="B38" s="45"/>
      <c r="C38" s="42" t="s">
        <v>419</v>
      </c>
      <c r="D38" s="43" t="s">
        <v>420</v>
      </c>
      <c r="E38" s="346">
        <v>23790900.75</v>
      </c>
      <c r="F38" s="347">
        <v>18344372.439999998</v>
      </c>
      <c r="G38" s="348"/>
      <c r="H38" s="346"/>
      <c r="I38" s="348"/>
      <c r="J38" s="349"/>
      <c r="K38" s="346">
        <f t="shared" si="1"/>
        <v>5446528.3100000024</v>
      </c>
      <c r="L38" s="37">
        <f t="shared" si="0"/>
        <v>29.690458628739023</v>
      </c>
      <c r="M38" s="279"/>
      <c r="N38" s="38"/>
    </row>
    <row r="39" spans="1:14" s="44" customFormat="1" ht="18.75" x14ac:dyDescent="0.25">
      <c r="A39" s="165" t="s">
        <v>691</v>
      </c>
      <c r="B39" s="45"/>
      <c r="C39" s="39" t="s">
        <v>703</v>
      </c>
      <c r="D39" s="40" t="s">
        <v>704</v>
      </c>
      <c r="E39" s="346">
        <v>18879297.170000002</v>
      </c>
      <c r="F39" s="347">
        <v>45985273.289999999</v>
      </c>
      <c r="G39" s="348"/>
      <c r="H39" s="346"/>
      <c r="I39" s="348"/>
      <c r="J39" s="349"/>
      <c r="K39" s="346">
        <f t="shared" si="1"/>
        <v>-27105976.119999997</v>
      </c>
      <c r="L39" s="37">
        <f t="shared" si="0"/>
        <v>-58.944906011669808</v>
      </c>
      <c r="M39" s="279"/>
      <c r="N39" s="38"/>
    </row>
    <row r="40" spans="1:14" s="44" customFormat="1" ht="18.75" x14ac:dyDescent="0.25">
      <c r="A40" s="165" t="s">
        <v>691</v>
      </c>
      <c r="B40" s="45"/>
      <c r="C40" s="42" t="s">
        <v>705</v>
      </c>
      <c r="D40" s="43" t="s">
        <v>706</v>
      </c>
      <c r="E40" s="346">
        <v>9136752.5</v>
      </c>
      <c r="F40" s="347">
        <v>10307681.15</v>
      </c>
      <c r="G40" s="348"/>
      <c r="H40" s="346"/>
      <c r="I40" s="348"/>
      <c r="J40" s="349"/>
      <c r="K40" s="346">
        <f t="shared" si="1"/>
        <v>-1170928.6500000004</v>
      </c>
      <c r="L40" s="37">
        <f t="shared" si="0"/>
        <v>-11.359767856226329</v>
      </c>
      <c r="M40" s="279"/>
      <c r="N40" s="38"/>
    </row>
    <row r="41" spans="1:14" s="44" customFormat="1" ht="18.75" x14ac:dyDescent="0.25">
      <c r="A41" s="165"/>
      <c r="B41" s="45"/>
      <c r="C41" s="45" t="s">
        <v>417</v>
      </c>
      <c r="D41" s="46" t="s">
        <v>418</v>
      </c>
      <c r="E41" s="346">
        <v>9136752.5</v>
      </c>
      <c r="F41" s="347">
        <v>10307681.15</v>
      </c>
      <c r="G41" s="348"/>
      <c r="H41" s="346"/>
      <c r="I41" s="348"/>
      <c r="J41" s="349"/>
      <c r="K41" s="346">
        <f t="shared" si="1"/>
        <v>-1170928.6500000004</v>
      </c>
      <c r="L41" s="37">
        <f t="shared" si="0"/>
        <v>-11.359767856226329</v>
      </c>
      <c r="M41" s="279"/>
      <c r="N41" s="38"/>
    </row>
    <row r="42" spans="1:14" s="44" customFormat="1" ht="18.75" x14ac:dyDescent="0.25">
      <c r="A42" s="165"/>
      <c r="B42" s="45"/>
      <c r="C42" s="45" t="s">
        <v>434</v>
      </c>
      <c r="D42" s="46" t="s">
        <v>707</v>
      </c>
      <c r="E42" s="346">
        <v>0</v>
      </c>
      <c r="F42" s="347">
        <v>0</v>
      </c>
      <c r="G42" s="348"/>
      <c r="H42" s="346"/>
      <c r="I42" s="348"/>
      <c r="J42" s="349"/>
      <c r="K42" s="346">
        <f t="shared" si="1"/>
        <v>0</v>
      </c>
      <c r="L42" s="37"/>
      <c r="M42" s="279"/>
      <c r="N42" s="38"/>
    </row>
    <row r="43" spans="1:14" s="44" customFormat="1" ht="25.5" x14ac:dyDescent="0.25">
      <c r="A43" s="165"/>
      <c r="B43" s="45"/>
      <c r="C43" s="45" t="s">
        <v>435</v>
      </c>
      <c r="D43" s="46" t="s">
        <v>708</v>
      </c>
      <c r="E43" s="346">
        <v>0</v>
      </c>
      <c r="F43" s="347">
        <v>0</v>
      </c>
      <c r="G43" s="348"/>
      <c r="H43" s="346"/>
      <c r="I43" s="348"/>
      <c r="J43" s="349"/>
      <c r="K43" s="346">
        <f t="shared" si="1"/>
        <v>0</v>
      </c>
      <c r="L43" s="37"/>
      <c r="M43" s="279"/>
      <c r="N43" s="38"/>
    </row>
    <row r="44" spans="1:14" s="44" customFormat="1" ht="18.75" x14ac:dyDescent="0.25">
      <c r="A44" s="165"/>
      <c r="B44" s="45"/>
      <c r="C44" s="45" t="s">
        <v>432</v>
      </c>
      <c r="D44" s="46" t="s">
        <v>433</v>
      </c>
      <c r="E44" s="346">
        <v>0</v>
      </c>
      <c r="F44" s="347">
        <v>0</v>
      </c>
      <c r="G44" s="348"/>
      <c r="H44" s="346"/>
      <c r="I44" s="348"/>
      <c r="J44" s="349"/>
      <c r="K44" s="346">
        <f t="shared" si="1"/>
        <v>0</v>
      </c>
      <c r="L44" s="37"/>
      <c r="M44" s="279"/>
      <c r="N44" s="38"/>
    </row>
    <row r="45" spans="1:14" s="44" customFormat="1" ht="18.75" x14ac:dyDescent="0.25">
      <c r="A45" s="165" t="s">
        <v>691</v>
      </c>
      <c r="B45" s="45"/>
      <c r="C45" s="42" t="s">
        <v>709</v>
      </c>
      <c r="D45" s="43" t="s">
        <v>710</v>
      </c>
      <c r="E45" s="346">
        <v>468516.67</v>
      </c>
      <c r="F45" s="347">
        <v>2920905.3899999997</v>
      </c>
      <c r="G45" s="348"/>
      <c r="H45" s="346"/>
      <c r="I45" s="348"/>
      <c r="J45" s="349"/>
      <c r="K45" s="346">
        <f t="shared" si="1"/>
        <v>-2452388.7199999997</v>
      </c>
      <c r="L45" s="37">
        <f t="shared" si="0"/>
        <v>-83.95988204191714</v>
      </c>
      <c r="M45" s="279"/>
      <c r="N45" s="38"/>
    </row>
    <row r="46" spans="1:14" s="44" customFormat="1" ht="18.75" x14ac:dyDescent="0.25">
      <c r="A46" s="165"/>
      <c r="B46" s="45" t="s">
        <v>414</v>
      </c>
      <c r="C46" s="45" t="s">
        <v>428</v>
      </c>
      <c r="D46" s="46" t="s">
        <v>429</v>
      </c>
      <c r="E46" s="346">
        <v>0</v>
      </c>
      <c r="F46" s="347">
        <v>2274395.19</v>
      </c>
      <c r="G46" s="348"/>
      <c r="H46" s="346"/>
      <c r="I46" s="348"/>
      <c r="J46" s="349"/>
      <c r="K46" s="346">
        <f t="shared" si="1"/>
        <v>-2274395.19</v>
      </c>
      <c r="L46" s="37">
        <f t="shared" si="0"/>
        <v>-100</v>
      </c>
      <c r="M46" s="279"/>
      <c r="N46" s="38"/>
    </row>
    <row r="47" spans="1:14" s="44" customFormat="1" ht="18.75" x14ac:dyDescent="0.25">
      <c r="A47" s="165"/>
      <c r="B47" s="45" t="s">
        <v>414</v>
      </c>
      <c r="C47" s="45" t="s">
        <v>430</v>
      </c>
      <c r="D47" s="46" t="s">
        <v>431</v>
      </c>
      <c r="E47" s="346">
        <v>468516.67</v>
      </c>
      <c r="F47" s="347">
        <v>646510.19999999995</v>
      </c>
      <c r="G47" s="348"/>
      <c r="H47" s="346"/>
      <c r="I47" s="348"/>
      <c r="J47" s="349"/>
      <c r="K47" s="346">
        <f t="shared" si="1"/>
        <v>-177993.52999999997</v>
      </c>
      <c r="L47" s="37">
        <f t="shared" si="0"/>
        <v>-27.531434152160315</v>
      </c>
      <c r="M47" s="279"/>
      <c r="N47" s="38"/>
    </row>
    <row r="48" spans="1:14" s="21" customFormat="1" ht="18.75" x14ac:dyDescent="0.25">
      <c r="A48" s="166" t="s">
        <v>691</v>
      </c>
      <c r="B48" s="47"/>
      <c r="C48" s="42" t="s">
        <v>711</v>
      </c>
      <c r="D48" s="43" t="s">
        <v>712</v>
      </c>
      <c r="E48" s="346">
        <v>9274028</v>
      </c>
      <c r="F48" s="347">
        <v>32756686.75</v>
      </c>
      <c r="G48" s="348"/>
      <c r="H48" s="346"/>
      <c r="I48" s="348"/>
      <c r="J48" s="349"/>
      <c r="K48" s="346">
        <f t="shared" si="1"/>
        <v>-23482658.75</v>
      </c>
      <c r="L48" s="37">
        <f t="shared" si="0"/>
        <v>-71.688137842573468</v>
      </c>
      <c r="M48" s="280"/>
      <c r="N48" s="38"/>
    </row>
    <row r="49" spans="1:14" s="21" customFormat="1" ht="18.75" x14ac:dyDescent="0.25">
      <c r="A49" s="166"/>
      <c r="B49" s="47"/>
      <c r="C49" s="45" t="s">
        <v>648</v>
      </c>
      <c r="D49" s="46" t="s">
        <v>713</v>
      </c>
      <c r="E49" s="346">
        <v>0</v>
      </c>
      <c r="F49" s="347">
        <v>0</v>
      </c>
      <c r="G49" s="348"/>
      <c r="H49" s="346"/>
      <c r="I49" s="348"/>
      <c r="J49" s="349"/>
      <c r="K49" s="346">
        <f t="shared" si="1"/>
        <v>0</v>
      </c>
      <c r="L49" s="37"/>
      <c r="M49" s="280"/>
      <c r="N49" s="38"/>
    </row>
    <row r="50" spans="1:14" s="21" customFormat="1" ht="18.75" x14ac:dyDescent="0.25">
      <c r="A50" s="166"/>
      <c r="B50" s="47"/>
      <c r="C50" s="45" t="s">
        <v>421</v>
      </c>
      <c r="D50" s="46" t="s">
        <v>714</v>
      </c>
      <c r="E50" s="346">
        <v>9070133</v>
      </c>
      <c r="F50" s="347">
        <v>14082029</v>
      </c>
      <c r="G50" s="348"/>
      <c r="H50" s="346"/>
      <c r="I50" s="348"/>
      <c r="J50" s="349"/>
      <c r="K50" s="346">
        <f t="shared" si="1"/>
        <v>-5011896</v>
      </c>
      <c r="L50" s="37">
        <f t="shared" si="0"/>
        <v>-35.590723467477595</v>
      </c>
      <c r="M50" s="280"/>
      <c r="N50" s="38"/>
    </row>
    <row r="51" spans="1:14" s="21" customFormat="1" ht="18.75" x14ac:dyDescent="0.25">
      <c r="A51" s="166"/>
      <c r="B51" s="47"/>
      <c r="C51" s="45" t="s">
        <v>422</v>
      </c>
      <c r="D51" s="46" t="s">
        <v>715</v>
      </c>
      <c r="E51" s="346">
        <v>0</v>
      </c>
      <c r="F51" s="347">
        <v>3399889.97</v>
      </c>
      <c r="G51" s="348"/>
      <c r="H51" s="346"/>
      <c r="I51" s="348"/>
      <c r="J51" s="349"/>
      <c r="K51" s="346">
        <f t="shared" si="1"/>
        <v>-3399889.97</v>
      </c>
      <c r="L51" s="37">
        <f t="shared" si="0"/>
        <v>-100</v>
      </c>
      <c r="M51" s="280"/>
      <c r="N51" s="38"/>
    </row>
    <row r="52" spans="1:14" s="21" customFormat="1" ht="18.75" x14ac:dyDescent="0.25">
      <c r="A52" s="166"/>
      <c r="B52" s="47"/>
      <c r="C52" s="45" t="s">
        <v>423</v>
      </c>
      <c r="D52" s="46" t="s">
        <v>716</v>
      </c>
      <c r="E52" s="346">
        <v>203895</v>
      </c>
      <c r="F52" s="347">
        <v>15274767.779999999</v>
      </c>
      <c r="G52" s="348"/>
      <c r="H52" s="346"/>
      <c r="I52" s="348"/>
      <c r="J52" s="349"/>
      <c r="K52" s="346">
        <f t="shared" si="1"/>
        <v>-15070872.779999999</v>
      </c>
      <c r="L52" s="37">
        <f t="shared" si="0"/>
        <v>-98.665151556235315</v>
      </c>
      <c r="M52" s="280"/>
      <c r="N52" s="38"/>
    </row>
    <row r="53" spans="1:14" s="21" customFormat="1" ht="30.75" customHeight="1" x14ac:dyDescent="0.25">
      <c r="A53" s="166"/>
      <c r="B53" s="47"/>
      <c r="C53" s="45" t="s">
        <v>649</v>
      </c>
      <c r="D53" s="46" t="s">
        <v>717</v>
      </c>
      <c r="E53" s="346">
        <v>0</v>
      </c>
      <c r="F53" s="347">
        <v>0</v>
      </c>
      <c r="G53" s="348"/>
      <c r="H53" s="346"/>
      <c r="I53" s="348"/>
      <c r="J53" s="349"/>
      <c r="K53" s="346">
        <f t="shared" si="1"/>
        <v>0</v>
      </c>
      <c r="L53" s="37"/>
      <c r="M53" s="280"/>
      <c r="N53" s="38"/>
    </row>
    <row r="54" spans="1:14" s="44" customFormat="1" ht="18.75" x14ac:dyDescent="0.25">
      <c r="A54" s="165" t="s">
        <v>691</v>
      </c>
      <c r="B54" s="45"/>
      <c r="C54" s="39" t="s">
        <v>718</v>
      </c>
      <c r="D54" s="40" t="s">
        <v>719</v>
      </c>
      <c r="E54" s="346">
        <v>0</v>
      </c>
      <c r="F54" s="347">
        <v>0</v>
      </c>
      <c r="G54" s="348"/>
      <c r="H54" s="346"/>
      <c r="I54" s="348"/>
      <c r="J54" s="349"/>
      <c r="K54" s="346">
        <f t="shared" si="1"/>
        <v>0</v>
      </c>
      <c r="L54" s="37"/>
      <c r="M54" s="279"/>
      <c r="N54" s="38"/>
    </row>
    <row r="55" spans="1:14" s="44" customFormat="1" ht="18.75" x14ac:dyDescent="0.25">
      <c r="A55" s="165"/>
      <c r="B55" s="45"/>
      <c r="C55" s="42" t="s">
        <v>424</v>
      </c>
      <c r="D55" s="43" t="s">
        <v>720</v>
      </c>
      <c r="E55" s="346">
        <v>0</v>
      </c>
      <c r="F55" s="347">
        <v>0</v>
      </c>
      <c r="G55" s="348"/>
      <c r="H55" s="346"/>
      <c r="I55" s="348"/>
      <c r="J55" s="349"/>
      <c r="K55" s="346">
        <f t="shared" si="1"/>
        <v>0</v>
      </c>
      <c r="L55" s="37"/>
      <c r="M55" s="279"/>
      <c r="N55" s="38"/>
    </row>
    <row r="56" spans="1:14" s="44" customFormat="1" ht="18.75" x14ac:dyDescent="0.25">
      <c r="A56" s="165"/>
      <c r="B56" s="45"/>
      <c r="C56" s="42" t="s">
        <v>425</v>
      </c>
      <c r="D56" s="43" t="s">
        <v>721</v>
      </c>
      <c r="E56" s="346">
        <v>0</v>
      </c>
      <c r="F56" s="347">
        <v>0</v>
      </c>
      <c r="G56" s="348"/>
      <c r="H56" s="346"/>
      <c r="I56" s="348"/>
      <c r="J56" s="349"/>
      <c r="K56" s="346">
        <f t="shared" si="1"/>
        <v>0</v>
      </c>
      <c r="L56" s="37"/>
      <c r="M56" s="279"/>
      <c r="N56" s="38"/>
    </row>
    <row r="57" spans="1:14" s="44" customFormat="1" ht="18.75" x14ac:dyDescent="0.25">
      <c r="A57" s="165"/>
      <c r="B57" s="45"/>
      <c r="C57" s="42" t="s">
        <v>426</v>
      </c>
      <c r="D57" s="43" t="s">
        <v>722</v>
      </c>
      <c r="E57" s="346">
        <v>0</v>
      </c>
      <c r="F57" s="347">
        <v>0</v>
      </c>
      <c r="G57" s="348"/>
      <c r="H57" s="346"/>
      <c r="I57" s="348"/>
      <c r="J57" s="349"/>
      <c r="K57" s="346">
        <f t="shared" si="1"/>
        <v>0</v>
      </c>
      <c r="L57" s="37"/>
      <c r="M57" s="279"/>
      <c r="N57" s="38"/>
    </row>
    <row r="58" spans="1:14" s="44" customFormat="1" ht="18.75" x14ac:dyDescent="0.25">
      <c r="A58" s="165"/>
      <c r="B58" s="45"/>
      <c r="C58" s="42" t="s">
        <v>427</v>
      </c>
      <c r="D58" s="43" t="s">
        <v>723</v>
      </c>
      <c r="E58" s="346">
        <v>0</v>
      </c>
      <c r="F58" s="347">
        <v>0</v>
      </c>
      <c r="G58" s="348"/>
      <c r="H58" s="346"/>
      <c r="I58" s="348"/>
      <c r="J58" s="349"/>
      <c r="K58" s="346">
        <f t="shared" si="1"/>
        <v>0</v>
      </c>
      <c r="L58" s="37"/>
      <c r="M58" s="279"/>
      <c r="N58" s="38"/>
    </row>
    <row r="59" spans="1:14" s="44" customFormat="1" ht="18.75" x14ac:dyDescent="0.25">
      <c r="A59" s="165"/>
      <c r="B59" s="45"/>
      <c r="C59" s="39" t="s">
        <v>436</v>
      </c>
      <c r="D59" s="40" t="s">
        <v>437</v>
      </c>
      <c r="E59" s="346">
        <v>80568</v>
      </c>
      <c r="F59" s="347">
        <v>80068</v>
      </c>
      <c r="G59" s="348"/>
      <c r="H59" s="346"/>
      <c r="I59" s="348"/>
      <c r="J59" s="349"/>
      <c r="K59" s="346">
        <f t="shared" si="1"/>
        <v>500</v>
      </c>
      <c r="L59" s="37">
        <f t="shared" si="0"/>
        <v>0.62446920117899785</v>
      </c>
      <c r="M59" s="279"/>
      <c r="N59" s="38"/>
    </row>
    <row r="60" spans="1:14" s="44" customFormat="1" ht="18.75" x14ac:dyDescent="0.25">
      <c r="A60" s="165" t="s">
        <v>691</v>
      </c>
      <c r="B60" s="45"/>
      <c r="C60" s="35" t="s">
        <v>724</v>
      </c>
      <c r="D60" s="36" t="s">
        <v>725</v>
      </c>
      <c r="E60" s="346">
        <v>-7038120.4699999997</v>
      </c>
      <c r="F60" s="347">
        <v>-7977534.9199999999</v>
      </c>
      <c r="G60" s="348"/>
      <c r="H60" s="346"/>
      <c r="I60" s="348"/>
      <c r="J60" s="349"/>
      <c r="K60" s="346">
        <f t="shared" si="1"/>
        <v>939414.45000000019</v>
      </c>
      <c r="L60" s="37">
        <f t="shared" si="0"/>
        <v>-11.775748516560554</v>
      </c>
      <c r="M60" s="279"/>
      <c r="N60" s="38"/>
    </row>
    <row r="61" spans="1:14" s="44" customFormat="1" ht="33" customHeight="1" x14ac:dyDescent="0.25">
      <c r="A61" s="165"/>
      <c r="B61" s="45"/>
      <c r="C61" s="39" t="s">
        <v>438</v>
      </c>
      <c r="D61" s="40" t="s">
        <v>439</v>
      </c>
      <c r="E61" s="346">
        <v>-7038120.4699999997</v>
      </c>
      <c r="F61" s="347">
        <v>-7977534.9199999999</v>
      </c>
      <c r="G61" s="348"/>
      <c r="H61" s="346"/>
      <c r="I61" s="348"/>
      <c r="J61" s="349"/>
      <c r="K61" s="346">
        <f t="shared" si="1"/>
        <v>939414.45000000019</v>
      </c>
      <c r="L61" s="37">
        <f t="shared" si="0"/>
        <v>-11.775748516560554</v>
      </c>
      <c r="M61" s="279"/>
      <c r="N61" s="38"/>
    </row>
    <row r="62" spans="1:14" s="44" customFormat="1" ht="18.75" x14ac:dyDescent="0.25">
      <c r="A62" s="165"/>
      <c r="B62" s="45"/>
      <c r="C62" s="39" t="s">
        <v>440</v>
      </c>
      <c r="D62" s="40" t="s">
        <v>441</v>
      </c>
      <c r="E62" s="346">
        <v>0</v>
      </c>
      <c r="F62" s="347">
        <v>0</v>
      </c>
      <c r="G62" s="348"/>
      <c r="H62" s="346"/>
      <c r="I62" s="348"/>
      <c r="J62" s="349"/>
      <c r="K62" s="346">
        <f t="shared" si="1"/>
        <v>0</v>
      </c>
      <c r="L62" s="37"/>
      <c r="M62" s="279"/>
      <c r="N62" s="38"/>
    </row>
    <row r="63" spans="1:14" s="21" customFormat="1" ht="18.75" x14ac:dyDescent="0.25">
      <c r="A63" s="166" t="s">
        <v>691</v>
      </c>
      <c r="B63" s="47"/>
      <c r="C63" s="35" t="s">
        <v>726</v>
      </c>
      <c r="D63" s="36" t="s">
        <v>727</v>
      </c>
      <c r="E63" s="346">
        <v>46707</v>
      </c>
      <c r="F63" s="347">
        <v>71832</v>
      </c>
      <c r="G63" s="348"/>
      <c r="H63" s="346"/>
      <c r="I63" s="348"/>
      <c r="J63" s="349"/>
      <c r="K63" s="346">
        <f t="shared" si="1"/>
        <v>-25125</v>
      </c>
      <c r="L63" s="37">
        <f t="shared" si="0"/>
        <v>-34.977447377213501</v>
      </c>
      <c r="M63" s="280"/>
      <c r="N63" s="38"/>
    </row>
    <row r="64" spans="1:14" s="20" customFormat="1" ht="36" customHeight="1" x14ac:dyDescent="0.25">
      <c r="A64" s="166"/>
      <c r="B64" s="47"/>
      <c r="C64" s="39" t="s">
        <v>650</v>
      </c>
      <c r="D64" s="40" t="s">
        <v>728</v>
      </c>
      <c r="E64" s="346">
        <v>0</v>
      </c>
      <c r="F64" s="347">
        <v>0</v>
      </c>
      <c r="G64" s="348"/>
      <c r="H64" s="346"/>
      <c r="I64" s="348"/>
      <c r="J64" s="349"/>
      <c r="K64" s="346">
        <f t="shared" si="1"/>
        <v>0</v>
      </c>
      <c r="L64" s="37"/>
      <c r="M64" s="281"/>
      <c r="N64" s="38"/>
    </row>
    <row r="65" spans="1:14" s="21" customFormat="1" ht="33" customHeight="1" x14ac:dyDescent="0.25">
      <c r="A65" s="166"/>
      <c r="B65" s="47"/>
      <c r="C65" s="39" t="s">
        <v>442</v>
      </c>
      <c r="D65" s="40" t="s">
        <v>729</v>
      </c>
      <c r="E65" s="346">
        <v>0</v>
      </c>
      <c r="F65" s="347">
        <v>0</v>
      </c>
      <c r="G65" s="348"/>
      <c r="H65" s="346"/>
      <c r="I65" s="348"/>
      <c r="J65" s="349"/>
      <c r="K65" s="346">
        <f t="shared" si="1"/>
        <v>0</v>
      </c>
      <c r="L65" s="37"/>
      <c r="M65" s="280"/>
      <c r="N65" s="38"/>
    </row>
    <row r="66" spans="1:14" s="21" customFormat="1" ht="25.5" x14ac:dyDescent="0.25">
      <c r="A66" s="166"/>
      <c r="B66" s="47"/>
      <c r="C66" s="39" t="s">
        <v>443</v>
      </c>
      <c r="D66" s="40" t="s">
        <v>730</v>
      </c>
      <c r="E66" s="346">
        <v>0</v>
      </c>
      <c r="F66" s="347">
        <v>24125</v>
      </c>
      <c r="G66" s="348"/>
      <c r="H66" s="346"/>
      <c r="I66" s="348"/>
      <c r="J66" s="349"/>
      <c r="K66" s="346">
        <f t="shared" si="1"/>
        <v>-24125</v>
      </c>
      <c r="L66" s="37">
        <f t="shared" si="0"/>
        <v>-100</v>
      </c>
      <c r="M66" s="280"/>
      <c r="N66" s="38"/>
    </row>
    <row r="67" spans="1:14" s="21" customFormat="1" ht="18.75" x14ac:dyDescent="0.25">
      <c r="A67" s="166"/>
      <c r="B67" s="47"/>
      <c r="C67" s="39" t="s">
        <v>444</v>
      </c>
      <c r="D67" s="40" t="s">
        <v>731</v>
      </c>
      <c r="E67" s="346">
        <v>0</v>
      </c>
      <c r="F67" s="347">
        <v>0</v>
      </c>
      <c r="G67" s="348"/>
      <c r="H67" s="346"/>
      <c r="I67" s="348"/>
      <c r="J67" s="349"/>
      <c r="K67" s="346">
        <f t="shared" si="1"/>
        <v>0</v>
      </c>
      <c r="L67" s="37"/>
      <c r="M67" s="280"/>
      <c r="N67" s="38"/>
    </row>
    <row r="68" spans="1:14" s="21" customFormat="1" ht="18.75" x14ac:dyDescent="0.25">
      <c r="A68" s="166"/>
      <c r="B68" s="47"/>
      <c r="C68" s="39" t="s">
        <v>445</v>
      </c>
      <c r="D68" s="40" t="s">
        <v>732</v>
      </c>
      <c r="E68" s="346">
        <v>46707</v>
      </c>
      <c r="F68" s="347">
        <v>47707</v>
      </c>
      <c r="G68" s="348"/>
      <c r="H68" s="346"/>
      <c r="I68" s="348"/>
      <c r="J68" s="349"/>
      <c r="K68" s="346">
        <f t="shared" si="1"/>
        <v>-1000</v>
      </c>
      <c r="L68" s="37">
        <f t="shared" si="0"/>
        <v>-2.0961284507514621</v>
      </c>
      <c r="M68" s="280"/>
      <c r="N68" s="38"/>
    </row>
    <row r="69" spans="1:14" s="44" customFormat="1" ht="18.75" x14ac:dyDescent="0.25">
      <c r="A69" s="165" t="s">
        <v>691</v>
      </c>
      <c r="B69" s="45"/>
      <c r="C69" s="35" t="s">
        <v>733</v>
      </c>
      <c r="D69" s="36" t="s">
        <v>734</v>
      </c>
      <c r="E69" s="346">
        <v>31286345.260000002</v>
      </c>
      <c r="F69" s="350">
        <v>33029236.750000004</v>
      </c>
      <c r="G69" s="348"/>
      <c r="H69" s="346"/>
      <c r="I69" s="348"/>
      <c r="J69" s="349"/>
      <c r="K69" s="346">
        <f t="shared" si="1"/>
        <v>-1742891.4900000021</v>
      </c>
      <c r="L69" s="37">
        <f t="shared" si="0"/>
        <v>-5.2768143060405466</v>
      </c>
      <c r="M69" s="279"/>
      <c r="N69" s="38"/>
    </row>
    <row r="70" spans="1:14" s="44" customFormat="1" ht="35.25" customHeight="1" x14ac:dyDescent="0.25">
      <c r="A70" s="165" t="s">
        <v>691</v>
      </c>
      <c r="B70" s="45"/>
      <c r="C70" s="39" t="s">
        <v>735</v>
      </c>
      <c r="D70" s="40" t="s">
        <v>736</v>
      </c>
      <c r="E70" s="346">
        <v>26508935.430000003</v>
      </c>
      <c r="F70" s="350">
        <v>28817005.510000002</v>
      </c>
      <c r="G70" s="348"/>
      <c r="H70" s="346"/>
      <c r="I70" s="348"/>
      <c r="J70" s="349"/>
      <c r="K70" s="346">
        <f t="shared" si="1"/>
        <v>-2308070.0799999982</v>
      </c>
      <c r="L70" s="37">
        <f t="shared" si="0"/>
        <v>-8.0094029173123413</v>
      </c>
      <c r="M70" s="279"/>
      <c r="N70" s="38"/>
    </row>
    <row r="71" spans="1:14" s="44" customFormat="1" ht="25.5" x14ac:dyDescent="0.25">
      <c r="A71" s="165" t="s">
        <v>691</v>
      </c>
      <c r="B71" s="45" t="s">
        <v>414</v>
      </c>
      <c r="C71" s="42" t="s">
        <v>737</v>
      </c>
      <c r="D71" s="43" t="s">
        <v>738</v>
      </c>
      <c r="E71" s="346">
        <v>24959499.430000003</v>
      </c>
      <c r="F71" s="350">
        <v>26652005.510000002</v>
      </c>
      <c r="G71" s="348"/>
      <c r="H71" s="346"/>
      <c r="I71" s="348"/>
      <c r="J71" s="349"/>
      <c r="K71" s="346">
        <f t="shared" si="1"/>
        <v>-1692506.0799999982</v>
      </c>
      <c r="L71" s="37">
        <f t="shared" si="0"/>
        <v>-6.3503892019118755</v>
      </c>
      <c r="M71" s="279"/>
      <c r="N71" s="38"/>
    </row>
    <row r="72" spans="1:14" s="44" customFormat="1" ht="18.75" x14ac:dyDescent="0.25">
      <c r="A72" s="165"/>
      <c r="B72" s="45" t="s">
        <v>414</v>
      </c>
      <c r="C72" s="45" t="s">
        <v>448</v>
      </c>
      <c r="D72" s="46" t="s">
        <v>449</v>
      </c>
      <c r="E72" s="346">
        <v>15072846</v>
      </c>
      <c r="F72" s="347">
        <v>15840805</v>
      </c>
      <c r="G72" s="348"/>
      <c r="H72" s="346"/>
      <c r="I72" s="348"/>
      <c r="J72" s="349"/>
      <c r="K72" s="346">
        <f t="shared" si="1"/>
        <v>-767959</v>
      </c>
      <c r="L72" s="37">
        <f t="shared" si="0"/>
        <v>-4.8479796323482294</v>
      </c>
      <c r="M72" s="279"/>
      <c r="N72" s="38"/>
    </row>
    <row r="73" spans="1:14" s="21" customFormat="1" ht="18.75" x14ac:dyDescent="0.25">
      <c r="A73" s="166"/>
      <c r="B73" s="47" t="s">
        <v>414</v>
      </c>
      <c r="C73" s="45" t="s">
        <v>450</v>
      </c>
      <c r="D73" s="46" t="s">
        <v>451</v>
      </c>
      <c r="E73" s="346">
        <v>6878392</v>
      </c>
      <c r="F73" s="347">
        <v>6676073</v>
      </c>
      <c r="G73" s="348"/>
      <c r="H73" s="346"/>
      <c r="I73" s="348"/>
      <c r="J73" s="349"/>
      <c r="K73" s="346">
        <f t="shared" si="1"/>
        <v>202319</v>
      </c>
      <c r="L73" s="37">
        <f t="shared" si="0"/>
        <v>3.0305091031808669</v>
      </c>
      <c r="M73" s="280"/>
      <c r="N73" s="38"/>
    </row>
    <row r="74" spans="1:14" s="21" customFormat="1" ht="18.75" x14ac:dyDescent="0.25">
      <c r="A74" s="166"/>
      <c r="B74" s="47" t="s">
        <v>414</v>
      </c>
      <c r="C74" s="45" t="s">
        <v>651</v>
      </c>
      <c r="D74" s="46" t="s">
        <v>739</v>
      </c>
      <c r="E74" s="346">
        <v>0</v>
      </c>
      <c r="F74" s="347">
        <v>0</v>
      </c>
      <c r="G74" s="348"/>
      <c r="H74" s="346"/>
      <c r="I74" s="348"/>
      <c r="J74" s="349"/>
      <c r="K74" s="346">
        <f t="shared" si="1"/>
        <v>0</v>
      </c>
      <c r="L74" s="37"/>
      <c r="M74" s="280"/>
      <c r="N74" s="38"/>
    </row>
    <row r="75" spans="1:14" s="21" customFormat="1" ht="18.75" x14ac:dyDescent="0.25">
      <c r="A75" s="47"/>
      <c r="B75" s="47" t="s">
        <v>414</v>
      </c>
      <c r="C75" s="45" t="s">
        <v>452</v>
      </c>
      <c r="D75" s="46" t="s">
        <v>740</v>
      </c>
      <c r="E75" s="346">
        <v>0</v>
      </c>
      <c r="F75" s="347">
        <v>0</v>
      </c>
      <c r="G75" s="348"/>
      <c r="H75" s="346"/>
      <c r="I75" s="348"/>
      <c r="J75" s="349"/>
      <c r="K75" s="346">
        <f t="shared" si="1"/>
        <v>0</v>
      </c>
      <c r="L75" s="37"/>
      <c r="M75" s="280"/>
      <c r="N75" s="38"/>
    </row>
    <row r="76" spans="1:14" s="21" customFormat="1" ht="18.75" x14ac:dyDescent="0.25">
      <c r="A76" s="47"/>
      <c r="B76" s="47" t="s">
        <v>414</v>
      </c>
      <c r="C76" s="45" t="s">
        <v>453</v>
      </c>
      <c r="D76" s="46" t="s">
        <v>741</v>
      </c>
      <c r="E76" s="346">
        <v>1792499</v>
      </c>
      <c r="F76" s="347">
        <v>2653883</v>
      </c>
      <c r="G76" s="348"/>
      <c r="H76" s="346"/>
      <c r="I76" s="348"/>
      <c r="J76" s="349"/>
      <c r="K76" s="346">
        <f t="shared" si="1"/>
        <v>-861384</v>
      </c>
      <c r="L76" s="37">
        <f t="shared" si="0"/>
        <v>-32.457497184314455</v>
      </c>
      <c r="M76" s="280"/>
      <c r="N76" s="38"/>
    </row>
    <row r="77" spans="1:14" s="21" customFormat="1" ht="18.75" x14ac:dyDescent="0.25">
      <c r="A77" s="47"/>
      <c r="B77" s="47" t="s">
        <v>414</v>
      </c>
      <c r="C77" s="45" t="s">
        <v>454</v>
      </c>
      <c r="D77" s="46" t="s">
        <v>742</v>
      </c>
      <c r="E77" s="346">
        <v>74925</v>
      </c>
      <c r="F77" s="347">
        <v>70110</v>
      </c>
      <c r="G77" s="348"/>
      <c r="H77" s="346"/>
      <c r="I77" s="348"/>
      <c r="J77" s="349"/>
      <c r="K77" s="346">
        <f t="shared" si="1"/>
        <v>4815</v>
      </c>
      <c r="L77" s="37">
        <f t="shared" si="0"/>
        <v>6.8677792041078307</v>
      </c>
      <c r="M77" s="280"/>
      <c r="N77" s="38"/>
    </row>
    <row r="78" spans="1:14" s="21" customFormat="1" ht="18.75" x14ac:dyDescent="0.25">
      <c r="A78" s="47"/>
      <c r="B78" s="47" t="s">
        <v>414</v>
      </c>
      <c r="C78" s="45" t="s">
        <v>455</v>
      </c>
      <c r="D78" s="46" t="s">
        <v>743</v>
      </c>
      <c r="E78" s="346">
        <v>131958</v>
      </c>
      <c r="F78" s="347">
        <v>331337</v>
      </c>
      <c r="G78" s="348"/>
      <c r="H78" s="346"/>
      <c r="I78" s="348"/>
      <c r="J78" s="349"/>
      <c r="K78" s="346">
        <f t="shared" si="1"/>
        <v>-199379</v>
      </c>
      <c r="L78" s="37">
        <f t="shared" si="0"/>
        <v>-60.17408258057506</v>
      </c>
      <c r="M78" s="280"/>
      <c r="N78" s="38"/>
    </row>
    <row r="79" spans="1:14" s="21" customFormat="1" ht="18.75" x14ac:dyDescent="0.25">
      <c r="A79" s="47"/>
      <c r="B79" s="47" t="s">
        <v>414</v>
      </c>
      <c r="C79" s="45" t="s">
        <v>456</v>
      </c>
      <c r="D79" s="46" t="s">
        <v>744</v>
      </c>
      <c r="E79" s="346">
        <v>558241</v>
      </c>
      <c r="F79" s="347">
        <v>404696</v>
      </c>
      <c r="G79" s="348"/>
      <c r="H79" s="346"/>
      <c r="I79" s="348"/>
      <c r="J79" s="349"/>
      <c r="K79" s="346">
        <f t="shared" si="1"/>
        <v>153545</v>
      </c>
      <c r="L79" s="37">
        <f t="shared" si="0"/>
        <v>37.940824717812873</v>
      </c>
      <c r="M79" s="280"/>
      <c r="N79" s="38"/>
    </row>
    <row r="80" spans="1:14" s="21" customFormat="1" ht="18.75" x14ac:dyDescent="0.25">
      <c r="A80" s="47"/>
      <c r="B80" s="47" t="s">
        <v>414</v>
      </c>
      <c r="C80" s="45" t="s">
        <v>457</v>
      </c>
      <c r="D80" s="46" t="s">
        <v>745</v>
      </c>
      <c r="E80" s="346">
        <v>0</v>
      </c>
      <c r="F80" s="347">
        <v>0</v>
      </c>
      <c r="G80" s="348"/>
      <c r="H80" s="346"/>
      <c r="I80" s="348"/>
      <c r="J80" s="349"/>
      <c r="K80" s="346">
        <f t="shared" si="1"/>
        <v>0</v>
      </c>
      <c r="L80" s="37"/>
      <c r="M80" s="280"/>
      <c r="N80" s="38"/>
    </row>
    <row r="81" spans="1:14" s="21" customFormat="1" ht="18.75" x14ac:dyDescent="0.25">
      <c r="A81" s="166"/>
      <c r="B81" s="47" t="s">
        <v>414</v>
      </c>
      <c r="C81" s="45" t="s">
        <v>652</v>
      </c>
      <c r="D81" s="46" t="s">
        <v>746</v>
      </c>
      <c r="E81" s="346">
        <v>0</v>
      </c>
      <c r="F81" s="347">
        <v>0</v>
      </c>
      <c r="G81" s="348"/>
      <c r="H81" s="346"/>
      <c r="I81" s="348"/>
      <c r="J81" s="349"/>
      <c r="K81" s="346">
        <f t="shared" si="1"/>
        <v>0</v>
      </c>
      <c r="L81" s="37"/>
      <c r="M81" s="280"/>
      <c r="N81" s="38"/>
    </row>
    <row r="82" spans="1:14" s="21" customFormat="1" ht="18.75" x14ac:dyDescent="0.25">
      <c r="A82" s="166"/>
      <c r="B82" s="47" t="s">
        <v>414</v>
      </c>
      <c r="C82" s="45" t="s">
        <v>653</v>
      </c>
      <c r="D82" s="46" t="s">
        <v>747</v>
      </c>
      <c r="E82" s="346">
        <v>0</v>
      </c>
      <c r="F82" s="347">
        <v>0</v>
      </c>
      <c r="G82" s="348"/>
      <c r="H82" s="346"/>
      <c r="I82" s="348"/>
      <c r="J82" s="349"/>
      <c r="K82" s="346">
        <f t="shared" si="1"/>
        <v>0</v>
      </c>
      <c r="L82" s="37"/>
      <c r="M82" s="280"/>
      <c r="N82" s="38"/>
    </row>
    <row r="83" spans="1:14" s="21" customFormat="1" ht="18.75" x14ac:dyDescent="0.25">
      <c r="A83" s="165"/>
      <c r="B83" s="45" t="s">
        <v>414</v>
      </c>
      <c r="C83" s="45" t="s">
        <v>654</v>
      </c>
      <c r="D83" s="46" t="s">
        <v>748</v>
      </c>
      <c r="E83" s="346">
        <v>0</v>
      </c>
      <c r="F83" s="347">
        <v>0</v>
      </c>
      <c r="G83" s="348"/>
      <c r="H83" s="346"/>
      <c r="I83" s="348"/>
      <c r="J83" s="349"/>
      <c r="K83" s="346">
        <f t="shared" si="1"/>
        <v>0</v>
      </c>
      <c r="L83" s="37"/>
      <c r="M83" s="280"/>
      <c r="N83" s="38"/>
    </row>
    <row r="84" spans="1:14" s="44" customFormat="1" ht="18.75" x14ac:dyDescent="0.25">
      <c r="A84" s="165"/>
      <c r="B84" s="45" t="s">
        <v>414</v>
      </c>
      <c r="C84" s="45" t="s">
        <v>655</v>
      </c>
      <c r="D84" s="46" t="s">
        <v>749</v>
      </c>
      <c r="E84" s="346">
        <v>441117.76</v>
      </c>
      <c r="F84" s="350">
        <v>651464</v>
      </c>
      <c r="G84" s="348"/>
      <c r="H84" s="346"/>
      <c r="I84" s="348"/>
      <c r="J84" s="349"/>
      <c r="K84" s="346">
        <f t="shared" si="1"/>
        <v>-210346.23999999999</v>
      </c>
      <c r="L84" s="37">
        <f t="shared" si="0"/>
        <v>-32.288236955533996</v>
      </c>
      <c r="M84" s="279"/>
      <c r="N84" s="38"/>
    </row>
    <row r="85" spans="1:14" s="21" customFormat="1" ht="18.75" x14ac:dyDescent="0.25">
      <c r="A85" s="165"/>
      <c r="B85" s="45" t="s">
        <v>414</v>
      </c>
      <c r="C85" s="45" t="s">
        <v>656</v>
      </c>
      <c r="D85" s="46" t="s">
        <v>750</v>
      </c>
      <c r="E85" s="346">
        <v>0</v>
      </c>
      <c r="F85" s="347">
        <v>0</v>
      </c>
      <c r="G85" s="348"/>
      <c r="H85" s="346"/>
      <c r="I85" s="348"/>
      <c r="J85" s="349"/>
      <c r="K85" s="346">
        <f t="shared" si="1"/>
        <v>0</v>
      </c>
      <c r="L85" s="37"/>
      <c r="M85" s="280"/>
      <c r="N85" s="38"/>
    </row>
    <row r="86" spans="1:14" s="21" customFormat="1" ht="18.75" x14ac:dyDescent="0.25">
      <c r="A86" s="165"/>
      <c r="B86" s="45" t="s">
        <v>414</v>
      </c>
      <c r="C86" s="45" t="s">
        <v>458</v>
      </c>
      <c r="D86" s="46" t="s">
        <v>751</v>
      </c>
      <c r="E86" s="346">
        <v>9520.67</v>
      </c>
      <c r="F86" s="347">
        <v>23637.51</v>
      </c>
      <c r="G86" s="348"/>
      <c r="H86" s="346"/>
      <c r="I86" s="348"/>
      <c r="J86" s="349"/>
      <c r="K86" s="346">
        <f t="shared" si="1"/>
        <v>-14116.839999999998</v>
      </c>
      <c r="L86" s="37">
        <f t="shared" si="0"/>
        <v>-59.722195781196916</v>
      </c>
      <c r="M86" s="280"/>
      <c r="N86" s="38"/>
    </row>
    <row r="87" spans="1:14" s="44" customFormat="1" ht="18.75" x14ac:dyDescent="0.25">
      <c r="A87" s="165"/>
      <c r="B87" s="45"/>
      <c r="C87" s="42" t="s">
        <v>473</v>
      </c>
      <c r="D87" s="43" t="s">
        <v>752</v>
      </c>
      <c r="E87" s="346">
        <v>0</v>
      </c>
      <c r="F87" s="347">
        <v>0</v>
      </c>
      <c r="G87" s="348"/>
      <c r="H87" s="346"/>
      <c r="I87" s="348"/>
      <c r="J87" s="349"/>
      <c r="K87" s="346">
        <f t="shared" si="1"/>
        <v>0</v>
      </c>
      <c r="L87" s="37"/>
      <c r="M87" s="279"/>
      <c r="N87" s="38"/>
    </row>
    <row r="88" spans="1:14" s="44" customFormat="1" ht="18.75" x14ac:dyDescent="0.25">
      <c r="A88" s="165" t="s">
        <v>691</v>
      </c>
      <c r="B88" s="45"/>
      <c r="C88" s="42" t="s">
        <v>753</v>
      </c>
      <c r="D88" s="43" t="s">
        <v>754</v>
      </c>
      <c r="E88" s="346">
        <v>1549436</v>
      </c>
      <c r="F88" s="347">
        <v>2165000</v>
      </c>
      <c r="G88" s="348"/>
      <c r="H88" s="346"/>
      <c r="I88" s="348"/>
      <c r="J88" s="349"/>
      <c r="K88" s="346">
        <f t="shared" si="1"/>
        <v>-615564</v>
      </c>
      <c r="L88" s="37">
        <f t="shared" si="0"/>
        <v>-28.432517321016164</v>
      </c>
      <c r="M88" s="279"/>
      <c r="N88" s="38"/>
    </row>
    <row r="89" spans="1:14" s="44" customFormat="1" ht="18.75" x14ac:dyDescent="0.25">
      <c r="A89" s="165"/>
      <c r="B89" s="45" t="s">
        <v>755</v>
      </c>
      <c r="C89" s="45" t="s">
        <v>459</v>
      </c>
      <c r="D89" s="46" t="s">
        <v>460</v>
      </c>
      <c r="E89" s="346">
        <v>856469</v>
      </c>
      <c r="F89" s="347">
        <v>1126000</v>
      </c>
      <c r="G89" s="348"/>
      <c r="H89" s="346"/>
      <c r="I89" s="348"/>
      <c r="J89" s="349"/>
      <c r="K89" s="346">
        <f t="shared" si="1"/>
        <v>-269531</v>
      </c>
      <c r="L89" s="37">
        <f t="shared" si="0"/>
        <v>-23.937033747779751</v>
      </c>
      <c r="M89" s="279"/>
      <c r="N89" s="38"/>
    </row>
    <row r="90" spans="1:14" s="44" customFormat="1" ht="18.75" x14ac:dyDescent="0.25">
      <c r="A90" s="165"/>
      <c r="B90" s="45" t="s">
        <v>755</v>
      </c>
      <c r="C90" s="45" t="s">
        <v>461</v>
      </c>
      <c r="D90" s="46" t="s">
        <v>462</v>
      </c>
      <c r="E90" s="346">
        <v>201533</v>
      </c>
      <c r="F90" s="347">
        <v>279000</v>
      </c>
      <c r="G90" s="348"/>
      <c r="H90" s="346"/>
      <c r="I90" s="348"/>
      <c r="J90" s="349"/>
      <c r="K90" s="346">
        <f t="shared" si="1"/>
        <v>-77467</v>
      </c>
      <c r="L90" s="37">
        <f t="shared" si="0"/>
        <v>-27.765949820788531</v>
      </c>
      <c r="M90" s="279"/>
      <c r="N90" s="38"/>
    </row>
    <row r="91" spans="1:14" s="21" customFormat="1" ht="18.75" x14ac:dyDescent="0.25">
      <c r="A91" s="165"/>
      <c r="B91" s="45" t="s">
        <v>755</v>
      </c>
      <c r="C91" s="45" t="s">
        <v>657</v>
      </c>
      <c r="D91" s="46" t="s">
        <v>756</v>
      </c>
      <c r="E91" s="346">
        <v>0</v>
      </c>
      <c r="F91" s="347">
        <v>0</v>
      </c>
      <c r="G91" s="348"/>
      <c r="H91" s="346"/>
      <c r="I91" s="348"/>
      <c r="J91" s="349"/>
      <c r="K91" s="346">
        <f t="shared" si="1"/>
        <v>0</v>
      </c>
      <c r="L91" s="37"/>
      <c r="M91" s="280"/>
      <c r="N91" s="38"/>
    </row>
    <row r="92" spans="1:14" s="21" customFormat="1" ht="18.75" x14ac:dyDescent="0.25">
      <c r="A92" s="47"/>
      <c r="B92" s="47" t="s">
        <v>757</v>
      </c>
      <c r="C92" s="45" t="s">
        <v>463</v>
      </c>
      <c r="D92" s="46" t="s">
        <v>758</v>
      </c>
      <c r="E92" s="346">
        <v>0</v>
      </c>
      <c r="F92" s="347">
        <v>0</v>
      </c>
      <c r="G92" s="348"/>
      <c r="H92" s="346"/>
      <c r="I92" s="348"/>
      <c r="J92" s="349"/>
      <c r="K92" s="346">
        <f t="shared" si="1"/>
        <v>0</v>
      </c>
      <c r="L92" s="37"/>
      <c r="M92" s="280"/>
      <c r="N92" s="38"/>
    </row>
    <row r="93" spans="1:14" s="44" customFormat="1" ht="18.75" x14ac:dyDescent="0.25">
      <c r="A93" s="47"/>
      <c r="B93" s="47" t="s">
        <v>755</v>
      </c>
      <c r="C93" s="45" t="s">
        <v>464</v>
      </c>
      <c r="D93" s="46" t="s">
        <v>759</v>
      </c>
      <c r="E93" s="346">
        <v>153293</v>
      </c>
      <c r="F93" s="347">
        <v>175000</v>
      </c>
      <c r="G93" s="348"/>
      <c r="H93" s="346"/>
      <c r="I93" s="348"/>
      <c r="J93" s="349"/>
      <c r="K93" s="346">
        <f t="shared" si="1"/>
        <v>-21707</v>
      </c>
      <c r="L93" s="37">
        <f t="shared" si="0"/>
        <v>-12.404</v>
      </c>
      <c r="M93" s="279"/>
      <c r="N93" s="38"/>
    </row>
    <row r="94" spans="1:14" s="21" customFormat="1" ht="18.75" x14ac:dyDescent="0.25">
      <c r="A94" s="47"/>
      <c r="B94" s="47" t="s">
        <v>755</v>
      </c>
      <c r="C94" s="45" t="s">
        <v>465</v>
      </c>
      <c r="D94" s="46" t="s">
        <v>760</v>
      </c>
      <c r="E94" s="346">
        <v>78645</v>
      </c>
      <c r="F94" s="347">
        <v>70000</v>
      </c>
      <c r="G94" s="348"/>
      <c r="H94" s="346"/>
      <c r="I94" s="348"/>
      <c r="J94" s="349"/>
      <c r="K94" s="346">
        <f t="shared" ref="K94:K157" si="2">+E94-F94</f>
        <v>8645</v>
      </c>
      <c r="L94" s="37">
        <f t="shared" ref="L94:L157" si="3">+K94/F94*100</f>
        <v>12.35</v>
      </c>
      <c r="M94" s="280"/>
      <c r="N94" s="38"/>
    </row>
    <row r="95" spans="1:14" s="21" customFormat="1" ht="18.75" x14ac:dyDescent="0.25">
      <c r="A95" s="47"/>
      <c r="B95" s="47" t="s">
        <v>755</v>
      </c>
      <c r="C95" s="45" t="s">
        <v>466</v>
      </c>
      <c r="D95" s="46" t="s">
        <v>761</v>
      </c>
      <c r="E95" s="346">
        <v>121584</v>
      </c>
      <c r="F95" s="347">
        <v>102000</v>
      </c>
      <c r="G95" s="348"/>
      <c r="H95" s="346"/>
      <c r="I95" s="348"/>
      <c r="J95" s="349"/>
      <c r="K95" s="346">
        <f t="shared" si="2"/>
        <v>19584</v>
      </c>
      <c r="L95" s="37">
        <f t="shared" si="3"/>
        <v>19.2</v>
      </c>
      <c r="M95" s="280"/>
      <c r="N95" s="38"/>
    </row>
    <row r="96" spans="1:14" s="21" customFormat="1" ht="18.75" x14ac:dyDescent="0.25">
      <c r="A96" s="47"/>
      <c r="B96" s="47" t="s">
        <v>755</v>
      </c>
      <c r="C96" s="45" t="s">
        <v>467</v>
      </c>
      <c r="D96" s="46" t="s">
        <v>762</v>
      </c>
      <c r="E96" s="346">
        <v>106604</v>
      </c>
      <c r="F96" s="347">
        <v>361000</v>
      </c>
      <c r="G96" s="348"/>
      <c r="H96" s="346"/>
      <c r="I96" s="348"/>
      <c r="J96" s="349"/>
      <c r="K96" s="346">
        <f t="shared" si="2"/>
        <v>-254396</v>
      </c>
      <c r="L96" s="37">
        <f t="shared" si="3"/>
        <v>-70.469806094182829</v>
      </c>
      <c r="M96" s="280"/>
      <c r="N96" s="38"/>
    </row>
    <row r="97" spans="1:14" s="21" customFormat="1" ht="18.75" x14ac:dyDescent="0.25">
      <c r="A97" s="47"/>
      <c r="B97" s="47" t="s">
        <v>755</v>
      </c>
      <c r="C97" s="45" t="s">
        <v>468</v>
      </c>
      <c r="D97" s="46" t="s">
        <v>763</v>
      </c>
      <c r="E97" s="346">
        <v>31308</v>
      </c>
      <c r="F97" s="347">
        <v>52000</v>
      </c>
      <c r="G97" s="348"/>
      <c r="H97" s="346"/>
      <c r="I97" s="348"/>
      <c r="J97" s="349"/>
      <c r="K97" s="346">
        <f t="shared" si="2"/>
        <v>-20692</v>
      </c>
      <c r="L97" s="37">
        <f t="shared" si="3"/>
        <v>-39.792307692307695</v>
      </c>
      <c r="M97" s="280"/>
      <c r="N97" s="38"/>
    </row>
    <row r="98" spans="1:14" s="21" customFormat="1" ht="18.75" x14ac:dyDescent="0.25">
      <c r="A98" s="166"/>
      <c r="B98" s="47" t="s">
        <v>757</v>
      </c>
      <c r="C98" s="45" t="s">
        <v>659</v>
      </c>
      <c r="D98" s="46" t="s">
        <v>764</v>
      </c>
      <c r="E98" s="346">
        <v>0</v>
      </c>
      <c r="F98" s="347">
        <v>0</v>
      </c>
      <c r="G98" s="348"/>
      <c r="H98" s="346"/>
      <c r="I98" s="348"/>
      <c r="J98" s="349"/>
      <c r="K98" s="346">
        <f t="shared" si="2"/>
        <v>0</v>
      </c>
      <c r="L98" s="37"/>
      <c r="M98" s="280"/>
      <c r="N98" s="38"/>
    </row>
    <row r="99" spans="1:14" s="21" customFormat="1" ht="18.75" x14ac:dyDescent="0.25">
      <c r="A99" s="166"/>
      <c r="B99" s="47" t="s">
        <v>757</v>
      </c>
      <c r="C99" s="45" t="s">
        <v>660</v>
      </c>
      <c r="D99" s="46" t="s">
        <v>765</v>
      </c>
      <c r="E99" s="346">
        <v>0</v>
      </c>
      <c r="F99" s="347">
        <v>0</v>
      </c>
      <c r="G99" s="348"/>
      <c r="H99" s="346"/>
      <c r="I99" s="348"/>
      <c r="J99" s="349"/>
      <c r="K99" s="346">
        <f t="shared" si="2"/>
        <v>0</v>
      </c>
      <c r="L99" s="37"/>
      <c r="M99" s="280"/>
      <c r="N99" s="38"/>
    </row>
    <row r="100" spans="1:14" s="21" customFormat="1" ht="18.75" x14ac:dyDescent="0.25">
      <c r="A100" s="47"/>
      <c r="B100" s="47" t="s">
        <v>755</v>
      </c>
      <c r="C100" s="45" t="s">
        <v>469</v>
      </c>
      <c r="D100" s="46" t="s">
        <v>766</v>
      </c>
      <c r="E100" s="346">
        <v>0</v>
      </c>
      <c r="F100" s="347">
        <v>0</v>
      </c>
      <c r="G100" s="348"/>
      <c r="H100" s="346"/>
      <c r="I100" s="348"/>
      <c r="J100" s="349"/>
      <c r="K100" s="346">
        <f t="shared" si="2"/>
        <v>0</v>
      </c>
      <c r="L100" s="37"/>
      <c r="M100" s="280"/>
      <c r="N100" s="38"/>
    </row>
    <row r="101" spans="1:14" s="21" customFormat="1" ht="18.75" x14ac:dyDescent="0.25">
      <c r="A101" s="166"/>
      <c r="B101" s="47" t="s">
        <v>755</v>
      </c>
      <c r="C101" s="45" t="s">
        <v>470</v>
      </c>
      <c r="D101" s="46" t="s">
        <v>767</v>
      </c>
      <c r="E101" s="346">
        <v>0</v>
      </c>
      <c r="F101" s="347">
        <v>0</v>
      </c>
      <c r="G101" s="348"/>
      <c r="H101" s="346"/>
      <c r="I101" s="348"/>
      <c r="J101" s="349"/>
      <c r="K101" s="346">
        <f t="shared" si="2"/>
        <v>0</v>
      </c>
      <c r="L101" s="37"/>
      <c r="M101" s="280"/>
      <c r="N101" s="38"/>
    </row>
    <row r="102" spans="1:14" s="21" customFormat="1" ht="18.75" x14ac:dyDescent="0.25">
      <c r="A102" s="166"/>
      <c r="B102" s="47" t="s">
        <v>755</v>
      </c>
      <c r="C102" s="45" t="s">
        <v>658</v>
      </c>
      <c r="D102" s="46" t="s">
        <v>768</v>
      </c>
      <c r="E102" s="346">
        <v>0</v>
      </c>
      <c r="F102" s="347">
        <v>0</v>
      </c>
      <c r="G102" s="348"/>
      <c r="H102" s="346"/>
      <c r="I102" s="348"/>
      <c r="J102" s="349"/>
      <c r="K102" s="346">
        <f t="shared" si="2"/>
        <v>0</v>
      </c>
      <c r="L102" s="37"/>
      <c r="M102" s="280"/>
      <c r="N102" s="38"/>
    </row>
    <row r="103" spans="1:14" s="51" customFormat="1" ht="18.75" x14ac:dyDescent="0.25">
      <c r="A103" s="47" t="s">
        <v>691</v>
      </c>
      <c r="B103" s="47" t="s">
        <v>757</v>
      </c>
      <c r="C103" s="45" t="s">
        <v>769</v>
      </c>
      <c r="D103" s="46" t="s">
        <v>770</v>
      </c>
      <c r="E103" s="346">
        <v>0</v>
      </c>
      <c r="F103" s="347">
        <v>0</v>
      </c>
      <c r="G103" s="348"/>
      <c r="H103" s="346"/>
      <c r="I103" s="348"/>
      <c r="J103" s="349"/>
      <c r="K103" s="346">
        <f t="shared" si="2"/>
        <v>0</v>
      </c>
      <c r="L103" s="37"/>
      <c r="M103" s="282"/>
      <c r="N103" s="38"/>
    </row>
    <row r="104" spans="1:14" s="51" customFormat="1" ht="18.75" x14ac:dyDescent="0.25">
      <c r="A104" s="47"/>
      <c r="B104" s="47" t="s">
        <v>757</v>
      </c>
      <c r="C104" s="42" t="s">
        <v>471</v>
      </c>
      <c r="D104" s="43" t="s">
        <v>771</v>
      </c>
      <c r="E104" s="346">
        <v>0</v>
      </c>
      <c r="F104" s="347">
        <v>0</v>
      </c>
      <c r="G104" s="348"/>
      <c r="H104" s="346"/>
      <c r="I104" s="348"/>
      <c r="J104" s="349"/>
      <c r="K104" s="346">
        <f t="shared" si="2"/>
        <v>0</v>
      </c>
      <c r="L104" s="37"/>
      <c r="M104" s="282"/>
      <c r="N104" s="38"/>
    </row>
    <row r="105" spans="1:14" s="21" customFormat="1" ht="18.75" x14ac:dyDescent="0.25">
      <c r="A105" s="47"/>
      <c r="B105" s="47" t="s">
        <v>757</v>
      </c>
      <c r="C105" s="42" t="s">
        <v>472</v>
      </c>
      <c r="D105" s="43" t="s">
        <v>772</v>
      </c>
      <c r="E105" s="346">
        <v>0</v>
      </c>
      <c r="F105" s="347">
        <v>0</v>
      </c>
      <c r="G105" s="348"/>
      <c r="H105" s="346"/>
      <c r="I105" s="348"/>
      <c r="J105" s="349"/>
      <c r="K105" s="346">
        <f t="shared" si="2"/>
        <v>0</v>
      </c>
      <c r="L105" s="37"/>
      <c r="M105" s="280"/>
      <c r="N105" s="38"/>
    </row>
    <row r="106" spans="1:14" s="20" customFormat="1" ht="18.75" x14ac:dyDescent="0.25">
      <c r="A106" s="47"/>
      <c r="B106" s="47"/>
      <c r="C106" s="45" t="s">
        <v>474</v>
      </c>
      <c r="D106" s="46" t="s">
        <v>773</v>
      </c>
      <c r="E106" s="346">
        <v>0</v>
      </c>
      <c r="F106" s="347">
        <v>0</v>
      </c>
      <c r="G106" s="348"/>
      <c r="H106" s="346"/>
      <c r="I106" s="348"/>
      <c r="J106" s="349"/>
      <c r="K106" s="346">
        <f t="shared" si="2"/>
        <v>0</v>
      </c>
      <c r="L106" s="37"/>
      <c r="M106" s="281"/>
      <c r="N106" s="38"/>
    </row>
    <row r="107" spans="1:14" s="20" customFormat="1" ht="18.75" x14ac:dyDescent="0.25">
      <c r="A107" s="165"/>
      <c r="B107" s="45" t="s">
        <v>414</v>
      </c>
      <c r="C107" s="45" t="s">
        <v>661</v>
      </c>
      <c r="D107" s="46" t="s">
        <v>774</v>
      </c>
      <c r="E107" s="346">
        <v>0</v>
      </c>
      <c r="F107" s="347">
        <v>0</v>
      </c>
      <c r="G107" s="348"/>
      <c r="H107" s="346"/>
      <c r="I107" s="348"/>
      <c r="J107" s="349"/>
      <c r="K107" s="346">
        <f t="shared" si="2"/>
        <v>0</v>
      </c>
      <c r="L107" s="37"/>
      <c r="M107" s="281"/>
      <c r="N107" s="38"/>
    </row>
    <row r="108" spans="1:14" s="20" customFormat="1" ht="25.5" x14ac:dyDescent="0.25">
      <c r="A108" s="165"/>
      <c r="B108" s="45" t="s">
        <v>757</v>
      </c>
      <c r="C108" s="45" t="s">
        <v>662</v>
      </c>
      <c r="D108" s="46" t="s">
        <v>775</v>
      </c>
      <c r="E108" s="346">
        <v>0</v>
      </c>
      <c r="F108" s="347">
        <v>0</v>
      </c>
      <c r="G108" s="348"/>
      <c r="H108" s="346"/>
      <c r="I108" s="348"/>
      <c r="J108" s="349"/>
      <c r="K108" s="346">
        <f t="shared" si="2"/>
        <v>0</v>
      </c>
      <c r="L108" s="37"/>
      <c r="M108" s="281"/>
      <c r="N108" s="38"/>
    </row>
    <row r="109" spans="1:14" s="44" customFormat="1" ht="25.5" x14ac:dyDescent="0.25">
      <c r="A109" s="167" t="s">
        <v>691</v>
      </c>
      <c r="B109" s="35" t="s">
        <v>755</v>
      </c>
      <c r="C109" s="39" t="s">
        <v>776</v>
      </c>
      <c r="D109" s="40" t="s">
        <v>777</v>
      </c>
      <c r="E109" s="346">
        <v>0</v>
      </c>
      <c r="F109" s="347">
        <v>0</v>
      </c>
      <c r="G109" s="348"/>
      <c r="H109" s="346"/>
      <c r="I109" s="348"/>
      <c r="J109" s="349"/>
      <c r="K109" s="346">
        <f t="shared" si="2"/>
        <v>0</v>
      </c>
      <c r="L109" s="37"/>
      <c r="M109" s="279"/>
      <c r="N109" s="38"/>
    </row>
    <row r="110" spans="1:14" s="21" customFormat="1" ht="18.75" x14ac:dyDescent="0.25">
      <c r="A110" s="166"/>
      <c r="B110" s="47" t="s">
        <v>755</v>
      </c>
      <c r="C110" s="45" t="s">
        <v>475</v>
      </c>
      <c r="D110" s="46" t="s">
        <v>476</v>
      </c>
      <c r="E110" s="346">
        <v>0</v>
      </c>
      <c r="F110" s="347">
        <v>0</v>
      </c>
      <c r="G110" s="348"/>
      <c r="H110" s="346"/>
      <c r="I110" s="348"/>
      <c r="J110" s="349"/>
      <c r="K110" s="346">
        <f t="shared" si="2"/>
        <v>0</v>
      </c>
      <c r="L110" s="37"/>
      <c r="M110" s="280"/>
      <c r="N110" s="38"/>
    </row>
    <row r="111" spans="1:14" s="21" customFormat="1" ht="18.75" x14ac:dyDescent="0.25">
      <c r="A111" s="166"/>
      <c r="B111" s="47" t="s">
        <v>755</v>
      </c>
      <c r="C111" s="42" t="s">
        <v>477</v>
      </c>
      <c r="D111" s="43" t="s">
        <v>478</v>
      </c>
      <c r="E111" s="346">
        <v>0</v>
      </c>
      <c r="F111" s="347">
        <v>0</v>
      </c>
      <c r="G111" s="348"/>
      <c r="H111" s="346"/>
      <c r="I111" s="348"/>
      <c r="J111" s="349"/>
      <c r="K111" s="346">
        <f t="shared" si="2"/>
        <v>0</v>
      </c>
      <c r="L111" s="37"/>
      <c r="M111" s="280"/>
      <c r="N111" s="38"/>
    </row>
    <row r="112" spans="1:14" s="21" customFormat="1" ht="18.75" x14ac:dyDescent="0.25">
      <c r="A112" s="166"/>
      <c r="B112" s="47" t="s">
        <v>755</v>
      </c>
      <c r="C112" s="42" t="s">
        <v>663</v>
      </c>
      <c r="D112" s="43" t="s">
        <v>778</v>
      </c>
      <c r="E112" s="346">
        <v>0</v>
      </c>
      <c r="F112" s="347">
        <v>0</v>
      </c>
      <c r="G112" s="348"/>
      <c r="H112" s="346"/>
      <c r="I112" s="348"/>
      <c r="J112" s="349"/>
      <c r="K112" s="346">
        <f t="shared" si="2"/>
        <v>0</v>
      </c>
      <c r="L112" s="37"/>
      <c r="M112" s="280"/>
      <c r="N112" s="38"/>
    </row>
    <row r="113" spans="1:14" s="21" customFormat="1" ht="18.75" x14ac:dyDescent="0.25">
      <c r="A113" s="45"/>
      <c r="B113" s="45" t="s">
        <v>755</v>
      </c>
      <c r="C113" s="42" t="s">
        <v>479</v>
      </c>
      <c r="D113" s="43" t="s">
        <v>779</v>
      </c>
      <c r="E113" s="346">
        <v>0</v>
      </c>
      <c r="F113" s="347">
        <v>0</v>
      </c>
      <c r="G113" s="348"/>
      <c r="H113" s="346"/>
      <c r="I113" s="348"/>
      <c r="J113" s="349"/>
      <c r="K113" s="346">
        <f t="shared" si="2"/>
        <v>0</v>
      </c>
      <c r="L113" s="37"/>
      <c r="M113" s="280"/>
      <c r="N113" s="38"/>
    </row>
    <row r="114" spans="1:14" s="21" customFormat="1" ht="25.5" x14ac:dyDescent="0.25">
      <c r="A114" s="45"/>
      <c r="B114" s="45" t="s">
        <v>755</v>
      </c>
      <c r="C114" s="42" t="s">
        <v>480</v>
      </c>
      <c r="D114" s="43" t="s">
        <v>780</v>
      </c>
      <c r="E114" s="346">
        <v>0</v>
      </c>
      <c r="F114" s="347">
        <v>0</v>
      </c>
      <c r="G114" s="348"/>
      <c r="H114" s="346"/>
      <c r="I114" s="348"/>
      <c r="J114" s="349"/>
      <c r="K114" s="346">
        <f t="shared" si="2"/>
        <v>0</v>
      </c>
      <c r="L114" s="37"/>
      <c r="M114" s="280"/>
      <c r="N114" s="38"/>
    </row>
    <row r="115" spans="1:14" s="44" customFormat="1" ht="18.75" x14ac:dyDescent="0.25">
      <c r="A115" s="165"/>
      <c r="B115" s="45"/>
      <c r="C115" s="39" t="s">
        <v>446</v>
      </c>
      <c r="D115" s="40" t="s">
        <v>447</v>
      </c>
      <c r="E115" s="346">
        <v>728859.67999999993</v>
      </c>
      <c r="F115" s="347">
        <v>938698.35</v>
      </c>
      <c r="G115" s="348"/>
      <c r="H115" s="346"/>
      <c r="I115" s="348"/>
      <c r="J115" s="349"/>
      <c r="K115" s="346">
        <f t="shared" si="2"/>
        <v>-209838.67000000004</v>
      </c>
      <c r="L115" s="37">
        <f t="shared" si="3"/>
        <v>-22.35421741180221</v>
      </c>
      <c r="M115" s="279"/>
      <c r="N115" s="38"/>
    </row>
    <row r="116" spans="1:14" s="44" customFormat="1" ht="18.75" x14ac:dyDescent="0.25">
      <c r="A116" s="165" t="s">
        <v>691</v>
      </c>
      <c r="B116" s="45"/>
      <c r="C116" s="39" t="s">
        <v>781</v>
      </c>
      <c r="D116" s="40" t="s">
        <v>782</v>
      </c>
      <c r="E116" s="346">
        <v>4048550.15</v>
      </c>
      <c r="F116" s="347">
        <v>3273532.89</v>
      </c>
      <c r="G116" s="348"/>
      <c r="H116" s="346"/>
      <c r="I116" s="348"/>
      <c r="J116" s="349"/>
      <c r="K116" s="346">
        <f t="shared" si="2"/>
        <v>775017.25999999978</v>
      </c>
      <c r="L116" s="37">
        <f t="shared" si="3"/>
        <v>23.675255023938366</v>
      </c>
      <c r="M116" s="279"/>
      <c r="N116" s="38"/>
    </row>
    <row r="117" spans="1:14" s="44" customFormat="1" ht="18.75" x14ac:dyDescent="0.25">
      <c r="A117" s="165"/>
      <c r="B117" s="45"/>
      <c r="C117" s="42" t="s">
        <v>487</v>
      </c>
      <c r="D117" s="43" t="s">
        <v>488</v>
      </c>
      <c r="E117" s="346">
        <v>0</v>
      </c>
      <c r="F117" s="347">
        <v>0</v>
      </c>
      <c r="G117" s="348"/>
      <c r="H117" s="346"/>
      <c r="I117" s="348"/>
      <c r="J117" s="349"/>
      <c r="K117" s="346">
        <f t="shared" si="2"/>
        <v>0</v>
      </c>
      <c r="L117" s="37"/>
      <c r="M117" s="279"/>
      <c r="N117" s="38"/>
    </row>
    <row r="118" spans="1:14" s="44" customFormat="1" ht="18.75" x14ac:dyDescent="0.25">
      <c r="A118" s="165"/>
      <c r="B118" s="45"/>
      <c r="C118" s="42" t="s">
        <v>489</v>
      </c>
      <c r="D118" s="43" t="s">
        <v>490</v>
      </c>
      <c r="E118" s="346">
        <v>3551366.3</v>
      </c>
      <c r="F118" s="347">
        <v>2897324.14</v>
      </c>
      <c r="G118" s="348"/>
      <c r="H118" s="346"/>
      <c r="I118" s="348"/>
      <c r="J118" s="349"/>
      <c r="K118" s="346">
        <f t="shared" si="2"/>
        <v>654042.15999999968</v>
      </c>
      <c r="L118" s="37">
        <f t="shared" si="3"/>
        <v>22.574007201003049</v>
      </c>
      <c r="M118" s="279"/>
      <c r="N118" s="38"/>
    </row>
    <row r="119" spans="1:14" s="44" customFormat="1" ht="18.75" x14ac:dyDescent="0.25">
      <c r="A119" s="165"/>
      <c r="B119" s="45"/>
      <c r="C119" s="42" t="s">
        <v>491</v>
      </c>
      <c r="D119" s="43" t="s">
        <v>492</v>
      </c>
      <c r="E119" s="346">
        <v>870</v>
      </c>
      <c r="F119" s="347">
        <v>1888.2</v>
      </c>
      <c r="G119" s="348"/>
      <c r="H119" s="346"/>
      <c r="I119" s="348"/>
      <c r="J119" s="349"/>
      <c r="K119" s="346">
        <f t="shared" si="2"/>
        <v>-1018.2</v>
      </c>
      <c r="L119" s="37">
        <f t="shared" si="3"/>
        <v>-53.924372418176034</v>
      </c>
      <c r="M119" s="279"/>
      <c r="N119" s="38"/>
    </row>
    <row r="120" spans="1:14" s="44" customFormat="1" ht="18.75" x14ac:dyDescent="0.25">
      <c r="A120" s="165"/>
      <c r="B120" s="45"/>
      <c r="C120" s="42" t="s">
        <v>493</v>
      </c>
      <c r="D120" s="43" t="s">
        <v>494</v>
      </c>
      <c r="E120" s="346">
        <v>353608.85</v>
      </c>
      <c r="F120" s="347">
        <v>358695.55</v>
      </c>
      <c r="G120" s="348"/>
      <c r="H120" s="346"/>
      <c r="I120" s="348"/>
      <c r="J120" s="349"/>
      <c r="K120" s="346">
        <f t="shared" si="2"/>
        <v>-5086.7000000000116</v>
      </c>
      <c r="L120" s="37">
        <f t="shared" si="3"/>
        <v>-1.4181107069769927</v>
      </c>
      <c r="M120" s="279"/>
      <c r="N120" s="38"/>
    </row>
    <row r="121" spans="1:14" s="44" customFormat="1" ht="25.5" x14ac:dyDescent="0.25">
      <c r="A121" s="165"/>
      <c r="B121" s="45" t="s">
        <v>414</v>
      </c>
      <c r="C121" s="42" t="s">
        <v>495</v>
      </c>
      <c r="D121" s="43" t="s">
        <v>496</v>
      </c>
      <c r="E121" s="346">
        <v>142705</v>
      </c>
      <c r="F121" s="347">
        <v>15625</v>
      </c>
      <c r="G121" s="348"/>
      <c r="H121" s="346"/>
      <c r="I121" s="348"/>
      <c r="J121" s="349"/>
      <c r="K121" s="346">
        <f t="shared" si="2"/>
        <v>127080</v>
      </c>
      <c r="L121" s="343" t="s">
        <v>1397</v>
      </c>
      <c r="M121" s="279"/>
      <c r="N121" s="38"/>
    </row>
    <row r="122" spans="1:14" s="44" customFormat="1" ht="18.75" x14ac:dyDescent="0.25">
      <c r="A122" s="165"/>
      <c r="B122" s="45"/>
      <c r="C122" s="42" t="s">
        <v>497</v>
      </c>
      <c r="D122" s="43" t="s">
        <v>498</v>
      </c>
      <c r="E122" s="346">
        <v>0</v>
      </c>
      <c r="F122" s="347">
        <v>0</v>
      </c>
      <c r="G122" s="348"/>
      <c r="H122" s="346"/>
      <c r="I122" s="348"/>
      <c r="J122" s="349"/>
      <c r="K122" s="346">
        <f t="shared" si="2"/>
        <v>0</v>
      </c>
      <c r="L122" s="37"/>
      <c r="M122" s="279"/>
      <c r="N122" s="38"/>
    </row>
    <row r="123" spans="1:14" s="44" customFormat="1" ht="18.75" x14ac:dyDescent="0.25">
      <c r="A123" s="165"/>
      <c r="B123" s="45" t="s">
        <v>414</v>
      </c>
      <c r="C123" s="42" t="s">
        <v>499</v>
      </c>
      <c r="D123" s="43" t="s">
        <v>500</v>
      </c>
      <c r="E123" s="346">
        <v>0</v>
      </c>
      <c r="F123" s="347">
        <v>0</v>
      </c>
      <c r="G123" s="348"/>
      <c r="H123" s="346"/>
      <c r="I123" s="348"/>
      <c r="J123" s="349"/>
      <c r="K123" s="346">
        <f t="shared" si="2"/>
        <v>0</v>
      </c>
      <c r="L123" s="37"/>
      <c r="M123" s="279"/>
      <c r="N123" s="38"/>
    </row>
    <row r="124" spans="1:14" s="44" customFormat="1" ht="18.75" x14ac:dyDescent="0.25">
      <c r="A124" s="168" t="s">
        <v>691</v>
      </c>
      <c r="B124" s="316"/>
      <c r="C124" s="35" t="s">
        <v>783</v>
      </c>
      <c r="D124" s="36" t="s">
        <v>784</v>
      </c>
      <c r="E124" s="346">
        <v>20791411.969999999</v>
      </c>
      <c r="F124" s="350">
        <v>19732252.910000004</v>
      </c>
      <c r="G124" s="348"/>
      <c r="H124" s="346"/>
      <c r="I124" s="348"/>
      <c r="J124" s="349"/>
      <c r="K124" s="346">
        <f t="shared" si="2"/>
        <v>1059159.0599999949</v>
      </c>
      <c r="L124" s="37">
        <f t="shared" si="3"/>
        <v>5.3676539867539876</v>
      </c>
      <c r="M124" s="279"/>
      <c r="N124" s="38"/>
    </row>
    <row r="125" spans="1:14" s="44" customFormat="1" ht="18.75" x14ac:dyDescent="0.25">
      <c r="A125" s="168"/>
      <c r="B125" s="316"/>
      <c r="C125" s="39" t="s">
        <v>504</v>
      </c>
      <c r="D125" s="40" t="s">
        <v>505</v>
      </c>
      <c r="E125" s="346">
        <v>15830</v>
      </c>
      <c r="F125" s="347">
        <v>8895.36</v>
      </c>
      <c r="G125" s="348"/>
      <c r="H125" s="346"/>
      <c r="I125" s="348"/>
      <c r="J125" s="349"/>
      <c r="K125" s="346">
        <f t="shared" si="2"/>
        <v>6934.6399999999994</v>
      </c>
      <c r="L125" s="37">
        <f t="shared" si="3"/>
        <v>77.957946614864369</v>
      </c>
      <c r="M125" s="279"/>
      <c r="N125" s="38"/>
    </row>
    <row r="126" spans="1:14" s="44" customFormat="1" ht="18.75" x14ac:dyDescent="0.25">
      <c r="A126" s="169" t="s">
        <v>691</v>
      </c>
      <c r="B126" s="317"/>
      <c r="C126" s="39" t="s">
        <v>785</v>
      </c>
      <c r="D126" s="40" t="s">
        <v>786</v>
      </c>
      <c r="E126" s="346">
        <v>0</v>
      </c>
      <c r="F126" s="347">
        <v>0</v>
      </c>
      <c r="G126" s="348"/>
      <c r="H126" s="346"/>
      <c r="I126" s="348"/>
      <c r="J126" s="349"/>
      <c r="K126" s="346">
        <f t="shared" si="2"/>
        <v>0</v>
      </c>
      <c r="L126" s="37"/>
      <c r="M126" s="279"/>
      <c r="N126" s="38"/>
    </row>
    <row r="127" spans="1:14" s="44" customFormat="1" ht="18.75" x14ac:dyDescent="0.25">
      <c r="A127" s="169"/>
      <c r="B127" s="317"/>
      <c r="C127" s="42" t="s">
        <v>510</v>
      </c>
      <c r="D127" s="43" t="s">
        <v>511</v>
      </c>
      <c r="E127" s="346">
        <v>0</v>
      </c>
      <c r="F127" s="347">
        <v>0</v>
      </c>
      <c r="G127" s="348"/>
      <c r="H127" s="346"/>
      <c r="I127" s="348"/>
      <c r="J127" s="349"/>
      <c r="K127" s="346">
        <f t="shared" si="2"/>
        <v>0</v>
      </c>
      <c r="L127" s="37"/>
      <c r="M127" s="279"/>
      <c r="N127" s="38"/>
    </row>
    <row r="128" spans="1:14" s="44" customFormat="1" ht="18.75" x14ac:dyDescent="0.25">
      <c r="A128" s="169"/>
      <c r="B128" s="317"/>
      <c r="C128" s="42" t="s">
        <v>514</v>
      </c>
      <c r="D128" s="43" t="s">
        <v>515</v>
      </c>
      <c r="E128" s="346">
        <v>0</v>
      </c>
      <c r="F128" s="347">
        <v>0</v>
      </c>
      <c r="G128" s="348"/>
      <c r="H128" s="346"/>
      <c r="I128" s="348"/>
      <c r="J128" s="349"/>
      <c r="K128" s="346">
        <f t="shared" si="2"/>
        <v>0</v>
      </c>
      <c r="L128" s="37"/>
      <c r="M128" s="279"/>
      <c r="N128" s="38"/>
    </row>
    <row r="129" spans="1:14" s="44" customFormat="1" ht="18.75" x14ac:dyDescent="0.25">
      <c r="A129" s="167" t="s">
        <v>691</v>
      </c>
      <c r="B129" s="35" t="s">
        <v>414</v>
      </c>
      <c r="C129" s="39" t="s">
        <v>787</v>
      </c>
      <c r="D129" s="40" t="s">
        <v>788</v>
      </c>
      <c r="E129" s="346">
        <v>18261.21</v>
      </c>
      <c r="F129" s="350">
        <v>63839.360000000001</v>
      </c>
      <c r="G129" s="348"/>
      <c r="H129" s="346"/>
      <c r="I129" s="348"/>
      <c r="J129" s="349"/>
      <c r="K129" s="346">
        <f t="shared" si="2"/>
        <v>-45578.15</v>
      </c>
      <c r="L129" s="37">
        <f t="shared" si="3"/>
        <v>-71.395060978054929</v>
      </c>
      <c r="M129" s="279"/>
      <c r="N129" s="38"/>
    </row>
    <row r="130" spans="1:14" s="44" customFormat="1" ht="25.5" x14ac:dyDescent="0.25">
      <c r="A130" s="165"/>
      <c r="B130" s="45" t="s">
        <v>414</v>
      </c>
      <c r="C130" s="42" t="s">
        <v>506</v>
      </c>
      <c r="D130" s="43" t="s">
        <v>507</v>
      </c>
      <c r="E130" s="346">
        <v>14448.34</v>
      </c>
      <c r="F130" s="347">
        <v>0</v>
      </c>
      <c r="G130" s="348"/>
      <c r="H130" s="346"/>
      <c r="I130" s="348"/>
      <c r="J130" s="349"/>
      <c r="K130" s="346">
        <f t="shared" si="2"/>
        <v>14448.34</v>
      </c>
      <c r="L130" s="37">
        <v>100</v>
      </c>
      <c r="M130" s="279"/>
      <c r="N130" s="38"/>
    </row>
    <row r="131" spans="1:14" s="44" customFormat="1" ht="18.75" x14ac:dyDescent="0.25">
      <c r="A131" s="165"/>
      <c r="B131" s="45" t="s">
        <v>414</v>
      </c>
      <c r="C131" s="42" t="s">
        <v>516</v>
      </c>
      <c r="D131" s="43" t="s">
        <v>517</v>
      </c>
      <c r="E131" s="346">
        <v>0</v>
      </c>
      <c r="F131" s="350">
        <v>0</v>
      </c>
      <c r="G131" s="348"/>
      <c r="H131" s="346"/>
      <c r="I131" s="348"/>
      <c r="J131" s="349"/>
      <c r="K131" s="346">
        <f t="shared" si="2"/>
        <v>0</v>
      </c>
      <c r="L131" s="37"/>
      <c r="M131" s="279"/>
      <c r="N131" s="38"/>
    </row>
    <row r="132" spans="1:14" s="44" customFormat="1" ht="18.75" x14ac:dyDescent="0.25">
      <c r="A132" s="165"/>
      <c r="B132" s="45" t="s">
        <v>414</v>
      </c>
      <c r="C132" s="42" t="s">
        <v>512</v>
      </c>
      <c r="D132" s="43" t="s">
        <v>513</v>
      </c>
      <c r="E132" s="346">
        <v>3812.87</v>
      </c>
      <c r="F132" s="347">
        <v>63839.360000000001</v>
      </c>
      <c r="G132" s="348"/>
      <c r="H132" s="346"/>
      <c r="I132" s="348"/>
      <c r="J132" s="349"/>
      <c r="K132" s="346">
        <f t="shared" si="2"/>
        <v>-60026.49</v>
      </c>
      <c r="L132" s="37">
        <f t="shared" si="3"/>
        <v>-94.027399397487684</v>
      </c>
      <c r="M132" s="279"/>
      <c r="N132" s="38"/>
    </row>
    <row r="133" spans="1:14" s="56" customFormat="1" ht="18.75" x14ac:dyDescent="0.25">
      <c r="A133" s="165"/>
      <c r="B133" s="45" t="s">
        <v>414</v>
      </c>
      <c r="C133" s="42" t="s">
        <v>664</v>
      </c>
      <c r="D133" s="43" t="s">
        <v>789</v>
      </c>
      <c r="E133" s="346">
        <v>0</v>
      </c>
      <c r="F133" s="347">
        <v>0</v>
      </c>
      <c r="G133" s="348"/>
      <c r="H133" s="346"/>
      <c r="I133" s="348"/>
      <c r="J133" s="349"/>
      <c r="K133" s="346">
        <f t="shared" si="2"/>
        <v>0</v>
      </c>
      <c r="L133" s="37"/>
      <c r="M133" s="283"/>
      <c r="N133" s="38"/>
    </row>
    <row r="134" spans="1:14" s="44" customFormat="1" ht="18.75" x14ac:dyDescent="0.25">
      <c r="A134" s="165" t="s">
        <v>691</v>
      </c>
      <c r="B134" s="45"/>
      <c r="C134" s="39" t="s">
        <v>790</v>
      </c>
      <c r="D134" s="40" t="s">
        <v>791</v>
      </c>
      <c r="E134" s="346">
        <v>749385.01</v>
      </c>
      <c r="F134" s="347">
        <v>759578.04</v>
      </c>
      <c r="G134" s="348"/>
      <c r="H134" s="346"/>
      <c r="I134" s="348"/>
      <c r="J134" s="349"/>
      <c r="K134" s="346">
        <f t="shared" si="2"/>
        <v>-10193.030000000028</v>
      </c>
      <c r="L134" s="37">
        <f t="shared" si="3"/>
        <v>-1.3419332133403998</v>
      </c>
      <c r="M134" s="279"/>
      <c r="N134" s="38"/>
    </row>
    <row r="135" spans="1:14" s="44" customFormat="1" ht="25.5" x14ac:dyDescent="0.25">
      <c r="A135" s="165"/>
      <c r="B135" s="45"/>
      <c r="C135" s="42" t="s">
        <v>508</v>
      </c>
      <c r="D135" s="43" t="s">
        <v>509</v>
      </c>
      <c r="E135" s="346">
        <v>243295.26</v>
      </c>
      <c r="F135" s="347">
        <v>183506.04</v>
      </c>
      <c r="G135" s="348"/>
      <c r="H135" s="346"/>
      <c r="I135" s="348"/>
      <c r="J135" s="349"/>
      <c r="K135" s="346">
        <f t="shared" si="2"/>
        <v>59789.22</v>
      </c>
      <c r="L135" s="37">
        <f t="shared" si="3"/>
        <v>32.581608757946057</v>
      </c>
      <c r="M135" s="279"/>
      <c r="N135" s="38"/>
    </row>
    <row r="136" spans="1:14" s="44" customFormat="1" ht="18.75" x14ac:dyDescent="0.25">
      <c r="A136" s="165"/>
      <c r="B136" s="45"/>
      <c r="C136" s="42" t="s">
        <v>518</v>
      </c>
      <c r="D136" s="43" t="s">
        <v>519</v>
      </c>
      <c r="E136" s="346">
        <v>0</v>
      </c>
      <c r="F136" s="347">
        <v>0</v>
      </c>
      <c r="G136" s="348"/>
      <c r="H136" s="346"/>
      <c r="I136" s="348"/>
      <c r="J136" s="349"/>
      <c r="K136" s="346">
        <f t="shared" si="2"/>
        <v>0</v>
      </c>
      <c r="L136" s="37"/>
      <c r="M136" s="279"/>
      <c r="N136" s="38"/>
    </row>
    <row r="137" spans="1:14" s="44" customFormat="1" ht="18.75" x14ac:dyDescent="0.25">
      <c r="A137" s="165"/>
      <c r="B137" s="45"/>
      <c r="C137" s="42" t="s">
        <v>502</v>
      </c>
      <c r="D137" s="43" t="s">
        <v>503</v>
      </c>
      <c r="E137" s="346">
        <v>506089.75</v>
      </c>
      <c r="F137" s="347">
        <v>576072</v>
      </c>
      <c r="G137" s="348"/>
      <c r="H137" s="346"/>
      <c r="I137" s="348"/>
      <c r="J137" s="349"/>
      <c r="K137" s="346">
        <f t="shared" si="2"/>
        <v>-69982.25</v>
      </c>
      <c r="L137" s="37">
        <f t="shared" si="3"/>
        <v>-12.148177658348262</v>
      </c>
      <c r="M137" s="279"/>
      <c r="N137" s="38"/>
    </row>
    <row r="138" spans="1:14" s="44" customFormat="1" ht="18.75" x14ac:dyDescent="0.25">
      <c r="A138" s="165" t="s">
        <v>691</v>
      </c>
      <c r="B138" s="45"/>
      <c r="C138" s="39" t="s">
        <v>792</v>
      </c>
      <c r="D138" s="40" t="s">
        <v>793</v>
      </c>
      <c r="E138" s="346">
        <v>20007935.75</v>
      </c>
      <c r="F138" s="347">
        <v>18899940.150000002</v>
      </c>
      <c r="G138" s="348"/>
      <c r="H138" s="346"/>
      <c r="I138" s="348"/>
      <c r="J138" s="349"/>
      <c r="K138" s="346">
        <f t="shared" si="2"/>
        <v>1107995.5999999978</v>
      </c>
      <c r="L138" s="37">
        <f t="shared" si="3"/>
        <v>5.8624291463695331</v>
      </c>
      <c r="M138" s="279"/>
      <c r="N138" s="38"/>
    </row>
    <row r="139" spans="1:14" s="44" customFormat="1" ht="18.75" x14ac:dyDescent="0.25">
      <c r="A139" s="165" t="s">
        <v>691</v>
      </c>
      <c r="B139" s="45"/>
      <c r="C139" s="42" t="s">
        <v>794</v>
      </c>
      <c r="D139" s="43" t="s">
        <v>795</v>
      </c>
      <c r="E139" s="346">
        <v>12150160</v>
      </c>
      <c r="F139" s="347">
        <v>18669490.990000002</v>
      </c>
      <c r="G139" s="348"/>
      <c r="H139" s="346"/>
      <c r="I139" s="348"/>
      <c r="J139" s="349"/>
      <c r="K139" s="346">
        <f t="shared" si="2"/>
        <v>-6519330.9900000021</v>
      </c>
      <c r="L139" s="37">
        <f t="shared" si="3"/>
        <v>-34.91970398920877</v>
      </c>
      <c r="M139" s="279"/>
      <c r="N139" s="38"/>
    </row>
    <row r="140" spans="1:14" s="44" customFormat="1" ht="18.75" x14ac:dyDescent="0.25">
      <c r="A140" s="165"/>
      <c r="B140" s="45"/>
      <c r="C140" s="45" t="s">
        <v>520</v>
      </c>
      <c r="D140" s="46" t="s">
        <v>521</v>
      </c>
      <c r="E140" s="346">
        <v>0</v>
      </c>
      <c r="F140" s="347">
        <v>0</v>
      </c>
      <c r="G140" s="348"/>
      <c r="H140" s="346"/>
      <c r="I140" s="348"/>
      <c r="J140" s="349"/>
      <c r="K140" s="346">
        <f t="shared" si="2"/>
        <v>0</v>
      </c>
      <c r="L140" s="37"/>
      <c r="M140" s="279"/>
      <c r="N140" s="38"/>
    </row>
    <row r="141" spans="1:14" s="44" customFormat="1" ht="18.75" x14ac:dyDescent="0.25">
      <c r="A141" s="165"/>
      <c r="B141" s="45"/>
      <c r="C141" s="45" t="s">
        <v>522</v>
      </c>
      <c r="D141" s="46" t="s">
        <v>523</v>
      </c>
      <c r="E141" s="346">
        <v>9028112</v>
      </c>
      <c r="F141" s="350">
        <v>15690233.99</v>
      </c>
      <c r="G141" s="348"/>
      <c r="H141" s="346"/>
      <c r="I141" s="348"/>
      <c r="J141" s="349"/>
      <c r="K141" s="346">
        <f t="shared" si="2"/>
        <v>-6662121.9900000002</v>
      </c>
      <c r="L141" s="37">
        <f t="shared" si="3"/>
        <v>-42.460309988022047</v>
      </c>
      <c r="M141" s="279"/>
      <c r="N141" s="38"/>
    </row>
    <row r="142" spans="1:14" s="44" customFormat="1" ht="18.75" x14ac:dyDescent="0.25">
      <c r="A142" s="165"/>
      <c r="B142" s="45"/>
      <c r="C142" s="45" t="s">
        <v>524</v>
      </c>
      <c r="D142" s="46" t="s">
        <v>525</v>
      </c>
      <c r="E142" s="346">
        <v>3122048</v>
      </c>
      <c r="F142" s="347">
        <v>2979257</v>
      </c>
      <c r="G142" s="348"/>
      <c r="H142" s="346"/>
      <c r="I142" s="348"/>
      <c r="J142" s="349"/>
      <c r="K142" s="346">
        <f t="shared" si="2"/>
        <v>142791</v>
      </c>
      <c r="L142" s="37">
        <f t="shared" si="3"/>
        <v>4.7928392884534636</v>
      </c>
      <c r="M142" s="279"/>
      <c r="N142" s="38"/>
    </row>
    <row r="143" spans="1:14" s="21" customFormat="1" ht="18.75" x14ac:dyDescent="0.25">
      <c r="A143" s="166"/>
      <c r="B143" s="47"/>
      <c r="C143" s="42" t="s">
        <v>665</v>
      </c>
      <c r="D143" s="43" t="s">
        <v>796</v>
      </c>
      <c r="E143" s="346">
        <v>7276957</v>
      </c>
      <c r="F143" s="347">
        <v>0</v>
      </c>
      <c r="G143" s="348"/>
      <c r="H143" s="346"/>
      <c r="I143" s="348"/>
      <c r="J143" s="349"/>
      <c r="K143" s="346">
        <f t="shared" si="2"/>
        <v>7276957</v>
      </c>
      <c r="L143" s="37">
        <v>100</v>
      </c>
      <c r="M143" s="280"/>
      <c r="N143" s="38"/>
    </row>
    <row r="144" spans="1:14" s="21" customFormat="1" ht="18.75" x14ac:dyDescent="0.25">
      <c r="A144" s="166"/>
      <c r="B144" s="47"/>
      <c r="C144" s="42" t="s">
        <v>501</v>
      </c>
      <c r="D144" s="43" t="s">
        <v>797</v>
      </c>
      <c r="E144" s="346">
        <v>580818.75</v>
      </c>
      <c r="F144" s="347">
        <v>230449.16</v>
      </c>
      <c r="G144" s="348"/>
      <c r="H144" s="346"/>
      <c r="I144" s="348"/>
      <c r="J144" s="349"/>
      <c r="K144" s="346">
        <f t="shared" si="2"/>
        <v>350369.58999999997</v>
      </c>
      <c r="L144" s="37">
        <f t="shared" si="3"/>
        <v>152.0376945613514</v>
      </c>
      <c r="M144" s="280"/>
      <c r="N144" s="38"/>
    </row>
    <row r="145" spans="1:14" s="21" customFormat="1" ht="18.75" x14ac:dyDescent="0.25">
      <c r="A145" s="166" t="s">
        <v>691</v>
      </c>
      <c r="B145" s="47"/>
      <c r="C145" s="35" t="s">
        <v>798</v>
      </c>
      <c r="D145" s="36" t="s">
        <v>799</v>
      </c>
      <c r="E145" s="346">
        <v>2800755.8</v>
      </c>
      <c r="F145" s="347">
        <v>2309497.4</v>
      </c>
      <c r="G145" s="348"/>
      <c r="H145" s="346"/>
      <c r="I145" s="348"/>
      <c r="J145" s="349"/>
      <c r="K145" s="346">
        <f t="shared" si="2"/>
        <v>491258.39999999991</v>
      </c>
      <c r="L145" s="37">
        <f t="shared" si="3"/>
        <v>21.271225505601347</v>
      </c>
      <c r="M145" s="280"/>
      <c r="N145" s="38"/>
    </row>
    <row r="146" spans="1:14" s="21" customFormat="1" ht="25.5" x14ac:dyDescent="0.25">
      <c r="A146" s="166"/>
      <c r="B146" s="47"/>
      <c r="C146" s="39" t="s">
        <v>526</v>
      </c>
      <c r="D146" s="40" t="s">
        <v>800</v>
      </c>
      <c r="E146" s="346">
        <v>2800755.8</v>
      </c>
      <c r="F146" s="347">
        <v>2309430.25</v>
      </c>
      <c r="G146" s="348"/>
      <c r="H146" s="346"/>
      <c r="I146" s="348"/>
      <c r="J146" s="349"/>
      <c r="K146" s="346">
        <f t="shared" si="2"/>
        <v>491325.54999999981</v>
      </c>
      <c r="L146" s="37">
        <f t="shared" si="3"/>
        <v>21.274751640583204</v>
      </c>
      <c r="M146" s="280"/>
      <c r="N146" s="38"/>
    </row>
    <row r="147" spans="1:14" s="44" customFormat="1" ht="18.75" x14ac:dyDescent="0.25">
      <c r="A147" s="165"/>
      <c r="B147" s="45"/>
      <c r="C147" s="39" t="s">
        <v>527</v>
      </c>
      <c r="D147" s="40" t="s">
        <v>528</v>
      </c>
      <c r="E147" s="346">
        <v>0</v>
      </c>
      <c r="F147" s="347">
        <v>67.150000000000006</v>
      </c>
      <c r="G147" s="348"/>
      <c r="H147" s="346"/>
      <c r="I147" s="348"/>
      <c r="J147" s="349"/>
      <c r="K147" s="346">
        <f t="shared" si="2"/>
        <v>-67.150000000000006</v>
      </c>
      <c r="L147" s="37">
        <f t="shared" si="3"/>
        <v>-100</v>
      </c>
      <c r="M147" s="279"/>
      <c r="N147" s="38"/>
    </row>
    <row r="148" spans="1:14" s="44" customFormat="1" ht="18.75" x14ac:dyDescent="0.25">
      <c r="A148" s="165"/>
      <c r="B148" s="45"/>
      <c r="C148" s="39" t="s">
        <v>529</v>
      </c>
      <c r="D148" s="40" t="s">
        <v>530</v>
      </c>
      <c r="E148" s="346">
        <v>0</v>
      </c>
      <c r="F148" s="347">
        <v>0</v>
      </c>
      <c r="G148" s="348"/>
      <c r="H148" s="346"/>
      <c r="I148" s="348"/>
      <c r="J148" s="349"/>
      <c r="K148" s="346">
        <f t="shared" si="2"/>
        <v>0</v>
      </c>
      <c r="L148" s="37"/>
      <c r="M148" s="279"/>
      <c r="N148" s="38"/>
    </row>
    <row r="149" spans="1:14" s="44" customFormat="1" ht="18.75" x14ac:dyDescent="0.25">
      <c r="A149" s="165" t="s">
        <v>691</v>
      </c>
      <c r="B149" s="45"/>
      <c r="C149" s="35" t="s">
        <v>801</v>
      </c>
      <c r="D149" s="36" t="s">
        <v>802</v>
      </c>
      <c r="E149" s="346">
        <v>12752340.220000001</v>
      </c>
      <c r="F149" s="347">
        <v>11110716.790000001</v>
      </c>
      <c r="G149" s="348"/>
      <c r="H149" s="346"/>
      <c r="I149" s="348"/>
      <c r="J149" s="349"/>
      <c r="K149" s="346">
        <f t="shared" si="2"/>
        <v>1641623.4299999997</v>
      </c>
      <c r="L149" s="37">
        <f t="shared" si="3"/>
        <v>14.775135223296424</v>
      </c>
      <c r="M149" s="279"/>
      <c r="N149" s="38"/>
    </row>
    <row r="150" spans="1:14" s="44" customFormat="1" ht="18.75" x14ac:dyDescent="0.25">
      <c r="A150" s="165"/>
      <c r="B150" s="45"/>
      <c r="C150" s="39" t="s">
        <v>532</v>
      </c>
      <c r="D150" s="40" t="s">
        <v>533</v>
      </c>
      <c r="E150" s="346">
        <v>1614928.8</v>
      </c>
      <c r="F150" s="347">
        <v>1322430.54</v>
      </c>
      <c r="G150" s="348"/>
      <c r="H150" s="346"/>
      <c r="I150" s="348"/>
      <c r="J150" s="349"/>
      <c r="K150" s="346">
        <f t="shared" si="2"/>
        <v>292498.26</v>
      </c>
      <c r="L150" s="37">
        <f t="shared" si="3"/>
        <v>22.118232387464374</v>
      </c>
      <c r="M150" s="279"/>
      <c r="N150" s="38"/>
    </row>
    <row r="151" spans="1:14" s="44" customFormat="1" ht="18.75" x14ac:dyDescent="0.25">
      <c r="A151" s="165"/>
      <c r="B151" s="45"/>
      <c r="C151" s="39" t="s">
        <v>531</v>
      </c>
      <c r="D151" s="40" t="s">
        <v>803</v>
      </c>
      <c r="E151" s="346">
        <v>5710678.2400000002</v>
      </c>
      <c r="F151" s="347">
        <v>5718974.9199999999</v>
      </c>
      <c r="G151" s="348"/>
      <c r="H151" s="346"/>
      <c r="I151" s="348"/>
      <c r="J151" s="349"/>
      <c r="K151" s="346">
        <f t="shared" si="2"/>
        <v>-8296.679999999702</v>
      </c>
      <c r="L151" s="37">
        <f t="shared" si="3"/>
        <v>-0.14507285162215228</v>
      </c>
      <c r="M151" s="279"/>
      <c r="N151" s="38"/>
    </row>
    <row r="152" spans="1:14" s="44" customFormat="1" ht="18.75" x14ac:dyDescent="0.25">
      <c r="A152" s="165"/>
      <c r="B152" s="45"/>
      <c r="C152" s="39" t="s">
        <v>534</v>
      </c>
      <c r="D152" s="40" t="s">
        <v>804</v>
      </c>
      <c r="E152" s="346">
        <v>0</v>
      </c>
      <c r="F152" s="347">
        <v>0</v>
      </c>
      <c r="G152" s="348"/>
      <c r="H152" s="346"/>
      <c r="I152" s="348"/>
      <c r="J152" s="349"/>
      <c r="K152" s="346">
        <f t="shared" si="2"/>
        <v>0</v>
      </c>
      <c r="L152" s="37"/>
      <c r="M152" s="279"/>
      <c r="N152" s="38"/>
    </row>
    <row r="153" spans="1:14" s="44" customFormat="1" ht="18.75" x14ac:dyDescent="0.25">
      <c r="A153" s="165"/>
      <c r="B153" s="45"/>
      <c r="C153" s="39" t="s">
        <v>535</v>
      </c>
      <c r="D153" s="40" t="s">
        <v>536</v>
      </c>
      <c r="E153" s="346">
        <v>5412609.6200000001</v>
      </c>
      <c r="F153" s="347">
        <v>4059012.16</v>
      </c>
      <c r="G153" s="348"/>
      <c r="H153" s="346"/>
      <c r="I153" s="348"/>
      <c r="J153" s="349"/>
      <c r="K153" s="346">
        <f t="shared" si="2"/>
        <v>1353597.46</v>
      </c>
      <c r="L153" s="37">
        <f t="shared" si="3"/>
        <v>33.347952818155633</v>
      </c>
      <c r="M153" s="279"/>
      <c r="N153" s="38"/>
    </row>
    <row r="154" spans="1:14" s="44" customFormat="1" ht="18.75" x14ac:dyDescent="0.25">
      <c r="A154" s="165"/>
      <c r="B154" s="45"/>
      <c r="C154" s="39" t="s">
        <v>537</v>
      </c>
      <c r="D154" s="40" t="s">
        <v>538</v>
      </c>
      <c r="E154" s="346">
        <v>0</v>
      </c>
      <c r="F154" s="347">
        <v>0</v>
      </c>
      <c r="G154" s="348"/>
      <c r="H154" s="346"/>
      <c r="I154" s="348"/>
      <c r="J154" s="349"/>
      <c r="K154" s="346">
        <f t="shared" si="2"/>
        <v>0</v>
      </c>
      <c r="L154" s="37"/>
      <c r="M154" s="279"/>
      <c r="N154" s="38"/>
    </row>
    <row r="155" spans="1:14" s="44" customFormat="1" ht="18.75" x14ac:dyDescent="0.25">
      <c r="A155" s="165"/>
      <c r="B155" s="45"/>
      <c r="C155" s="39" t="s">
        <v>539</v>
      </c>
      <c r="D155" s="40" t="s">
        <v>540</v>
      </c>
      <c r="E155" s="346">
        <v>14123.56</v>
      </c>
      <c r="F155" s="347">
        <v>10299.17</v>
      </c>
      <c r="G155" s="348"/>
      <c r="H155" s="346"/>
      <c r="I155" s="348"/>
      <c r="J155" s="349"/>
      <c r="K155" s="346">
        <f t="shared" si="2"/>
        <v>3824.3899999999994</v>
      </c>
      <c r="L155" s="37">
        <f t="shared" si="3"/>
        <v>37.132992270250895</v>
      </c>
      <c r="M155" s="279"/>
      <c r="N155" s="38"/>
    </row>
    <row r="156" spans="1:14" s="44" customFormat="1" ht="18.75" x14ac:dyDescent="0.25">
      <c r="A156" s="165"/>
      <c r="B156" s="45"/>
      <c r="C156" s="35" t="s">
        <v>541</v>
      </c>
      <c r="D156" s="36" t="s">
        <v>542</v>
      </c>
      <c r="E156" s="346">
        <v>0</v>
      </c>
      <c r="F156" s="347">
        <v>0</v>
      </c>
      <c r="G156" s="348"/>
      <c r="H156" s="346"/>
      <c r="I156" s="348"/>
      <c r="J156" s="349"/>
      <c r="K156" s="346">
        <f t="shared" si="2"/>
        <v>0</v>
      </c>
      <c r="L156" s="37"/>
      <c r="M156" s="279"/>
      <c r="N156" s="38"/>
    </row>
    <row r="157" spans="1:14" s="44" customFormat="1" ht="18.75" x14ac:dyDescent="0.25">
      <c r="A157" s="165" t="s">
        <v>691</v>
      </c>
      <c r="B157" s="45"/>
      <c r="C157" s="35" t="s">
        <v>805</v>
      </c>
      <c r="D157" s="36" t="s">
        <v>806</v>
      </c>
      <c r="E157" s="346">
        <v>1757616.78</v>
      </c>
      <c r="F157" s="347">
        <v>2662075.5499999998</v>
      </c>
      <c r="G157" s="348"/>
      <c r="H157" s="346"/>
      <c r="I157" s="348"/>
      <c r="J157" s="349"/>
      <c r="K157" s="346">
        <f t="shared" si="2"/>
        <v>-904458.76999999979</v>
      </c>
      <c r="L157" s="37">
        <f t="shared" si="3"/>
        <v>-33.975698773838324</v>
      </c>
      <c r="M157" s="279"/>
      <c r="N157" s="38"/>
    </row>
    <row r="158" spans="1:14" s="44" customFormat="1" ht="18.75" x14ac:dyDescent="0.25">
      <c r="A158" s="165"/>
      <c r="B158" s="45"/>
      <c r="C158" s="39" t="s">
        <v>481</v>
      </c>
      <c r="D158" s="40" t="s">
        <v>482</v>
      </c>
      <c r="E158" s="346">
        <v>311966.49</v>
      </c>
      <c r="F158" s="347">
        <v>275323.03000000003</v>
      </c>
      <c r="G158" s="348"/>
      <c r="H158" s="346"/>
      <c r="I158" s="348"/>
      <c r="J158" s="349"/>
      <c r="K158" s="346">
        <f t="shared" ref="K158:K221" si="4">+E158-F158</f>
        <v>36643.459999999963</v>
      </c>
      <c r="L158" s="37">
        <f t="shared" ref="L158:L218" si="5">+K158/F158*100</f>
        <v>13.309260761804037</v>
      </c>
      <c r="M158" s="279"/>
      <c r="N158" s="38"/>
    </row>
    <row r="159" spans="1:14" s="44" customFormat="1" ht="18.75" x14ac:dyDescent="0.25">
      <c r="A159" s="165"/>
      <c r="B159" s="45"/>
      <c r="C159" s="39" t="s">
        <v>483</v>
      </c>
      <c r="D159" s="40" t="s">
        <v>484</v>
      </c>
      <c r="E159" s="346">
        <v>144045</v>
      </c>
      <c r="F159" s="347">
        <v>147437.01999999999</v>
      </c>
      <c r="G159" s="348"/>
      <c r="H159" s="346"/>
      <c r="I159" s="348"/>
      <c r="J159" s="349"/>
      <c r="K159" s="346">
        <f t="shared" si="4"/>
        <v>-3392.0199999999895</v>
      </c>
      <c r="L159" s="37">
        <f t="shared" si="5"/>
        <v>-2.3006569177808869</v>
      </c>
      <c r="M159" s="279"/>
      <c r="N159" s="38"/>
    </row>
    <row r="160" spans="1:14" s="44" customFormat="1" ht="18.75" x14ac:dyDescent="0.25">
      <c r="A160" s="165"/>
      <c r="B160" s="45"/>
      <c r="C160" s="39" t="s">
        <v>485</v>
      </c>
      <c r="D160" s="40" t="s">
        <v>486</v>
      </c>
      <c r="E160" s="346">
        <v>1301605.29</v>
      </c>
      <c r="F160" s="347">
        <v>2239315.5</v>
      </c>
      <c r="G160" s="348"/>
      <c r="H160" s="346"/>
      <c r="I160" s="348"/>
      <c r="J160" s="349"/>
      <c r="K160" s="346">
        <f t="shared" si="4"/>
        <v>-937710.21</v>
      </c>
      <c r="L160" s="37">
        <f t="shared" si="5"/>
        <v>-41.8748590808218</v>
      </c>
      <c r="M160" s="279"/>
      <c r="N160" s="38"/>
    </row>
    <row r="161" spans="1:14" s="44" customFormat="1" ht="18.75" x14ac:dyDescent="0.25">
      <c r="A161" s="165" t="s">
        <v>691</v>
      </c>
      <c r="B161" s="45"/>
      <c r="C161" s="35" t="s">
        <v>807</v>
      </c>
      <c r="D161" s="36" t="s">
        <v>808</v>
      </c>
      <c r="E161" s="351">
        <v>792542699.39999986</v>
      </c>
      <c r="F161" s="352">
        <v>791702225.17000008</v>
      </c>
      <c r="G161" s="353"/>
      <c r="H161" s="351"/>
      <c r="I161" s="353"/>
      <c r="J161" s="349"/>
      <c r="K161" s="351">
        <f t="shared" si="4"/>
        <v>840474.22999978065</v>
      </c>
      <c r="L161" s="301">
        <f t="shared" si="5"/>
        <v>0.10616039759384381</v>
      </c>
      <c r="M161" s="279"/>
      <c r="N161" s="38"/>
    </row>
    <row r="162" spans="1:14" s="44" customFormat="1" ht="18.75" x14ac:dyDescent="0.25">
      <c r="A162" s="165"/>
      <c r="B162" s="45"/>
      <c r="C162" s="45"/>
      <c r="D162" s="57" t="s">
        <v>809</v>
      </c>
      <c r="E162" s="346"/>
      <c r="F162" s="347"/>
      <c r="G162" s="348"/>
      <c r="H162" s="346"/>
      <c r="I162" s="348"/>
      <c r="J162" s="349"/>
      <c r="K162" s="346">
        <f t="shared" si="4"/>
        <v>0</v>
      </c>
      <c r="L162" s="37"/>
      <c r="M162" s="279"/>
      <c r="N162" s="38"/>
    </row>
    <row r="163" spans="1:14" s="44" customFormat="1" ht="18.75" x14ac:dyDescent="0.25">
      <c r="A163" s="165" t="s">
        <v>691</v>
      </c>
      <c r="B163" s="45"/>
      <c r="C163" s="35" t="s">
        <v>810</v>
      </c>
      <c r="D163" s="36" t="s">
        <v>811</v>
      </c>
      <c r="E163" s="351">
        <v>123634514.82000001</v>
      </c>
      <c r="F163" s="352">
        <v>115527692.78</v>
      </c>
      <c r="G163" s="353"/>
      <c r="H163" s="351"/>
      <c r="I163" s="353"/>
      <c r="J163" s="349"/>
      <c r="K163" s="351">
        <f t="shared" si="4"/>
        <v>8106822.0400000066</v>
      </c>
      <c r="L163" s="301">
        <f t="shared" si="5"/>
        <v>7.0172110642232512</v>
      </c>
      <c r="M163" s="279"/>
      <c r="N163" s="38"/>
    </row>
    <row r="164" spans="1:14" s="44" customFormat="1" ht="18.75" x14ac:dyDescent="0.25">
      <c r="A164" s="165" t="s">
        <v>691</v>
      </c>
      <c r="B164" s="45"/>
      <c r="C164" s="39" t="s">
        <v>812</v>
      </c>
      <c r="D164" s="40" t="s">
        <v>813</v>
      </c>
      <c r="E164" s="346">
        <v>121411307.16000001</v>
      </c>
      <c r="F164" s="347">
        <v>113230134.95</v>
      </c>
      <c r="G164" s="348"/>
      <c r="H164" s="346"/>
      <c r="I164" s="348"/>
      <c r="J164" s="349"/>
      <c r="K164" s="346">
        <f t="shared" si="4"/>
        <v>8181172.2100000083</v>
      </c>
      <c r="L164" s="37">
        <f t="shared" si="5"/>
        <v>7.2252604959030018</v>
      </c>
      <c r="M164" s="279"/>
      <c r="N164" s="38"/>
    </row>
    <row r="165" spans="1:14" s="44" customFormat="1" ht="18.75" x14ac:dyDescent="0.25">
      <c r="A165" s="165" t="s">
        <v>691</v>
      </c>
      <c r="B165" s="45"/>
      <c r="C165" s="42" t="s">
        <v>814</v>
      </c>
      <c r="D165" s="43" t="s">
        <v>815</v>
      </c>
      <c r="E165" s="346">
        <v>74255463.820000008</v>
      </c>
      <c r="F165" s="350">
        <v>67369841.450000003</v>
      </c>
      <c r="G165" s="354"/>
      <c r="H165" s="355"/>
      <c r="I165" s="348"/>
      <c r="J165" s="349"/>
      <c r="K165" s="346">
        <f t="shared" si="4"/>
        <v>6885622.3700000048</v>
      </c>
      <c r="L165" s="37">
        <f t="shared" si="5"/>
        <v>10.22063021346179</v>
      </c>
      <c r="M165" s="280"/>
      <c r="N165" s="38"/>
    </row>
    <row r="166" spans="1:14" s="21" customFormat="1" ht="18.75" x14ac:dyDescent="0.25">
      <c r="A166" s="166"/>
      <c r="B166" s="47"/>
      <c r="C166" s="45" t="s">
        <v>1</v>
      </c>
      <c r="D166" s="46" t="s">
        <v>816</v>
      </c>
      <c r="E166" s="346">
        <v>69266502.470000014</v>
      </c>
      <c r="F166" s="350">
        <v>64994727.730000004</v>
      </c>
      <c r="G166" s="348"/>
      <c r="H166" s="346"/>
      <c r="I166" s="348"/>
      <c r="J166" s="349"/>
      <c r="K166" s="346">
        <f t="shared" si="4"/>
        <v>4271774.7400000095</v>
      </c>
      <c r="L166" s="37">
        <f t="shared" si="5"/>
        <v>6.5724942456036493</v>
      </c>
      <c r="M166" s="280"/>
      <c r="N166" s="38"/>
    </row>
    <row r="167" spans="1:14" s="21" customFormat="1" ht="18.75" x14ac:dyDescent="0.25">
      <c r="A167" s="166"/>
      <c r="B167" s="47"/>
      <c r="C167" s="45" t="s">
        <v>2</v>
      </c>
      <c r="D167" s="46" t="s">
        <v>3</v>
      </c>
      <c r="E167" s="346">
        <v>3193264.03</v>
      </c>
      <c r="F167" s="347">
        <v>280678.65000000002</v>
      </c>
      <c r="G167" s="348"/>
      <c r="H167" s="346"/>
      <c r="I167" s="348"/>
      <c r="J167" s="349"/>
      <c r="K167" s="346">
        <f t="shared" si="4"/>
        <v>2912585.38</v>
      </c>
      <c r="L167" s="343" t="s">
        <v>1397</v>
      </c>
      <c r="M167" s="280"/>
      <c r="N167" s="38"/>
    </row>
    <row r="168" spans="1:14" s="21" customFormat="1" ht="18.75" x14ac:dyDescent="0.25">
      <c r="A168" s="166"/>
      <c r="B168" s="47"/>
      <c r="C168" s="45" t="s">
        <v>592</v>
      </c>
      <c r="D168" s="46" t="s">
        <v>817</v>
      </c>
      <c r="E168" s="346">
        <v>1795697.32</v>
      </c>
      <c r="F168" s="350">
        <v>2094435.07</v>
      </c>
      <c r="G168" s="348"/>
      <c r="H168" s="346"/>
      <c r="I168" s="348"/>
      <c r="J168" s="349"/>
      <c r="K168" s="346">
        <f t="shared" si="4"/>
        <v>-298737.75</v>
      </c>
      <c r="L168" s="37">
        <f t="shared" si="5"/>
        <v>-14.26340468983839</v>
      </c>
      <c r="M168" s="280"/>
      <c r="N168" s="38"/>
    </row>
    <row r="169" spans="1:14" s="21" customFormat="1" ht="18.75" x14ac:dyDescent="0.25">
      <c r="A169" s="165" t="s">
        <v>691</v>
      </c>
      <c r="B169" s="45"/>
      <c r="C169" s="45" t="s">
        <v>818</v>
      </c>
      <c r="D169" s="46" t="s">
        <v>819</v>
      </c>
      <c r="E169" s="346">
        <v>0</v>
      </c>
      <c r="F169" s="350">
        <v>0</v>
      </c>
      <c r="G169" s="354"/>
      <c r="H169" s="355"/>
      <c r="I169" s="348"/>
      <c r="J169" s="349"/>
      <c r="K169" s="346">
        <f t="shared" si="4"/>
        <v>0</v>
      </c>
      <c r="L169" s="37"/>
      <c r="M169" s="281"/>
      <c r="N169" s="38"/>
    </row>
    <row r="170" spans="1:14" s="20" customFormat="1" ht="25.5" x14ac:dyDescent="0.25">
      <c r="A170" s="166"/>
      <c r="B170" s="47" t="s">
        <v>414</v>
      </c>
      <c r="C170" s="45" t="s">
        <v>593</v>
      </c>
      <c r="D170" s="46" t="s">
        <v>820</v>
      </c>
      <c r="E170" s="346">
        <v>0</v>
      </c>
      <c r="F170" s="347">
        <v>0</v>
      </c>
      <c r="G170" s="348"/>
      <c r="H170" s="346"/>
      <c r="I170" s="348"/>
      <c r="J170" s="349"/>
      <c r="K170" s="346">
        <f t="shared" si="4"/>
        <v>0</v>
      </c>
      <c r="L170" s="37"/>
      <c r="M170" s="281"/>
      <c r="N170" s="38"/>
    </row>
    <row r="171" spans="1:14" s="20" customFormat="1" ht="25.5" x14ac:dyDescent="0.25">
      <c r="A171" s="166"/>
      <c r="B171" s="47" t="s">
        <v>755</v>
      </c>
      <c r="C171" s="45" t="s">
        <v>594</v>
      </c>
      <c r="D171" s="46" t="s">
        <v>821</v>
      </c>
      <c r="E171" s="346">
        <v>0</v>
      </c>
      <c r="F171" s="347">
        <v>0</v>
      </c>
      <c r="G171" s="348"/>
      <c r="H171" s="346"/>
      <c r="I171" s="348"/>
      <c r="J171" s="349"/>
      <c r="K171" s="346">
        <f t="shared" si="4"/>
        <v>0</v>
      </c>
      <c r="L171" s="37"/>
      <c r="M171" s="281"/>
      <c r="N171" s="38"/>
    </row>
    <row r="172" spans="1:14" s="20" customFormat="1" ht="18.75" x14ac:dyDescent="0.25">
      <c r="A172" s="166"/>
      <c r="B172" s="47"/>
      <c r="C172" s="45" t="s">
        <v>595</v>
      </c>
      <c r="D172" s="46" t="s">
        <v>822</v>
      </c>
      <c r="E172" s="346">
        <v>0</v>
      </c>
      <c r="F172" s="347">
        <v>0</v>
      </c>
      <c r="G172" s="348"/>
      <c r="H172" s="346"/>
      <c r="I172" s="348"/>
      <c r="J172" s="349"/>
      <c r="K172" s="346">
        <f t="shared" si="4"/>
        <v>0</v>
      </c>
      <c r="L172" s="37"/>
      <c r="M172" s="279"/>
      <c r="N172" s="38"/>
    </row>
    <row r="173" spans="1:14" s="44" customFormat="1" ht="18.75" x14ac:dyDescent="0.25">
      <c r="A173" s="165" t="s">
        <v>691</v>
      </c>
      <c r="B173" s="45"/>
      <c r="C173" s="42" t="s">
        <v>823</v>
      </c>
      <c r="D173" s="43" t="s">
        <v>824</v>
      </c>
      <c r="E173" s="346">
        <v>26128</v>
      </c>
      <c r="F173" s="350">
        <v>192963</v>
      </c>
      <c r="G173" s="354"/>
      <c r="H173" s="355"/>
      <c r="I173" s="348"/>
      <c r="J173" s="349"/>
      <c r="K173" s="346">
        <f t="shared" si="4"/>
        <v>-166835</v>
      </c>
      <c r="L173" s="37">
        <f t="shared" si="5"/>
        <v>-86.459580334053669</v>
      </c>
      <c r="M173" s="279"/>
      <c r="N173" s="38"/>
    </row>
    <row r="174" spans="1:14" s="44" customFormat="1" ht="18.75" x14ac:dyDescent="0.25">
      <c r="A174" s="165"/>
      <c r="B174" s="45" t="s">
        <v>414</v>
      </c>
      <c r="C174" s="45" t="s">
        <v>173</v>
      </c>
      <c r="D174" s="46" t="s">
        <v>825</v>
      </c>
      <c r="E174" s="346">
        <v>26128</v>
      </c>
      <c r="F174" s="350">
        <v>192782</v>
      </c>
      <c r="G174" s="348"/>
      <c r="H174" s="346"/>
      <c r="I174" s="348"/>
      <c r="J174" s="349"/>
      <c r="K174" s="346">
        <f t="shared" si="4"/>
        <v>-166654</v>
      </c>
      <c r="L174" s="37">
        <f t="shared" si="5"/>
        <v>-86.446867446130852</v>
      </c>
      <c r="M174" s="279"/>
      <c r="N174" s="38"/>
    </row>
    <row r="175" spans="1:14" s="44" customFormat="1" ht="18.75" x14ac:dyDescent="0.25">
      <c r="A175" s="165"/>
      <c r="B175" s="45" t="s">
        <v>755</v>
      </c>
      <c r="C175" s="45" t="s">
        <v>187</v>
      </c>
      <c r="D175" s="46" t="s">
        <v>826</v>
      </c>
      <c r="E175" s="346">
        <v>0</v>
      </c>
      <c r="F175" s="347">
        <v>0</v>
      </c>
      <c r="G175" s="348"/>
      <c r="H175" s="346"/>
      <c r="I175" s="348"/>
      <c r="J175" s="349"/>
      <c r="K175" s="346">
        <f t="shared" si="4"/>
        <v>0</v>
      </c>
      <c r="L175" s="37"/>
      <c r="M175" s="279"/>
      <c r="N175" s="38"/>
    </row>
    <row r="176" spans="1:14" s="44" customFormat="1" ht="18.75" x14ac:dyDescent="0.25">
      <c r="A176" s="165"/>
      <c r="B176" s="45"/>
      <c r="C176" s="45" t="s">
        <v>4</v>
      </c>
      <c r="D176" s="46" t="s">
        <v>5</v>
      </c>
      <c r="E176" s="346">
        <v>0</v>
      </c>
      <c r="F176" s="347">
        <v>181</v>
      </c>
      <c r="G176" s="348"/>
      <c r="H176" s="346"/>
      <c r="I176" s="348"/>
      <c r="J176" s="349"/>
      <c r="K176" s="346">
        <f t="shared" si="4"/>
        <v>-181</v>
      </c>
      <c r="L176" s="37">
        <f t="shared" si="5"/>
        <v>-100</v>
      </c>
      <c r="M176" s="279"/>
      <c r="N176" s="38"/>
    </row>
    <row r="177" spans="1:14" s="44" customFormat="1" ht="18.75" x14ac:dyDescent="0.25">
      <c r="A177" s="165" t="s">
        <v>691</v>
      </c>
      <c r="B177" s="45"/>
      <c r="C177" s="42" t="s">
        <v>827</v>
      </c>
      <c r="D177" s="43" t="s">
        <v>828</v>
      </c>
      <c r="E177" s="346">
        <v>41736683.509999998</v>
      </c>
      <c r="F177" s="350">
        <v>38570932.009999998</v>
      </c>
      <c r="G177" s="354"/>
      <c r="H177" s="355"/>
      <c r="I177" s="348"/>
      <c r="J177" s="349"/>
      <c r="K177" s="346">
        <f t="shared" si="4"/>
        <v>3165751.5</v>
      </c>
      <c r="L177" s="37">
        <f t="shared" si="5"/>
        <v>8.2076095521343362</v>
      </c>
      <c r="M177" s="279"/>
      <c r="N177" s="38"/>
    </row>
    <row r="178" spans="1:14" s="44" customFormat="1" ht="18.75" x14ac:dyDescent="0.25">
      <c r="A178" s="165"/>
      <c r="B178" s="45"/>
      <c r="C178" s="45" t="s">
        <v>14</v>
      </c>
      <c r="D178" s="46" t="s">
        <v>15</v>
      </c>
      <c r="E178" s="346">
        <v>27565100.199999999</v>
      </c>
      <c r="F178" s="347">
        <v>23802620.219999999</v>
      </c>
      <c r="G178" s="348"/>
      <c r="H178" s="346"/>
      <c r="I178" s="348"/>
      <c r="J178" s="349"/>
      <c r="K178" s="346">
        <f t="shared" si="4"/>
        <v>3762479.9800000004</v>
      </c>
      <c r="L178" s="37">
        <f t="shared" si="5"/>
        <v>15.806999167421917</v>
      </c>
      <c r="M178" s="279"/>
      <c r="N178" s="38"/>
    </row>
    <row r="179" spans="1:14" s="44" customFormat="1" ht="18.75" x14ac:dyDescent="0.25">
      <c r="A179" s="165"/>
      <c r="B179" s="45"/>
      <c r="C179" s="45" t="s">
        <v>16</v>
      </c>
      <c r="D179" s="46" t="s">
        <v>17</v>
      </c>
      <c r="E179" s="346">
        <v>3189777.9</v>
      </c>
      <c r="F179" s="347">
        <v>4501187.7</v>
      </c>
      <c r="G179" s="348"/>
      <c r="H179" s="346"/>
      <c r="I179" s="348"/>
      <c r="J179" s="349"/>
      <c r="K179" s="346">
        <f t="shared" si="4"/>
        <v>-1311409.8000000003</v>
      </c>
      <c r="L179" s="37">
        <f t="shared" si="5"/>
        <v>-29.134750368219485</v>
      </c>
      <c r="M179" s="279"/>
      <c r="N179" s="38"/>
    </row>
    <row r="180" spans="1:14" s="44" customFormat="1" ht="18.75" x14ac:dyDescent="0.25">
      <c r="A180" s="165"/>
      <c r="B180" s="45"/>
      <c r="C180" s="45" t="s">
        <v>10</v>
      </c>
      <c r="D180" s="46" t="s">
        <v>11</v>
      </c>
      <c r="E180" s="346">
        <v>10981805.41</v>
      </c>
      <c r="F180" s="347">
        <v>10267124.09</v>
      </c>
      <c r="G180" s="348"/>
      <c r="H180" s="346"/>
      <c r="I180" s="348"/>
      <c r="J180" s="349"/>
      <c r="K180" s="346">
        <f t="shared" si="4"/>
        <v>714681.3200000003</v>
      </c>
      <c r="L180" s="37">
        <f t="shared" si="5"/>
        <v>6.9608715521037441</v>
      </c>
      <c r="M180" s="279"/>
      <c r="N180" s="38"/>
    </row>
    <row r="181" spans="1:14" s="44" customFormat="1" ht="18.75" x14ac:dyDescent="0.25">
      <c r="A181" s="165"/>
      <c r="B181" s="45"/>
      <c r="C181" s="42" t="s">
        <v>6</v>
      </c>
      <c r="D181" s="43" t="s">
        <v>7</v>
      </c>
      <c r="E181" s="346">
        <v>895977.75</v>
      </c>
      <c r="F181" s="347">
        <v>890348.26</v>
      </c>
      <c r="G181" s="348"/>
      <c r="H181" s="346"/>
      <c r="I181" s="348"/>
      <c r="J181" s="349"/>
      <c r="K181" s="346">
        <f t="shared" si="4"/>
        <v>5629.4899999999907</v>
      </c>
      <c r="L181" s="37">
        <f t="shared" si="5"/>
        <v>0.63227955317169826</v>
      </c>
      <c r="M181" s="279"/>
      <c r="N181" s="38"/>
    </row>
    <row r="182" spans="1:14" s="44" customFormat="1" ht="18.75" x14ac:dyDescent="0.25">
      <c r="A182" s="165"/>
      <c r="B182" s="45"/>
      <c r="C182" s="42" t="s">
        <v>8</v>
      </c>
      <c r="D182" s="43" t="s">
        <v>9</v>
      </c>
      <c r="E182" s="346">
        <v>3682899.5</v>
      </c>
      <c r="F182" s="347">
        <v>5715319.3899999997</v>
      </c>
      <c r="G182" s="348"/>
      <c r="H182" s="346"/>
      <c r="I182" s="348"/>
      <c r="J182" s="349"/>
      <c r="K182" s="346">
        <f t="shared" si="4"/>
        <v>-2032419.8899999997</v>
      </c>
      <c r="L182" s="37">
        <f t="shared" si="5"/>
        <v>-35.560915345450184</v>
      </c>
      <c r="M182" s="279"/>
      <c r="N182" s="38"/>
    </row>
    <row r="183" spans="1:14" s="44" customFormat="1" ht="18.75" x14ac:dyDescent="0.25">
      <c r="A183" s="165"/>
      <c r="B183" s="45"/>
      <c r="C183" s="42" t="s">
        <v>12</v>
      </c>
      <c r="D183" s="43" t="s">
        <v>13</v>
      </c>
      <c r="E183" s="346">
        <v>0</v>
      </c>
      <c r="F183" s="347">
        <v>0</v>
      </c>
      <c r="G183" s="348"/>
      <c r="H183" s="346"/>
      <c r="I183" s="348"/>
      <c r="J183" s="349"/>
      <c r="K183" s="346">
        <f t="shared" si="4"/>
        <v>0</v>
      </c>
      <c r="L183" s="37"/>
      <c r="M183" s="279"/>
      <c r="N183" s="38"/>
    </row>
    <row r="184" spans="1:14" s="44" customFormat="1" ht="18.75" x14ac:dyDescent="0.25">
      <c r="A184" s="165"/>
      <c r="B184" s="45"/>
      <c r="C184" s="42" t="s">
        <v>19</v>
      </c>
      <c r="D184" s="43" t="s">
        <v>20</v>
      </c>
      <c r="E184" s="346">
        <v>28373.57</v>
      </c>
      <c r="F184" s="347">
        <v>7729.37</v>
      </c>
      <c r="G184" s="348"/>
      <c r="H184" s="346"/>
      <c r="I184" s="348"/>
      <c r="J184" s="349"/>
      <c r="K184" s="346">
        <f t="shared" si="4"/>
        <v>20644.2</v>
      </c>
      <c r="L184" s="37">
        <f t="shared" si="5"/>
        <v>267.08774453804131</v>
      </c>
      <c r="M184" s="279"/>
      <c r="N184" s="38"/>
    </row>
    <row r="185" spans="1:14" s="44" customFormat="1" ht="18.75" x14ac:dyDescent="0.25">
      <c r="A185" s="165"/>
      <c r="B185" s="45"/>
      <c r="C185" s="42" t="s">
        <v>21</v>
      </c>
      <c r="D185" s="43" t="s">
        <v>18</v>
      </c>
      <c r="E185" s="346">
        <v>785524.81</v>
      </c>
      <c r="F185" s="347">
        <v>483001.47</v>
      </c>
      <c r="G185" s="348"/>
      <c r="H185" s="346"/>
      <c r="I185" s="348"/>
      <c r="J185" s="349"/>
      <c r="K185" s="346">
        <f t="shared" si="4"/>
        <v>302523.34000000008</v>
      </c>
      <c r="L185" s="37">
        <f t="shared" si="5"/>
        <v>62.634041258715037</v>
      </c>
      <c r="M185" s="279"/>
      <c r="N185" s="38"/>
    </row>
    <row r="186" spans="1:14" s="44" customFormat="1" ht="18.75" x14ac:dyDescent="0.25">
      <c r="A186" s="165" t="s">
        <v>691</v>
      </c>
      <c r="B186" s="45" t="s">
        <v>414</v>
      </c>
      <c r="C186" s="42" t="s">
        <v>829</v>
      </c>
      <c r="D186" s="43" t="s">
        <v>830</v>
      </c>
      <c r="E186" s="346">
        <v>256.2</v>
      </c>
      <c r="F186" s="350">
        <v>0</v>
      </c>
      <c r="G186" s="354"/>
      <c r="H186" s="355"/>
      <c r="I186" s="348"/>
      <c r="J186" s="349"/>
      <c r="K186" s="346">
        <f t="shared" si="4"/>
        <v>256.2</v>
      </c>
      <c r="L186" s="37">
        <v>100</v>
      </c>
      <c r="M186" s="283"/>
      <c r="N186" s="38"/>
    </row>
    <row r="187" spans="1:14" s="56" customFormat="1" ht="18.75" x14ac:dyDescent="0.25">
      <c r="A187" s="165"/>
      <c r="B187" s="45" t="s">
        <v>414</v>
      </c>
      <c r="C187" s="42" t="s">
        <v>596</v>
      </c>
      <c r="D187" s="43" t="s">
        <v>831</v>
      </c>
      <c r="E187" s="346">
        <v>0</v>
      </c>
      <c r="F187" s="347">
        <v>0</v>
      </c>
      <c r="G187" s="348"/>
      <c r="H187" s="346"/>
      <c r="I187" s="348"/>
      <c r="J187" s="349"/>
      <c r="K187" s="346">
        <f t="shared" si="4"/>
        <v>0</v>
      </c>
      <c r="L187" s="37"/>
      <c r="M187" s="283"/>
      <c r="N187" s="38"/>
    </row>
    <row r="188" spans="1:14" s="56" customFormat="1" ht="18.75" x14ac:dyDescent="0.25">
      <c r="A188" s="165"/>
      <c r="B188" s="45" t="s">
        <v>414</v>
      </c>
      <c r="C188" s="42" t="s">
        <v>597</v>
      </c>
      <c r="D188" s="43" t="s">
        <v>832</v>
      </c>
      <c r="E188" s="346">
        <v>0</v>
      </c>
      <c r="F188" s="347">
        <v>0</v>
      </c>
      <c r="G188" s="348"/>
      <c r="H188" s="346"/>
      <c r="I188" s="348"/>
      <c r="J188" s="349"/>
      <c r="K188" s="346">
        <f t="shared" si="4"/>
        <v>0</v>
      </c>
      <c r="L188" s="37"/>
      <c r="M188" s="283"/>
      <c r="N188" s="38"/>
    </row>
    <row r="189" spans="1:14" s="56" customFormat="1" ht="18.75" x14ac:dyDescent="0.25">
      <c r="A189" s="165"/>
      <c r="B189" s="45" t="s">
        <v>414</v>
      </c>
      <c r="C189" s="42" t="s">
        <v>598</v>
      </c>
      <c r="D189" s="43" t="s">
        <v>833</v>
      </c>
      <c r="E189" s="346">
        <v>0</v>
      </c>
      <c r="F189" s="347">
        <v>0</v>
      </c>
      <c r="G189" s="348"/>
      <c r="H189" s="346"/>
      <c r="I189" s="348"/>
      <c r="J189" s="349"/>
      <c r="K189" s="346">
        <f t="shared" si="4"/>
        <v>0</v>
      </c>
      <c r="L189" s="37"/>
      <c r="M189" s="283"/>
      <c r="N189" s="38"/>
    </row>
    <row r="190" spans="1:14" s="56" customFormat="1" ht="18.75" x14ac:dyDescent="0.25">
      <c r="A190" s="165"/>
      <c r="B190" s="45" t="s">
        <v>414</v>
      </c>
      <c r="C190" s="42" t="s">
        <v>599</v>
      </c>
      <c r="D190" s="43" t="s">
        <v>834</v>
      </c>
      <c r="E190" s="346">
        <v>0</v>
      </c>
      <c r="F190" s="347">
        <v>0</v>
      </c>
      <c r="G190" s="348"/>
      <c r="H190" s="346"/>
      <c r="I190" s="348"/>
      <c r="J190" s="349"/>
      <c r="K190" s="346">
        <f t="shared" si="4"/>
        <v>0</v>
      </c>
      <c r="L190" s="37"/>
      <c r="M190" s="283"/>
      <c r="N190" s="38"/>
    </row>
    <row r="191" spans="1:14" s="56" customFormat="1" ht="18.75" x14ac:dyDescent="0.25">
      <c r="A191" s="165"/>
      <c r="B191" s="45" t="s">
        <v>414</v>
      </c>
      <c r="C191" s="42" t="s">
        <v>600</v>
      </c>
      <c r="D191" s="43" t="s">
        <v>835</v>
      </c>
      <c r="E191" s="346">
        <v>0</v>
      </c>
      <c r="F191" s="347">
        <v>0</v>
      </c>
      <c r="G191" s="348"/>
      <c r="H191" s="346"/>
      <c r="I191" s="348"/>
      <c r="J191" s="349"/>
      <c r="K191" s="346">
        <f t="shared" si="4"/>
        <v>0</v>
      </c>
      <c r="L191" s="37"/>
      <c r="M191" s="283"/>
      <c r="N191" s="38"/>
    </row>
    <row r="192" spans="1:14" s="56" customFormat="1" ht="18.75" x14ac:dyDescent="0.25">
      <c r="A192" s="165"/>
      <c r="B192" s="45" t="s">
        <v>414</v>
      </c>
      <c r="C192" s="42" t="s">
        <v>601</v>
      </c>
      <c r="D192" s="43" t="s">
        <v>836</v>
      </c>
      <c r="E192" s="346">
        <v>0</v>
      </c>
      <c r="F192" s="347">
        <v>0</v>
      </c>
      <c r="G192" s="348"/>
      <c r="H192" s="346"/>
      <c r="I192" s="348"/>
      <c r="J192" s="349"/>
      <c r="K192" s="346">
        <f t="shared" si="4"/>
        <v>0</v>
      </c>
      <c r="L192" s="37"/>
      <c r="M192" s="283"/>
      <c r="N192" s="38"/>
    </row>
    <row r="193" spans="1:14" s="56" customFormat="1" ht="18.75" x14ac:dyDescent="0.25">
      <c r="A193" s="165"/>
      <c r="B193" s="45" t="s">
        <v>414</v>
      </c>
      <c r="C193" s="42" t="s">
        <v>602</v>
      </c>
      <c r="D193" s="43" t="s">
        <v>837</v>
      </c>
      <c r="E193" s="346">
        <v>0</v>
      </c>
      <c r="F193" s="347">
        <v>0</v>
      </c>
      <c r="G193" s="348"/>
      <c r="H193" s="346"/>
      <c r="I193" s="348"/>
      <c r="J193" s="349"/>
      <c r="K193" s="346">
        <f t="shared" si="4"/>
        <v>0</v>
      </c>
      <c r="L193" s="37"/>
      <c r="M193" s="283"/>
      <c r="N193" s="38"/>
    </row>
    <row r="194" spans="1:14" s="56" customFormat="1" ht="18.75" x14ac:dyDescent="0.25">
      <c r="A194" s="165"/>
      <c r="B194" s="45" t="s">
        <v>414</v>
      </c>
      <c r="C194" s="42" t="s">
        <v>603</v>
      </c>
      <c r="D194" s="43" t="s">
        <v>838</v>
      </c>
      <c r="E194" s="346">
        <v>256.2</v>
      </c>
      <c r="F194" s="347">
        <v>0</v>
      </c>
      <c r="G194" s="348"/>
      <c r="H194" s="346"/>
      <c r="I194" s="348"/>
      <c r="J194" s="349"/>
      <c r="K194" s="346">
        <f t="shared" si="4"/>
        <v>256.2</v>
      </c>
      <c r="L194" s="37">
        <v>100</v>
      </c>
      <c r="M194" s="279"/>
      <c r="N194" s="38"/>
    </row>
    <row r="195" spans="1:14" s="44" customFormat="1" ht="18.75" x14ac:dyDescent="0.25">
      <c r="A195" s="165" t="s">
        <v>691</v>
      </c>
      <c r="B195" s="45"/>
      <c r="C195" s="39" t="s">
        <v>839</v>
      </c>
      <c r="D195" s="40" t="s">
        <v>840</v>
      </c>
      <c r="E195" s="346">
        <v>2223207.66</v>
      </c>
      <c r="F195" s="347">
        <v>2297557.83</v>
      </c>
      <c r="G195" s="348"/>
      <c r="H195" s="346"/>
      <c r="I195" s="348"/>
      <c r="J195" s="349"/>
      <c r="K195" s="346">
        <f t="shared" si="4"/>
        <v>-74350.169999999925</v>
      </c>
      <c r="L195" s="37">
        <f t="shared" si="5"/>
        <v>-3.2360521693593198</v>
      </c>
      <c r="M195" s="279"/>
      <c r="N195" s="38"/>
    </row>
    <row r="196" spans="1:14" s="44" customFormat="1" ht="18.75" x14ac:dyDescent="0.25">
      <c r="A196" s="165"/>
      <c r="B196" s="45"/>
      <c r="C196" s="42" t="s">
        <v>22</v>
      </c>
      <c r="D196" s="43" t="s">
        <v>23</v>
      </c>
      <c r="E196" s="346">
        <v>160749.4</v>
      </c>
      <c r="F196" s="347">
        <v>157062.48000000001</v>
      </c>
      <c r="G196" s="348"/>
      <c r="H196" s="346"/>
      <c r="I196" s="348"/>
      <c r="J196" s="349"/>
      <c r="K196" s="346">
        <f t="shared" si="4"/>
        <v>3686.9199999999837</v>
      </c>
      <c r="L196" s="37">
        <f t="shared" si="5"/>
        <v>2.347422503452119</v>
      </c>
      <c r="M196" s="279"/>
      <c r="N196" s="38"/>
    </row>
    <row r="197" spans="1:14" s="44" customFormat="1" ht="18.75" x14ac:dyDescent="0.25">
      <c r="A197" s="165"/>
      <c r="B197" s="45"/>
      <c r="C197" s="42" t="s">
        <v>24</v>
      </c>
      <c r="D197" s="43" t="s">
        <v>25</v>
      </c>
      <c r="E197" s="346">
        <v>662418.28</v>
      </c>
      <c r="F197" s="347">
        <v>480942.94</v>
      </c>
      <c r="G197" s="348"/>
      <c r="H197" s="346"/>
      <c r="I197" s="348"/>
      <c r="J197" s="349"/>
      <c r="K197" s="346">
        <f t="shared" si="4"/>
        <v>181475.34000000003</v>
      </c>
      <c r="L197" s="37">
        <f t="shared" si="5"/>
        <v>37.7332371278805</v>
      </c>
      <c r="M197" s="279"/>
      <c r="N197" s="38"/>
    </row>
    <row r="198" spans="1:14" s="44" customFormat="1" ht="18.75" x14ac:dyDescent="0.25">
      <c r="A198" s="165"/>
      <c r="B198" s="45"/>
      <c r="C198" s="42" t="s">
        <v>26</v>
      </c>
      <c r="D198" s="43" t="s">
        <v>27</v>
      </c>
      <c r="E198" s="346">
        <v>377257.26</v>
      </c>
      <c r="F198" s="347">
        <v>392728.15</v>
      </c>
      <c r="G198" s="348"/>
      <c r="H198" s="346"/>
      <c r="I198" s="348"/>
      <c r="J198" s="349"/>
      <c r="K198" s="346">
        <f t="shared" si="4"/>
        <v>-15470.890000000014</v>
      </c>
      <c r="L198" s="37">
        <f t="shared" si="5"/>
        <v>-3.9393381910616831</v>
      </c>
      <c r="M198" s="279"/>
      <c r="N198" s="38"/>
    </row>
    <row r="199" spans="1:14" s="44" customFormat="1" ht="18.75" x14ac:dyDescent="0.25">
      <c r="A199" s="165"/>
      <c r="B199" s="45"/>
      <c r="C199" s="42" t="s">
        <v>28</v>
      </c>
      <c r="D199" s="43" t="s">
        <v>29</v>
      </c>
      <c r="E199" s="346">
        <v>597416.97</v>
      </c>
      <c r="F199" s="347">
        <v>623961.11</v>
      </c>
      <c r="G199" s="348"/>
      <c r="H199" s="346"/>
      <c r="I199" s="348"/>
      <c r="J199" s="349"/>
      <c r="K199" s="346">
        <f t="shared" si="4"/>
        <v>-26544.140000000014</v>
      </c>
      <c r="L199" s="37">
        <f t="shared" si="5"/>
        <v>-4.2541337231738714</v>
      </c>
      <c r="M199" s="279"/>
      <c r="N199" s="38"/>
    </row>
    <row r="200" spans="1:14" s="44" customFormat="1" ht="18.75" x14ac:dyDescent="0.25">
      <c r="A200" s="165"/>
      <c r="B200" s="45"/>
      <c r="C200" s="42" t="s">
        <v>30</v>
      </c>
      <c r="D200" s="43" t="s">
        <v>31</v>
      </c>
      <c r="E200" s="346">
        <v>46310.33</v>
      </c>
      <c r="F200" s="347">
        <v>68554.77</v>
      </c>
      <c r="G200" s="348"/>
      <c r="H200" s="346"/>
      <c r="I200" s="348"/>
      <c r="J200" s="349"/>
      <c r="K200" s="346">
        <f t="shared" si="4"/>
        <v>-22244.440000000002</v>
      </c>
      <c r="L200" s="37">
        <f t="shared" si="5"/>
        <v>-32.447691094288558</v>
      </c>
      <c r="M200" s="279"/>
      <c r="N200" s="38"/>
    </row>
    <row r="201" spans="1:14" s="44" customFormat="1" ht="18.75" x14ac:dyDescent="0.25">
      <c r="A201" s="165"/>
      <c r="B201" s="45"/>
      <c r="C201" s="42" t="s">
        <v>32</v>
      </c>
      <c r="D201" s="43" t="s">
        <v>33</v>
      </c>
      <c r="E201" s="346">
        <v>379055.42</v>
      </c>
      <c r="F201" s="347">
        <v>574308.38</v>
      </c>
      <c r="G201" s="348"/>
      <c r="H201" s="346"/>
      <c r="I201" s="348"/>
      <c r="J201" s="349"/>
      <c r="K201" s="346">
        <f t="shared" si="4"/>
        <v>-195252.96000000002</v>
      </c>
      <c r="L201" s="37">
        <f t="shared" si="5"/>
        <v>-33.997929822998579</v>
      </c>
      <c r="M201" s="279"/>
      <c r="N201" s="38"/>
    </row>
    <row r="202" spans="1:14" s="44" customFormat="1" ht="18.75" x14ac:dyDescent="0.25">
      <c r="A202" s="165"/>
      <c r="B202" s="45" t="s">
        <v>414</v>
      </c>
      <c r="C202" s="42" t="s">
        <v>34</v>
      </c>
      <c r="D202" s="43" t="s">
        <v>841</v>
      </c>
      <c r="E202" s="346">
        <v>0</v>
      </c>
      <c r="F202" s="347">
        <v>0</v>
      </c>
      <c r="G202" s="348"/>
      <c r="H202" s="346"/>
      <c r="I202" s="348"/>
      <c r="J202" s="349"/>
      <c r="K202" s="346">
        <f t="shared" si="4"/>
        <v>0</v>
      </c>
      <c r="L202" s="37"/>
      <c r="M202" s="279"/>
      <c r="N202" s="38"/>
    </row>
    <row r="203" spans="1:14" s="44" customFormat="1" ht="18.75" x14ac:dyDescent="0.25">
      <c r="A203" s="165" t="s">
        <v>691</v>
      </c>
      <c r="B203" s="45"/>
      <c r="C203" s="35" t="s">
        <v>842</v>
      </c>
      <c r="D203" s="36" t="s">
        <v>843</v>
      </c>
      <c r="E203" s="351">
        <v>402628366.06</v>
      </c>
      <c r="F203" s="352">
        <v>401129336.84000015</v>
      </c>
      <c r="G203" s="353"/>
      <c r="H203" s="351"/>
      <c r="I203" s="353"/>
      <c r="J203" s="349"/>
      <c r="K203" s="351">
        <f t="shared" si="4"/>
        <v>1499029.2199998498</v>
      </c>
      <c r="L203" s="301">
        <f t="shared" si="5"/>
        <v>0.37370221580122742</v>
      </c>
      <c r="M203" s="279"/>
      <c r="N203" s="38"/>
    </row>
    <row r="204" spans="1:14" s="44" customFormat="1" ht="18.75" x14ac:dyDescent="0.25">
      <c r="A204" s="165" t="s">
        <v>691</v>
      </c>
      <c r="B204" s="45"/>
      <c r="C204" s="39" t="s">
        <v>844</v>
      </c>
      <c r="D204" s="40" t="s">
        <v>845</v>
      </c>
      <c r="E204" s="346">
        <v>349873653.69</v>
      </c>
      <c r="F204" s="347">
        <v>356821528.62000012</v>
      </c>
      <c r="G204" s="348"/>
      <c r="H204" s="346"/>
      <c r="I204" s="348"/>
      <c r="J204" s="349"/>
      <c r="K204" s="346">
        <f t="shared" si="4"/>
        <v>-6947874.9300001264</v>
      </c>
      <c r="L204" s="37">
        <f t="shared" si="5"/>
        <v>-1.9471568761198039</v>
      </c>
      <c r="M204" s="279"/>
      <c r="N204" s="38"/>
    </row>
    <row r="205" spans="1:14" s="44" customFormat="1" ht="18.75" x14ac:dyDescent="0.25">
      <c r="A205" s="165" t="s">
        <v>691</v>
      </c>
      <c r="B205" s="45"/>
      <c r="C205" s="39" t="s">
        <v>846</v>
      </c>
      <c r="D205" s="40" t="s">
        <v>847</v>
      </c>
      <c r="E205" s="346">
        <v>49131564.630000003</v>
      </c>
      <c r="F205" s="347">
        <v>52988097.880000003</v>
      </c>
      <c r="G205" s="348"/>
      <c r="H205" s="346"/>
      <c r="I205" s="348"/>
      <c r="J205" s="349"/>
      <c r="K205" s="346">
        <f t="shared" si="4"/>
        <v>-3856533.25</v>
      </c>
      <c r="L205" s="37">
        <f t="shared" si="5"/>
        <v>-7.2781122635006339</v>
      </c>
      <c r="M205" s="279"/>
      <c r="N205" s="38"/>
    </row>
    <row r="206" spans="1:14" s="44" customFormat="1" ht="18.75" x14ac:dyDescent="0.25">
      <c r="A206" s="165" t="s">
        <v>691</v>
      </c>
      <c r="B206" s="45"/>
      <c r="C206" s="42" t="s">
        <v>848</v>
      </c>
      <c r="D206" s="43" t="s">
        <v>849</v>
      </c>
      <c r="E206" s="346">
        <v>48848683.630000003</v>
      </c>
      <c r="F206" s="347">
        <v>52679179.730000004</v>
      </c>
      <c r="G206" s="348"/>
      <c r="H206" s="346"/>
      <c r="I206" s="348"/>
      <c r="J206" s="349"/>
      <c r="K206" s="346">
        <f t="shared" si="4"/>
        <v>-3830496.1000000015</v>
      </c>
      <c r="L206" s="37">
        <f t="shared" si="5"/>
        <v>-7.2713662582308425</v>
      </c>
      <c r="M206" s="279"/>
      <c r="N206" s="38"/>
    </row>
    <row r="207" spans="1:14" s="44" customFormat="1" ht="18.75" x14ac:dyDescent="0.25">
      <c r="A207" s="165"/>
      <c r="B207" s="45"/>
      <c r="C207" s="42" t="s">
        <v>35</v>
      </c>
      <c r="D207" s="43" t="s">
        <v>36</v>
      </c>
      <c r="E207" s="346">
        <v>33523400.93</v>
      </c>
      <c r="F207" s="347">
        <v>34911995.450000003</v>
      </c>
      <c r="G207" s="348"/>
      <c r="H207" s="346"/>
      <c r="I207" s="348"/>
      <c r="J207" s="349"/>
      <c r="K207" s="346">
        <f t="shared" si="4"/>
        <v>-1388594.5200000033</v>
      </c>
      <c r="L207" s="37">
        <f t="shared" si="5"/>
        <v>-3.9774137860114869</v>
      </c>
      <c r="M207" s="279"/>
      <c r="N207" s="38"/>
    </row>
    <row r="208" spans="1:14" s="44" customFormat="1" ht="18.75" x14ac:dyDescent="0.25">
      <c r="A208" s="165"/>
      <c r="B208" s="45"/>
      <c r="C208" s="42" t="s">
        <v>39</v>
      </c>
      <c r="D208" s="43" t="s">
        <v>40</v>
      </c>
      <c r="E208" s="346">
        <v>8288443.0599999996</v>
      </c>
      <c r="F208" s="347">
        <v>8203816.4500000002</v>
      </c>
      <c r="G208" s="348"/>
      <c r="H208" s="346"/>
      <c r="I208" s="348"/>
      <c r="J208" s="349"/>
      <c r="K208" s="346">
        <f t="shared" si="4"/>
        <v>84626.609999999404</v>
      </c>
      <c r="L208" s="37">
        <f t="shared" si="5"/>
        <v>1.0315517237102423</v>
      </c>
      <c r="M208" s="279"/>
      <c r="N208" s="38"/>
    </row>
    <row r="209" spans="1:14" s="44" customFormat="1" ht="18.75" x14ac:dyDescent="0.25">
      <c r="A209" s="165"/>
      <c r="B209" s="45"/>
      <c r="C209" s="42" t="s">
        <v>37</v>
      </c>
      <c r="D209" s="43" t="s">
        <v>38</v>
      </c>
      <c r="E209" s="346">
        <v>4244751.22</v>
      </c>
      <c r="F209" s="347">
        <v>5964818.6899999995</v>
      </c>
      <c r="G209" s="348"/>
      <c r="H209" s="346"/>
      <c r="I209" s="348"/>
      <c r="J209" s="349"/>
      <c r="K209" s="346">
        <f t="shared" si="4"/>
        <v>-1720067.4699999997</v>
      </c>
      <c r="L209" s="37">
        <f t="shared" si="5"/>
        <v>-28.836877688900881</v>
      </c>
      <c r="M209" s="279"/>
      <c r="N209" s="38"/>
    </row>
    <row r="210" spans="1:14" s="44" customFormat="1" ht="18.75" x14ac:dyDescent="0.25">
      <c r="A210" s="165"/>
      <c r="B210" s="45"/>
      <c r="C210" s="42" t="s">
        <v>43</v>
      </c>
      <c r="D210" s="43" t="s">
        <v>44</v>
      </c>
      <c r="E210" s="346">
        <v>2792088.42</v>
      </c>
      <c r="F210" s="347">
        <v>3598549.1399999997</v>
      </c>
      <c r="G210" s="348"/>
      <c r="H210" s="346"/>
      <c r="I210" s="348"/>
      <c r="J210" s="349"/>
      <c r="K210" s="346">
        <f t="shared" si="4"/>
        <v>-806460.71999999974</v>
      </c>
      <c r="L210" s="37">
        <f t="shared" si="5"/>
        <v>-22.410718559758219</v>
      </c>
      <c r="M210" s="279"/>
      <c r="N210" s="38"/>
    </row>
    <row r="211" spans="1:14" s="44" customFormat="1" ht="18.75" x14ac:dyDescent="0.25">
      <c r="A211" s="165"/>
      <c r="B211" s="45" t="s">
        <v>414</v>
      </c>
      <c r="C211" s="42" t="s">
        <v>161</v>
      </c>
      <c r="D211" s="43" t="s">
        <v>850</v>
      </c>
      <c r="E211" s="346">
        <v>123750</v>
      </c>
      <c r="F211" s="347">
        <v>122925</v>
      </c>
      <c r="G211" s="348"/>
      <c r="H211" s="346"/>
      <c r="I211" s="348"/>
      <c r="J211" s="349"/>
      <c r="K211" s="346">
        <f t="shared" si="4"/>
        <v>825</v>
      </c>
      <c r="L211" s="37">
        <f t="shared" si="5"/>
        <v>0.67114093959731547</v>
      </c>
      <c r="M211" s="279"/>
      <c r="N211" s="38"/>
    </row>
    <row r="212" spans="1:14" s="44" customFormat="1" ht="18.75" x14ac:dyDescent="0.25">
      <c r="A212" s="165"/>
      <c r="B212" s="45" t="s">
        <v>755</v>
      </c>
      <c r="C212" s="42" t="s">
        <v>176</v>
      </c>
      <c r="D212" s="43" t="s">
        <v>177</v>
      </c>
      <c r="E212" s="346">
        <v>159131</v>
      </c>
      <c r="F212" s="347">
        <v>185993.15</v>
      </c>
      <c r="G212" s="348"/>
      <c r="H212" s="346"/>
      <c r="I212" s="348"/>
      <c r="J212" s="349"/>
      <c r="K212" s="346">
        <f t="shared" si="4"/>
        <v>-26862.149999999994</v>
      </c>
      <c r="L212" s="37">
        <f t="shared" si="5"/>
        <v>-14.442548018569498</v>
      </c>
      <c r="M212" s="279"/>
      <c r="N212" s="38"/>
    </row>
    <row r="213" spans="1:14" s="44" customFormat="1" ht="18.75" x14ac:dyDescent="0.25">
      <c r="A213" s="165" t="s">
        <v>691</v>
      </c>
      <c r="B213" s="45"/>
      <c r="C213" s="39" t="s">
        <v>851</v>
      </c>
      <c r="D213" s="40" t="s">
        <v>852</v>
      </c>
      <c r="E213" s="346">
        <v>53353967.640000001</v>
      </c>
      <c r="F213" s="347">
        <v>52687562.879999995</v>
      </c>
      <c r="G213" s="348"/>
      <c r="H213" s="346"/>
      <c r="I213" s="348"/>
      <c r="J213" s="349"/>
      <c r="K213" s="346">
        <f t="shared" si="4"/>
        <v>666404.76000000536</v>
      </c>
      <c r="L213" s="37">
        <f t="shared" si="5"/>
        <v>1.2648236577535268</v>
      </c>
      <c r="M213" s="279"/>
      <c r="N213" s="38"/>
    </row>
    <row r="214" spans="1:14" s="44" customFormat="1" ht="18.75" x14ac:dyDescent="0.25">
      <c r="A214" s="165"/>
      <c r="B214" s="45"/>
      <c r="C214" s="42" t="s">
        <v>41</v>
      </c>
      <c r="D214" s="43" t="s">
        <v>42</v>
      </c>
      <c r="E214" s="346">
        <v>52942968.640000001</v>
      </c>
      <c r="F214" s="347">
        <v>51980189.769999996</v>
      </c>
      <c r="G214" s="348"/>
      <c r="H214" s="346"/>
      <c r="I214" s="348"/>
      <c r="J214" s="349"/>
      <c r="K214" s="346">
        <f t="shared" si="4"/>
        <v>962778.87000000477</v>
      </c>
      <c r="L214" s="37">
        <f t="shared" si="5"/>
        <v>1.852203453392673</v>
      </c>
      <c r="M214" s="279"/>
      <c r="N214" s="38"/>
    </row>
    <row r="215" spans="1:14" s="44" customFormat="1" ht="18.75" x14ac:dyDescent="0.25">
      <c r="A215" s="165"/>
      <c r="B215" s="45" t="s">
        <v>414</v>
      </c>
      <c r="C215" s="42" t="s">
        <v>160</v>
      </c>
      <c r="D215" s="43" t="s">
        <v>853</v>
      </c>
      <c r="E215" s="346">
        <v>189838</v>
      </c>
      <c r="F215" s="347">
        <v>401299</v>
      </c>
      <c r="G215" s="348"/>
      <c r="H215" s="346"/>
      <c r="I215" s="348"/>
      <c r="J215" s="349"/>
      <c r="K215" s="346">
        <f t="shared" si="4"/>
        <v>-211461</v>
      </c>
      <c r="L215" s="37">
        <f t="shared" si="5"/>
        <v>-52.694125826378837</v>
      </c>
      <c r="M215" s="280"/>
      <c r="N215" s="38"/>
    </row>
    <row r="216" spans="1:14" s="21" customFormat="1" ht="18.75" x14ac:dyDescent="0.25">
      <c r="A216" s="166"/>
      <c r="B216" s="47" t="s">
        <v>755</v>
      </c>
      <c r="C216" s="42" t="s">
        <v>174</v>
      </c>
      <c r="D216" s="43" t="s">
        <v>175</v>
      </c>
      <c r="E216" s="346">
        <v>221161</v>
      </c>
      <c r="F216" s="347">
        <v>306074.11</v>
      </c>
      <c r="G216" s="348"/>
      <c r="H216" s="346"/>
      <c r="I216" s="348"/>
      <c r="J216" s="349"/>
      <c r="K216" s="346">
        <f t="shared" si="4"/>
        <v>-84913.109999999986</v>
      </c>
      <c r="L216" s="37">
        <f t="shared" si="5"/>
        <v>-27.742663369992314</v>
      </c>
      <c r="M216" s="280"/>
      <c r="N216" s="38"/>
    </row>
    <row r="217" spans="1:14" s="21" customFormat="1" ht="18.75" x14ac:dyDescent="0.25">
      <c r="A217" s="166" t="s">
        <v>691</v>
      </c>
      <c r="B217" s="47"/>
      <c r="C217" s="39" t="s">
        <v>854</v>
      </c>
      <c r="D217" s="40" t="s">
        <v>855</v>
      </c>
      <c r="E217" s="346">
        <v>40018433.879999995</v>
      </c>
      <c r="F217" s="347">
        <v>38818295.739999995</v>
      </c>
      <c r="G217" s="348"/>
      <c r="H217" s="346"/>
      <c r="I217" s="348"/>
      <c r="J217" s="349"/>
      <c r="K217" s="346">
        <f t="shared" si="4"/>
        <v>1200138.1400000006</v>
      </c>
      <c r="L217" s="37">
        <f t="shared" si="5"/>
        <v>3.0916816854567064</v>
      </c>
      <c r="M217" s="280"/>
      <c r="N217" s="38"/>
    </row>
    <row r="218" spans="1:14" s="21" customFormat="1" ht="18.75" x14ac:dyDescent="0.25">
      <c r="A218" s="170"/>
      <c r="B218" s="318" t="s">
        <v>414</v>
      </c>
      <c r="C218" s="42" t="s">
        <v>163</v>
      </c>
      <c r="D218" s="43" t="s">
        <v>856</v>
      </c>
      <c r="E218" s="346">
        <v>13358508</v>
      </c>
      <c r="F218" s="347">
        <v>11031984</v>
      </c>
      <c r="G218" s="348"/>
      <c r="H218" s="346"/>
      <c r="I218" s="348"/>
      <c r="J218" s="349"/>
      <c r="K218" s="346">
        <f t="shared" si="4"/>
        <v>2326524</v>
      </c>
      <c r="L218" s="37">
        <f t="shared" si="5"/>
        <v>21.088899331253565</v>
      </c>
      <c r="M218" s="281"/>
      <c r="N218" s="38"/>
    </row>
    <row r="219" spans="1:14" s="20" customFormat="1" ht="18.75" x14ac:dyDescent="0.25">
      <c r="A219" s="170"/>
      <c r="B219" s="318" t="s">
        <v>414</v>
      </c>
      <c r="C219" s="42" t="s">
        <v>613</v>
      </c>
      <c r="D219" s="43" t="s">
        <v>857</v>
      </c>
      <c r="E219" s="346">
        <v>0</v>
      </c>
      <c r="F219" s="347">
        <v>0</v>
      </c>
      <c r="G219" s="348"/>
      <c r="H219" s="346"/>
      <c r="I219" s="348"/>
      <c r="J219" s="349"/>
      <c r="K219" s="346">
        <f t="shared" si="4"/>
        <v>0</v>
      </c>
      <c r="L219" s="37"/>
      <c r="M219" s="280"/>
      <c r="N219" s="38"/>
    </row>
    <row r="220" spans="1:14" s="21" customFormat="1" ht="18.75" x14ac:dyDescent="0.25">
      <c r="A220" s="166"/>
      <c r="B220" s="47"/>
      <c r="C220" s="42" t="s">
        <v>56</v>
      </c>
      <c r="D220" s="43" t="s">
        <v>858</v>
      </c>
      <c r="E220" s="346">
        <v>0</v>
      </c>
      <c r="F220" s="347">
        <v>0</v>
      </c>
      <c r="G220" s="348"/>
      <c r="H220" s="346"/>
      <c r="I220" s="348"/>
      <c r="J220" s="349"/>
      <c r="K220" s="346">
        <f t="shared" si="4"/>
        <v>0</v>
      </c>
      <c r="L220" s="37"/>
      <c r="M220" s="281"/>
      <c r="N220" s="38"/>
    </row>
    <row r="221" spans="1:14" s="20" customFormat="1" ht="18.75" x14ac:dyDescent="0.25">
      <c r="A221" s="166"/>
      <c r="B221" s="47"/>
      <c r="C221" s="42" t="s">
        <v>605</v>
      </c>
      <c r="D221" s="43" t="s">
        <v>859</v>
      </c>
      <c r="E221" s="346">
        <v>0</v>
      </c>
      <c r="F221" s="347">
        <v>0</v>
      </c>
      <c r="G221" s="348"/>
      <c r="H221" s="346"/>
      <c r="I221" s="348"/>
      <c r="J221" s="349"/>
      <c r="K221" s="346">
        <f t="shared" si="4"/>
        <v>0</v>
      </c>
      <c r="L221" s="37"/>
      <c r="M221" s="280"/>
      <c r="N221" s="38"/>
    </row>
    <row r="222" spans="1:14" s="21" customFormat="1" ht="18.75" x14ac:dyDescent="0.25">
      <c r="A222" s="166"/>
      <c r="B222" s="47" t="s">
        <v>755</v>
      </c>
      <c r="C222" s="42" t="s">
        <v>180</v>
      </c>
      <c r="D222" s="43" t="s">
        <v>860</v>
      </c>
      <c r="E222" s="346">
        <v>2735030</v>
      </c>
      <c r="F222" s="347">
        <v>3335375.59</v>
      </c>
      <c r="G222" s="348"/>
      <c r="H222" s="346"/>
      <c r="I222" s="348"/>
      <c r="J222" s="349"/>
      <c r="K222" s="346">
        <f t="shared" ref="K222:K285" si="6">+E222-F222</f>
        <v>-600345.58999999985</v>
      </c>
      <c r="L222" s="37">
        <f t="shared" ref="L222:L285" si="7">+K222/F222*100</f>
        <v>-17.999339918416801</v>
      </c>
      <c r="M222" s="281"/>
      <c r="N222" s="38"/>
    </row>
    <row r="223" spans="1:14" s="20" customFormat="1" ht="18.75" x14ac:dyDescent="0.25">
      <c r="A223" s="166"/>
      <c r="B223" s="47" t="s">
        <v>755</v>
      </c>
      <c r="C223" s="42" t="s">
        <v>616</v>
      </c>
      <c r="D223" s="43" t="s">
        <v>861</v>
      </c>
      <c r="E223" s="346">
        <v>0</v>
      </c>
      <c r="F223" s="347">
        <v>0</v>
      </c>
      <c r="G223" s="348"/>
      <c r="H223" s="346"/>
      <c r="I223" s="348"/>
      <c r="J223" s="349"/>
      <c r="K223" s="346">
        <f t="shared" si="6"/>
        <v>0</v>
      </c>
      <c r="L223" s="37"/>
      <c r="M223" s="280"/>
      <c r="N223" s="38"/>
    </row>
    <row r="224" spans="1:14" s="21" customFormat="1" ht="18.75" x14ac:dyDescent="0.25">
      <c r="A224" s="166"/>
      <c r="B224" s="47"/>
      <c r="C224" s="42" t="s">
        <v>53</v>
      </c>
      <c r="D224" s="43" t="s">
        <v>862</v>
      </c>
      <c r="E224" s="346">
        <v>5494385.6800000006</v>
      </c>
      <c r="F224" s="347">
        <v>6070756.29</v>
      </c>
      <c r="G224" s="348"/>
      <c r="H224" s="346"/>
      <c r="I224" s="348"/>
      <c r="J224" s="349"/>
      <c r="K224" s="346">
        <f t="shared" si="6"/>
        <v>-576370.6099999994</v>
      </c>
      <c r="L224" s="37">
        <f t="shared" si="7"/>
        <v>-9.4942142702948047</v>
      </c>
      <c r="M224" s="280"/>
      <c r="N224" s="38"/>
    </row>
    <row r="225" spans="1:14" s="21" customFormat="1" ht="18.75" x14ac:dyDescent="0.25">
      <c r="A225" s="166" t="s">
        <v>691</v>
      </c>
      <c r="B225" s="47"/>
      <c r="C225" s="42" t="s">
        <v>863</v>
      </c>
      <c r="D225" s="43" t="s">
        <v>864</v>
      </c>
      <c r="E225" s="346">
        <v>18430510.199999999</v>
      </c>
      <c r="F225" s="347">
        <v>18380179.859999999</v>
      </c>
      <c r="G225" s="348"/>
      <c r="H225" s="346"/>
      <c r="I225" s="348"/>
      <c r="J225" s="349"/>
      <c r="K225" s="346">
        <f t="shared" si="6"/>
        <v>50330.339999999851</v>
      </c>
      <c r="L225" s="37">
        <f t="shared" si="7"/>
        <v>0.27382942051362413</v>
      </c>
      <c r="M225" s="280"/>
      <c r="N225" s="38"/>
    </row>
    <row r="226" spans="1:14" s="21" customFormat="1" ht="18.75" x14ac:dyDescent="0.25">
      <c r="A226" s="166"/>
      <c r="B226" s="47"/>
      <c r="C226" s="45" t="s">
        <v>164</v>
      </c>
      <c r="D226" s="46" t="s">
        <v>865</v>
      </c>
      <c r="E226" s="346">
        <v>2893868</v>
      </c>
      <c r="F226" s="347">
        <v>2997507</v>
      </c>
      <c r="G226" s="348"/>
      <c r="H226" s="346"/>
      <c r="I226" s="348"/>
      <c r="J226" s="349"/>
      <c r="K226" s="346">
        <f t="shared" si="6"/>
        <v>-103639</v>
      </c>
      <c r="L226" s="37">
        <f t="shared" si="7"/>
        <v>-3.4575065212524945</v>
      </c>
      <c r="M226" s="280"/>
      <c r="N226" s="38"/>
    </row>
    <row r="227" spans="1:14" s="21" customFormat="1" ht="18.75" x14ac:dyDescent="0.25">
      <c r="A227" s="166"/>
      <c r="B227" s="47"/>
      <c r="C227" s="45" t="s">
        <v>614</v>
      </c>
      <c r="D227" s="46" t="s">
        <v>866</v>
      </c>
      <c r="E227" s="346">
        <v>0</v>
      </c>
      <c r="F227" s="347">
        <v>0</v>
      </c>
      <c r="G227" s="348"/>
      <c r="H227" s="346"/>
      <c r="I227" s="348"/>
      <c r="J227" s="349"/>
      <c r="K227" s="346">
        <f t="shared" si="6"/>
        <v>0</v>
      </c>
      <c r="L227" s="37"/>
      <c r="M227" s="280"/>
      <c r="N227" s="38"/>
    </row>
    <row r="228" spans="1:14" s="21" customFormat="1" ht="18.75" x14ac:dyDescent="0.25">
      <c r="A228" s="166"/>
      <c r="B228" s="47"/>
      <c r="C228" s="45" t="s">
        <v>165</v>
      </c>
      <c r="D228" s="46" t="s">
        <v>867</v>
      </c>
      <c r="E228" s="346">
        <v>1538342</v>
      </c>
      <c r="F228" s="347">
        <v>1470313</v>
      </c>
      <c r="G228" s="348"/>
      <c r="H228" s="346"/>
      <c r="I228" s="348"/>
      <c r="J228" s="349"/>
      <c r="K228" s="346">
        <f t="shared" si="6"/>
        <v>68029</v>
      </c>
      <c r="L228" s="37">
        <f t="shared" si="7"/>
        <v>4.6268379589924056</v>
      </c>
      <c r="M228" s="280"/>
      <c r="N228" s="38"/>
    </row>
    <row r="229" spans="1:14" s="21" customFormat="1" ht="18.75" x14ac:dyDescent="0.25">
      <c r="A229" s="166"/>
      <c r="B229" s="47"/>
      <c r="C229" s="45" t="s">
        <v>615</v>
      </c>
      <c r="D229" s="46" t="s">
        <v>868</v>
      </c>
      <c r="E229" s="346">
        <v>0</v>
      </c>
      <c r="F229" s="347">
        <v>0</v>
      </c>
      <c r="G229" s="348"/>
      <c r="H229" s="346"/>
      <c r="I229" s="348"/>
      <c r="J229" s="349"/>
      <c r="K229" s="346">
        <f t="shared" si="6"/>
        <v>0</v>
      </c>
      <c r="L229" s="37"/>
      <c r="M229" s="280"/>
      <c r="N229" s="38"/>
    </row>
    <row r="230" spans="1:14" s="21" customFormat="1" ht="18.75" x14ac:dyDescent="0.25">
      <c r="A230" s="166"/>
      <c r="B230" s="47"/>
      <c r="C230" s="45" t="s">
        <v>55</v>
      </c>
      <c r="D230" s="46" t="s">
        <v>869</v>
      </c>
      <c r="E230" s="346">
        <v>0</v>
      </c>
      <c r="F230" s="347">
        <v>0</v>
      </c>
      <c r="G230" s="348"/>
      <c r="H230" s="346"/>
      <c r="I230" s="348"/>
      <c r="J230" s="349"/>
      <c r="K230" s="346">
        <f t="shared" si="6"/>
        <v>0</v>
      </c>
      <c r="L230" s="37"/>
      <c r="M230" s="280"/>
      <c r="N230" s="38"/>
    </row>
    <row r="231" spans="1:14" s="21" customFormat="1" ht="18.75" x14ac:dyDescent="0.25">
      <c r="A231" s="166"/>
      <c r="B231" s="47"/>
      <c r="C231" s="45" t="s">
        <v>604</v>
      </c>
      <c r="D231" s="46" t="s">
        <v>870</v>
      </c>
      <c r="E231" s="346">
        <v>0</v>
      </c>
      <c r="F231" s="347">
        <v>0</v>
      </c>
      <c r="G231" s="348"/>
      <c r="H231" s="346"/>
      <c r="I231" s="348"/>
      <c r="J231" s="349"/>
      <c r="K231" s="346">
        <f t="shared" si="6"/>
        <v>0</v>
      </c>
      <c r="L231" s="37"/>
      <c r="M231" s="280"/>
      <c r="N231" s="38"/>
    </row>
    <row r="232" spans="1:14" s="21" customFormat="1" ht="18.75" x14ac:dyDescent="0.25">
      <c r="A232" s="166"/>
      <c r="B232" s="47"/>
      <c r="C232" s="45" t="s">
        <v>54</v>
      </c>
      <c r="D232" s="46" t="s">
        <v>871</v>
      </c>
      <c r="E232" s="346">
        <v>13998300.199999999</v>
      </c>
      <c r="F232" s="347">
        <v>13912359.859999999</v>
      </c>
      <c r="G232" s="348"/>
      <c r="H232" s="346"/>
      <c r="I232" s="348"/>
      <c r="J232" s="349"/>
      <c r="K232" s="346">
        <f t="shared" si="6"/>
        <v>85940.339999999851</v>
      </c>
      <c r="L232" s="37">
        <f t="shared" si="7"/>
        <v>0.61772654578243391</v>
      </c>
      <c r="M232" s="280"/>
      <c r="N232" s="38"/>
    </row>
    <row r="233" spans="1:14" s="21" customFormat="1" ht="18.75" x14ac:dyDescent="0.25">
      <c r="A233" s="166"/>
      <c r="B233" s="47"/>
      <c r="C233" s="45" t="s">
        <v>606</v>
      </c>
      <c r="D233" s="46" t="s">
        <v>872</v>
      </c>
      <c r="E233" s="346">
        <v>0</v>
      </c>
      <c r="F233" s="347">
        <v>0</v>
      </c>
      <c r="G233" s="348"/>
      <c r="H233" s="346"/>
      <c r="I233" s="348"/>
      <c r="J233" s="349"/>
      <c r="K233" s="346">
        <f t="shared" si="6"/>
        <v>0</v>
      </c>
      <c r="L233" s="37"/>
      <c r="M233" s="280"/>
      <c r="N233" s="38"/>
    </row>
    <row r="234" spans="1:14" s="21" customFormat="1" ht="18.75" x14ac:dyDescent="0.25">
      <c r="A234" s="166"/>
      <c r="B234" s="47"/>
      <c r="C234" s="42" t="s">
        <v>57</v>
      </c>
      <c r="D234" s="43" t="s">
        <v>873</v>
      </c>
      <c r="E234" s="346">
        <v>0</v>
      </c>
      <c r="F234" s="347">
        <v>0</v>
      </c>
      <c r="G234" s="348"/>
      <c r="H234" s="346"/>
      <c r="I234" s="348"/>
      <c r="J234" s="349"/>
      <c r="K234" s="346">
        <f t="shared" si="6"/>
        <v>0</v>
      </c>
      <c r="L234" s="37"/>
      <c r="M234" s="280"/>
      <c r="N234" s="38"/>
    </row>
    <row r="235" spans="1:14" s="21" customFormat="1" ht="25.5" x14ac:dyDescent="0.25">
      <c r="A235" s="166"/>
      <c r="B235" s="47"/>
      <c r="C235" s="45" t="s">
        <v>607</v>
      </c>
      <c r="D235" s="46" t="s">
        <v>874</v>
      </c>
      <c r="E235" s="346">
        <v>0</v>
      </c>
      <c r="F235" s="347">
        <v>0</v>
      </c>
      <c r="G235" s="348"/>
      <c r="H235" s="346"/>
      <c r="I235" s="348"/>
      <c r="J235" s="349"/>
      <c r="K235" s="346">
        <f t="shared" si="6"/>
        <v>0</v>
      </c>
      <c r="L235" s="37"/>
      <c r="M235" s="279"/>
      <c r="N235" s="38"/>
    </row>
    <row r="236" spans="1:14" s="44" customFormat="1" ht="18.75" x14ac:dyDescent="0.25">
      <c r="A236" s="165" t="s">
        <v>691</v>
      </c>
      <c r="B236" s="45"/>
      <c r="C236" s="39" t="s">
        <v>875</v>
      </c>
      <c r="D236" s="40" t="s">
        <v>876</v>
      </c>
      <c r="E236" s="346">
        <v>24109436.600000001</v>
      </c>
      <c r="F236" s="347">
        <v>21962747.719999999</v>
      </c>
      <c r="G236" s="348"/>
      <c r="H236" s="346"/>
      <c r="I236" s="348"/>
      <c r="J236" s="349"/>
      <c r="K236" s="346">
        <f t="shared" si="6"/>
        <v>2146688.8800000027</v>
      </c>
      <c r="L236" s="37">
        <f t="shared" si="7"/>
        <v>9.7742272841624338</v>
      </c>
      <c r="M236" s="279"/>
      <c r="N236" s="38"/>
    </row>
    <row r="237" spans="1:14" s="44" customFormat="1" ht="18.75" x14ac:dyDescent="0.25">
      <c r="A237" s="165"/>
      <c r="B237" s="45" t="s">
        <v>414</v>
      </c>
      <c r="C237" s="42" t="s">
        <v>58</v>
      </c>
      <c r="D237" s="43" t="s">
        <v>877</v>
      </c>
      <c r="E237" s="346">
        <v>254675</v>
      </c>
      <c r="F237" s="347">
        <v>214224</v>
      </c>
      <c r="G237" s="348"/>
      <c r="H237" s="346"/>
      <c r="I237" s="348"/>
      <c r="J237" s="349"/>
      <c r="K237" s="346">
        <f t="shared" si="6"/>
        <v>40451</v>
      </c>
      <c r="L237" s="37">
        <f t="shared" si="7"/>
        <v>18.882571513929346</v>
      </c>
      <c r="M237" s="279"/>
      <c r="N237" s="38"/>
    </row>
    <row r="238" spans="1:14" s="44" customFormat="1" ht="18.75" x14ac:dyDescent="0.25">
      <c r="A238" s="168"/>
      <c r="B238" s="316"/>
      <c r="C238" s="42" t="s">
        <v>59</v>
      </c>
      <c r="D238" s="43" t="s">
        <v>60</v>
      </c>
      <c r="E238" s="346">
        <v>0</v>
      </c>
      <c r="F238" s="347">
        <v>0</v>
      </c>
      <c r="G238" s="348"/>
      <c r="H238" s="346"/>
      <c r="I238" s="348"/>
      <c r="J238" s="349"/>
      <c r="K238" s="346">
        <f t="shared" si="6"/>
        <v>0</v>
      </c>
      <c r="L238" s="37"/>
      <c r="M238" s="279"/>
      <c r="N238" s="38"/>
    </row>
    <row r="239" spans="1:14" s="44" customFormat="1" ht="18.75" x14ac:dyDescent="0.25">
      <c r="A239" s="168"/>
      <c r="B239" s="316" t="s">
        <v>757</v>
      </c>
      <c r="C239" s="42" t="s">
        <v>61</v>
      </c>
      <c r="D239" s="43" t="s">
        <v>62</v>
      </c>
      <c r="E239" s="346">
        <v>0</v>
      </c>
      <c r="F239" s="347">
        <v>0</v>
      </c>
      <c r="G239" s="348"/>
      <c r="H239" s="346"/>
      <c r="I239" s="348"/>
      <c r="J239" s="349"/>
      <c r="K239" s="346">
        <f t="shared" si="6"/>
        <v>0</v>
      </c>
      <c r="L239" s="37"/>
      <c r="M239" s="279"/>
      <c r="N239" s="38"/>
    </row>
    <row r="240" spans="1:14" s="44" customFormat="1" ht="18.75" x14ac:dyDescent="0.25">
      <c r="A240" s="168"/>
      <c r="B240" s="316"/>
      <c r="C240" s="42" t="s">
        <v>63</v>
      </c>
      <c r="D240" s="43" t="s">
        <v>64</v>
      </c>
      <c r="E240" s="346">
        <v>23206976.48</v>
      </c>
      <c r="F240" s="347">
        <v>20827179.02</v>
      </c>
      <c r="G240" s="348"/>
      <c r="H240" s="346"/>
      <c r="I240" s="348"/>
      <c r="J240" s="349"/>
      <c r="K240" s="346">
        <f t="shared" si="6"/>
        <v>2379797.4600000009</v>
      </c>
      <c r="L240" s="37">
        <f t="shared" si="7"/>
        <v>11.42640324796133</v>
      </c>
      <c r="M240" s="279"/>
      <c r="N240" s="38"/>
    </row>
    <row r="241" spans="1:14" s="44" customFormat="1" ht="18.75" x14ac:dyDescent="0.25">
      <c r="A241" s="168"/>
      <c r="B241" s="316"/>
      <c r="C241" s="42" t="s">
        <v>65</v>
      </c>
      <c r="D241" s="43" t="s">
        <v>66</v>
      </c>
      <c r="E241" s="346">
        <v>647785.12</v>
      </c>
      <c r="F241" s="347">
        <v>921344.7</v>
      </c>
      <c r="G241" s="348"/>
      <c r="H241" s="346"/>
      <c r="I241" s="348"/>
      <c r="J241" s="349"/>
      <c r="K241" s="346">
        <f t="shared" si="6"/>
        <v>-273559.57999999996</v>
      </c>
      <c r="L241" s="37">
        <f t="shared" si="7"/>
        <v>-29.691339191509968</v>
      </c>
      <c r="M241" s="279"/>
      <c r="N241" s="38"/>
    </row>
    <row r="242" spans="1:14" s="44" customFormat="1" ht="18.75" x14ac:dyDescent="0.25">
      <c r="A242" s="165" t="s">
        <v>691</v>
      </c>
      <c r="B242" s="45"/>
      <c r="C242" s="39" t="s">
        <v>878</v>
      </c>
      <c r="D242" s="40" t="s">
        <v>879</v>
      </c>
      <c r="E242" s="346">
        <v>2366078.85</v>
      </c>
      <c r="F242" s="347">
        <v>4351329.17</v>
      </c>
      <c r="G242" s="348"/>
      <c r="H242" s="346"/>
      <c r="I242" s="348"/>
      <c r="J242" s="349"/>
      <c r="K242" s="346">
        <f t="shared" si="6"/>
        <v>-1985250.3199999998</v>
      </c>
      <c r="L242" s="37">
        <f t="shared" si="7"/>
        <v>-45.623997689882877</v>
      </c>
      <c r="M242" s="279"/>
      <c r="N242" s="38"/>
    </row>
    <row r="243" spans="1:14" s="44" customFormat="1" ht="18.75" x14ac:dyDescent="0.25">
      <c r="A243" s="165"/>
      <c r="B243" s="45" t="s">
        <v>414</v>
      </c>
      <c r="C243" s="42" t="s">
        <v>90</v>
      </c>
      <c r="D243" s="43" t="s">
        <v>880</v>
      </c>
      <c r="E243" s="346">
        <v>0</v>
      </c>
      <c r="F243" s="347">
        <v>0</v>
      </c>
      <c r="G243" s="348"/>
      <c r="H243" s="346"/>
      <c r="I243" s="348"/>
      <c r="J243" s="349"/>
      <c r="K243" s="346">
        <f t="shared" si="6"/>
        <v>0</v>
      </c>
      <c r="L243" s="37"/>
      <c r="M243" s="279"/>
      <c r="N243" s="38"/>
    </row>
    <row r="244" spans="1:14" s="44" customFormat="1" ht="18.75" x14ac:dyDescent="0.25">
      <c r="A244" s="165"/>
      <c r="B244" s="45"/>
      <c r="C244" s="42" t="s">
        <v>91</v>
      </c>
      <c r="D244" s="43" t="s">
        <v>92</v>
      </c>
      <c r="E244" s="346">
        <v>0</v>
      </c>
      <c r="F244" s="347">
        <v>0</v>
      </c>
      <c r="G244" s="348"/>
      <c r="H244" s="346"/>
      <c r="I244" s="348"/>
      <c r="J244" s="349"/>
      <c r="K244" s="346">
        <f t="shared" si="6"/>
        <v>0</v>
      </c>
      <c r="L244" s="37"/>
      <c r="M244" s="280"/>
      <c r="N244" s="38"/>
    </row>
    <row r="245" spans="1:14" s="21" customFormat="1" ht="18.75" x14ac:dyDescent="0.25">
      <c r="A245" s="166"/>
      <c r="B245" s="47" t="s">
        <v>755</v>
      </c>
      <c r="C245" s="42" t="s">
        <v>93</v>
      </c>
      <c r="D245" s="43" t="s">
        <v>94</v>
      </c>
      <c r="E245" s="346">
        <v>0</v>
      </c>
      <c r="F245" s="347">
        <v>0</v>
      </c>
      <c r="G245" s="348"/>
      <c r="H245" s="346"/>
      <c r="I245" s="348"/>
      <c r="J245" s="349"/>
      <c r="K245" s="346">
        <f t="shared" si="6"/>
        <v>0</v>
      </c>
      <c r="L245" s="37"/>
      <c r="M245" s="280"/>
      <c r="N245" s="38"/>
    </row>
    <row r="246" spans="1:14" s="21" customFormat="1" ht="18.75" x14ac:dyDescent="0.25">
      <c r="A246" s="166"/>
      <c r="B246" s="47"/>
      <c r="C246" s="42" t="s">
        <v>83</v>
      </c>
      <c r="D246" s="43" t="s">
        <v>84</v>
      </c>
      <c r="E246" s="346">
        <v>2366078.85</v>
      </c>
      <c r="F246" s="347">
        <v>4351329.17</v>
      </c>
      <c r="G246" s="348"/>
      <c r="H246" s="346"/>
      <c r="I246" s="348"/>
      <c r="J246" s="349"/>
      <c r="K246" s="346">
        <f t="shared" si="6"/>
        <v>-1985250.3199999998</v>
      </c>
      <c r="L246" s="37">
        <f t="shared" si="7"/>
        <v>-45.623997689882877</v>
      </c>
      <c r="M246" s="280"/>
      <c r="N246" s="38"/>
    </row>
    <row r="247" spans="1:14" s="21" customFormat="1" ht="18.75" x14ac:dyDescent="0.25">
      <c r="A247" s="166" t="s">
        <v>691</v>
      </c>
      <c r="B247" s="47"/>
      <c r="C247" s="39" t="s">
        <v>881</v>
      </c>
      <c r="D247" s="40" t="s">
        <v>882</v>
      </c>
      <c r="E247" s="346">
        <v>5183500.2699999996</v>
      </c>
      <c r="F247" s="347">
        <v>5154294.83</v>
      </c>
      <c r="G247" s="348"/>
      <c r="H247" s="346"/>
      <c r="I247" s="348"/>
      <c r="J247" s="349"/>
      <c r="K247" s="346">
        <f t="shared" si="6"/>
        <v>29205.439999999478</v>
      </c>
      <c r="L247" s="37">
        <f t="shared" si="7"/>
        <v>0.56662338813085478</v>
      </c>
      <c r="M247" s="280"/>
      <c r="N247" s="38"/>
    </row>
    <row r="248" spans="1:14" s="21" customFormat="1" ht="18.75" x14ac:dyDescent="0.25">
      <c r="A248" s="166"/>
      <c r="B248" s="47" t="s">
        <v>414</v>
      </c>
      <c r="C248" s="42" t="s">
        <v>85</v>
      </c>
      <c r="D248" s="43" t="s">
        <v>883</v>
      </c>
      <c r="E248" s="346">
        <v>0</v>
      </c>
      <c r="F248" s="347">
        <v>0</v>
      </c>
      <c r="G248" s="348"/>
      <c r="H248" s="346"/>
      <c r="I248" s="348"/>
      <c r="J248" s="349"/>
      <c r="K248" s="346">
        <f t="shared" si="6"/>
        <v>0</v>
      </c>
      <c r="L248" s="37"/>
      <c r="M248" s="280"/>
      <c r="N248" s="38"/>
    </row>
    <row r="249" spans="1:14" s="21" customFormat="1" ht="18.75" x14ac:dyDescent="0.25">
      <c r="A249" s="166"/>
      <c r="B249" s="47"/>
      <c r="C249" s="42" t="s">
        <v>86</v>
      </c>
      <c r="D249" s="43" t="s">
        <v>87</v>
      </c>
      <c r="E249" s="346">
        <v>0</v>
      </c>
      <c r="F249" s="347">
        <v>0</v>
      </c>
      <c r="G249" s="348"/>
      <c r="H249" s="346"/>
      <c r="I249" s="348"/>
      <c r="J249" s="349"/>
      <c r="K249" s="346">
        <f t="shared" si="6"/>
        <v>0</v>
      </c>
      <c r="L249" s="37"/>
      <c r="M249" s="280"/>
      <c r="N249" s="38"/>
    </row>
    <row r="250" spans="1:14" s="21" customFormat="1" ht="18.75" x14ac:dyDescent="0.25">
      <c r="A250" s="166"/>
      <c r="B250" s="47" t="s">
        <v>755</v>
      </c>
      <c r="C250" s="42" t="s">
        <v>88</v>
      </c>
      <c r="D250" s="43" t="s">
        <v>89</v>
      </c>
      <c r="E250" s="346">
        <v>0</v>
      </c>
      <c r="F250" s="347">
        <v>0</v>
      </c>
      <c r="G250" s="348"/>
      <c r="H250" s="346"/>
      <c r="I250" s="348"/>
      <c r="J250" s="349"/>
      <c r="K250" s="346">
        <f t="shared" si="6"/>
        <v>0</v>
      </c>
      <c r="L250" s="37"/>
      <c r="M250" s="280"/>
      <c r="N250" s="38"/>
    </row>
    <row r="251" spans="1:14" s="21" customFormat="1" ht="18.75" x14ac:dyDescent="0.25">
      <c r="A251" s="166"/>
      <c r="B251" s="47"/>
      <c r="C251" s="42" t="s">
        <v>81</v>
      </c>
      <c r="D251" s="43" t="s">
        <v>82</v>
      </c>
      <c r="E251" s="346">
        <v>5183500.2699999996</v>
      </c>
      <c r="F251" s="347">
        <v>5154294.83</v>
      </c>
      <c r="G251" s="348"/>
      <c r="H251" s="346"/>
      <c r="I251" s="348"/>
      <c r="J251" s="349"/>
      <c r="K251" s="346">
        <f t="shared" si="6"/>
        <v>29205.439999999478</v>
      </c>
      <c r="L251" s="37">
        <f t="shared" si="7"/>
        <v>0.56662338813085478</v>
      </c>
      <c r="M251" s="280"/>
      <c r="N251" s="38"/>
    </row>
    <row r="252" spans="1:14" s="21" customFormat="1" ht="18.75" x14ac:dyDescent="0.25">
      <c r="A252" s="166" t="s">
        <v>691</v>
      </c>
      <c r="B252" s="47"/>
      <c r="C252" s="39" t="s">
        <v>884</v>
      </c>
      <c r="D252" s="40" t="s">
        <v>885</v>
      </c>
      <c r="E252" s="346">
        <v>89968220.609999999</v>
      </c>
      <c r="F252" s="347">
        <v>95039033.109999999</v>
      </c>
      <c r="G252" s="348"/>
      <c r="H252" s="346"/>
      <c r="I252" s="348"/>
      <c r="J252" s="349"/>
      <c r="K252" s="346">
        <f t="shared" si="6"/>
        <v>-5070812.5</v>
      </c>
      <c r="L252" s="37">
        <f t="shared" si="7"/>
        <v>-5.3355051435876293</v>
      </c>
      <c r="M252" s="280"/>
      <c r="N252" s="38"/>
    </row>
    <row r="253" spans="1:14" s="21" customFormat="1" ht="18.75" x14ac:dyDescent="0.25">
      <c r="A253" s="166"/>
      <c r="B253" s="47" t="s">
        <v>414</v>
      </c>
      <c r="C253" s="42" t="s">
        <v>167</v>
      </c>
      <c r="D253" s="43" t="s">
        <v>886</v>
      </c>
      <c r="E253" s="346">
        <v>50642755</v>
      </c>
      <c r="F253" s="347">
        <v>49999013</v>
      </c>
      <c r="G253" s="348"/>
      <c r="H253" s="346"/>
      <c r="I253" s="348"/>
      <c r="J253" s="349"/>
      <c r="K253" s="346">
        <f t="shared" si="6"/>
        <v>643742</v>
      </c>
      <c r="L253" s="37">
        <f t="shared" si="7"/>
        <v>1.2875094154358608</v>
      </c>
      <c r="M253" s="280"/>
      <c r="N253" s="38"/>
    </row>
    <row r="254" spans="1:14" s="21" customFormat="1" ht="18.75" x14ac:dyDescent="0.25">
      <c r="A254" s="166"/>
      <c r="B254" s="47"/>
      <c r="C254" s="42" t="s">
        <v>105</v>
      </c>
      <c r="D254" s="43" t="s">
        <v>106</v>
      </c>
      <c r="E254" s="346">
        <v>0</v>
      </c>
      <c r="F254" s="347">
        <v>0</v>
      </c>
      <c r="G254" s="348"/>
      <c r="H254" s="346"/>
      <c r="I254" s="348"/>
      <c r="J254" s="349"/>
      <c r="K254" s="346">
        <f t="shared" si="6"/>
        <v>0</v>
      </c>
      <c r="L254" s="37"/>
      <c r="M254" s="280"/>
      <c r="N254" s="38"/>
    </row>
    <row r="255" spans="1:14" s="21" customFormat="1" ht="18.75" x14ac:dyDescent="0.25">
      <c r="A255" s="166"/>
      <c r="B255" s="47" t="s">
        <v>755</v>
      </c>
      <c r="C255" s="42" t="s">
        <v>183</v>
      </c>
      <c r="D255" s="43" t="s">
        <v>184</v>
      </c>
      <c r="E255" s="346">
        <v>15837554</v>
      </c>
      <c r="F255" s="347">
        <v>20107357</v>
      </c>
      <c r="G255" s="348"/>
      <c r="H255" s="346"/>
      <c r="I255" s="348"/>
      <c r="J255" s="349"/>
      <c r="K255" s="346">
        <f t="shared" si="6"/>
        <v>-4269803</v>
      </c>
      <c r="L255" s="37">
        <f t="shared" si="7"/>
        <v>-21.235028551987213</v>
      </c>
      <c r="M255" s="280"/>
      <c r="N255" s="38"/>
    </row>
    <row r="256" spans="1:14" s="21" customFormat="1" ht="18.75" x14ac:dyDescent="0.25">
      <c r="A256" s="166" t="s">
        <v>691</v>
      </c>
      <c r="B256" s="47"/>
      <c r="C256" s="42" t="s">
        <v>887</v>
      </c>
      <c r="D256" s="43" t="s">
        <v>888</v>
      </c>
      <c r="E256" s="346">
        <v>23487911.609999999</v>
      </c>
      <c r="F256" s="347">
        <v>24932663.109999999</v>
      </c>
      <c r="G256" s="348"/>
      <c r="H256" s="346"/>
      <c r="I256" s="348"/>
      <c r="J256" s="349"/>
      <c r="K256" s="346">
        <f t="shared" si="6"/>
        <v>-1444751.5</v>
      </c>
      <c r="L256" s="37">
        <f t="shared" si="7"/>
        <v>-5.7946136504789925</v>
      </c>
      <c r="M256" s="280"/>
      <c r="N256" s="38"/>
    </row>
    <row r="257" spans="1:14" s="21" customFormat="1" ht="18.75" x14ac:dyDescent="0.25">
      <c r="A257" s="166"/>
      <c r="B257" s="47"/>
      <c r="C257" s="45" t="s">
        <v>168</v>
      </c>
      <c r="D257" s="46" t="s">
        <v>169</v>
      </c>
      <c r="E257" s="346">
        <v>9319332</v>
      </c>
      <c r="F257" s="347">
        <v>9507658</v>
      </c>
      <c r="G257" s="348"/>
      <c r="H257" s="346"/>
      <c r="I257" s="348"/>
      <c r="J257" s="349"/>
      <c r="K257" s="346">
        <f t="shared" si="6"/>
        <v>-188326</v>
      </c>
      <c r="L257" s="37">
        <f t="shared" si="7"/>
        <v>-1.9807822283889469</v>
      </c>
      <c r="M257" s="280"/>
      <c r="N257" s="38"/>
    </row>
    <row r="258" spans="1:14" s="21" customFormat="1" ht="18.75" x14ac:dyDescent="0.25">
      <c r="A258" s="166"/>
      <c r="B258" s="47"/>
      <c r="C258" s="45" t="s">
        <v>170</v>
      </c>
      <c r="D258" s="46" t="s">
        <v>171</v>
      </c>
      <c r="E258" s="346">
        <v>5923435</v>
      </c>
      <c r="F258" s="347">
        <v>5997471</v>
      </c>
      <c r="G258" s="348"/>
      <c r="H258" s="346"/>
      <c r="I258" s="348"/>
      <c r="J258" s="349"/>
      <c r="K258" s="346">
        <f t="shared" si="6"/>
        <v>-74036</v>
      </c>
      <c r="L258" s="37">
        <f t="shared" si="7"/>
        <v>-1.2344536555491474</v>
      </c>
      <c r="M258" s="280"/>
      <c r="N258" s="38"/>
    </row>
    <row r="259" spans="1:14" s="21" customFormat="1" ht="18.75" x14ac:dyDescent="0.25">
      <c r="A259" s="166"/>
      <c r="B259" s="47"/>
      <c r="C259" s="45" t="s">
        <v>107</v>
      </c>
      <c r="D259" s="46" t="s">
        <v>108</v>
      </c>
      <c r="E259" s="346">
        <v>7483789.1399999997</v>
      </c>
      <c r="F259" s="347">
        <v>9427534.1099999994</v>
      </c>
      <c r="G259" s="348"/>
      <c r="H259" s="346"/>
      <c r="I259" s="348"/>
      <c r="J259" s="349"/>
      <c r="K259" s="346">
        <f t="shared" si="6"/>
        <v>-1943744.9699999997</v>
      </c>
      <c r="L259" s="37">
        <f t="shared" si="7"/>
        <v>-20.617745290767235</v>
      </c>
      <c r="M259" s="280"/>
      <c r="N259" s="38"/>
    </row>
    <row r="260" spans="1:14" s="21" customFormat="1" ht="18.75" x14ac:dyDescent="0.25">
      <c r="A260" s="166"/>
      <c r="B260" s="47"/>
      <c r="C260" s="45" t="s">
        <v>109</v>
      </c>
      <c r="D260" s="46" t="s">
        <v>110</v>
      </c>
      <c r="E260" s="346">
        <v>761355.47</v>
      </c>
      <c r="F260" s="347">
        <v>0</v>
      </c>
      <c r="G260" s="348"/>
      <c r="H260" s="346"/>
      <c r="I260" s="348"/>
      <c r="J260" s="349"/>
      <c r="K260" s="346">
        <f t="shared" si="6"/>
        <v>761355.47</v>
      </c>
      <c r="L260" s="37">
        <v>100</v>
      </c>
      <c r="M260" s="280"/>
      <c r="N260" s="38"/>
    </row>
    <row r="261" spans="1:14" s="21" customFormat="1" ht="18.75" x14ac:dyDescent="0.25">
      <c r="A261" s="166"/>
      <c r="B261" s="47"/>
      <c r="C261" s="42" t="s">
        <v>111</v>
      </c>
      <c r="D261" s="43" t="s">
        <v>112</v>
      </c>
      <c r="E261" s="346">
        <v>0</v>
      </c>
      <c r="F261" s="347">
        <v>0</v>
      </c>
      <c r="G261" s="348"/>
      <c r="H261" s="346"/>
      <c r="I261" s="348"/>
      <c r="J261" s="349"/>
      <c r="K261" s="346">
        <f t="shared" si="6"/>
        <v>0</v>
      </c>
      <c r="L261" s="37"/>
      <c r="M261" s="280"/>
      <c r="N261" s="38"/>
    </row>
    <row r="262" spans="1:14" s="21" customFormat="1" ht="18.75" x14ac:dyDescent="0.25">
      <c r="A262" s="166" t="s">
        <v>691</v>
      </c>
      <c r="B262" s="47"/>
      <c r="C262" s="39" t="s">
        <v>889</v>
      </c>
      <c r="D262" s="40" t="s">
        <v>890</v>
      </c>
      <c r="E262" s="346">
        <v>17110024.050000001</v>
      </c>
      <c r="F262" s="347">
        <v>14188679.680000002</v>
      </c>
      <c r="G262" s="348"/>
      <c r="H262" s="346"/>
      <c r="I262" s="348"/>
      <c r="J262" s="349"/>
      <c r="K262" s="346">
        <f t="shared" si="6"/>
        <v>2921344.3699999992</v>
      </c>
      <c r="L262" s="37">
        <f t="shared" si="7"/>
        <v>20.589261551360917</v>
      </c>
      <c r="M262" s="280"/>
      <c r="N262" s="38"/>
    </row>
    <row r="263" spans="1:14" s="21" customFormat="1" ht="18.75" x14ac:dyDescent="0.25">
      <c r="A263" s="166"/>
      <c r="B263" s="47" t="s">
        <v>414</v>
      </c>
      <c r="C263" s="42" t="s">
        <v>67</v>
      </c>
      <c r="D263" s="43" t="s">
        <v>891</v>
      </c>
      <c r="E263" s="346">
        <v>0</v>
      </c>
      <c r="F263" s="347">
        <v>0</v>
      </c>
      <c r="G263" s="348"/>
      <c r="H263" s="346"/>
      <c r="I263" s="348"/>
      <c r="J263" s="349"/>
      <c r="K263" s="346">
        <f t="shared" si="6"/>
        <v>0</v>
      </c>
      <c r="L263" s="37"/>
      <c r="M263" s="279"/>
      <c r="N263" s="38"/>
    </row>
    <row r="264" spans="1:14" s="44" customFormat="1" ht="18.75" x14ac:dyDescent="0.25">
      <c r="A264" s="165"/>
      <c r="B264" s="45"/>
      <c r="C264" s="42" t="s">
        <v>68</v>
      </c>
      <c r="D264" s="43" t="s">
        <v>47</v>
      </c>
      <c r="E264" s="346">
        <v>0</v>
      </c>
      <c r="F264" s="347">
        <v>0</v>
      </c>
      <c r="G264" s="348"/>
      <c r="H264" s="346"/>
      <c r="I264" s="348"/>
      <c r="J264" s="349"/>
      <c r="K264" s="346">
        <f t="shared" si="6"/>
        <v>0</v>
      </c>
      <c r="L264" s="37"/>
      <c r="M264" s="279"/>
      <c r="N264" s="38"/>
    </row>
    <row r="265" spans="1:14" s="44" customFormat="1" ht="18.75" x14ac:dyDescent="0.25">
      <c r="A265" s="165"/>
      <c r="B265" s="45" t="s">
        <v>757</v>
      </c>
      <c r="C265" s="42" t="s">
        <v>69</v>
      </c>
      <c r="D265" s="43" t="s">
        <v>70</v>
      </c>
      <c r="E265" s="346">
        <v>0</v>
      </c>
      <c r="F265" s="347">
        <v>0</v>
      </c>
      <c r="G265" s="348"/>
      <c r="H265" s="346"/>
      <c r="I265" s="348"/>
      <c r="J265" s="349"/>
      <c r="K265" s="346">
        <f t="shared" si="6"/>
        <v>0</v>
      </c>
      <c r="L265" s="37"/>
      <c r="M265" s="279"/>
      <c r="N265" s="38"/>
    </row>
    <row r="266" spans="1:14" s="44" customFormat="1" ht="18.75" x14ac:dyDescent="0.25">
      <c r="A266" s="165"/>
      <c r="B266" s="45"/>
      <c r="C266" s="42" t="s">
        <v>71</v>
      </c>
      <c r="D266" s="43" t="s">
        <v>72</v>
      </c>
      <c r="E266" s="346">
        <v>15973566.460000001</v>
      </c>
      <c r="F266" s="347">
        <v>13614653.800000001</v>
      </c>
      <c r="G266" s="348"/>
      <c r="H266" s="346"/>
      <c r="I266" s="348"/>
      <c r="J266" s="349"/>
      <c r="K266" s="346">
        <f t="shared" si="6"/>
        <v>2358912.66</v>
      </c>
      <c r="L266" s="37">
        <f t="shared" si="7"/>
        <v>17.326277220504867</v>
      </c>
      <c r="M266" s="279"/>
      <c r="N266" s="38"/>
    </row>
    <row r="267" spans="1:14" s="44" customFormat="1" ht="18.75" x14ac:dyDescent="0.25">
      <c r="A267" s="168"/>
      <c r="B267" s="316"/>
      <c r="C267" s="42" t="s">
        <v>73</v>
      </c>
      <c r="D267" s="43" t="s">
        <v>74</v>
      </c>
      <c r="E267" s="346">
        <v>1136457.5900000001</v>
      </c>
      <c r="F267" s="347">
        <v>574025.88</v>
      </c>
      <c r="G267" s="348"/>
      <c r="H267" s="346"/>
      <c r="I267" s="348"/>
      <c r="J267" s="349"/>
      <c r="K267" s="346">
        <f t="shared" si="6"/>
        <v>562431.71000000008</v>
      </c>
      <c r="L267" s="37">
        <f t="shared" si="7"/>
        <v>97.980200823001226</v>
      </c>
      <c r="M267" s="279"/>
      <c r="N267" s="38"/>
    </row>
    <row r="268" spans="1:14" s="44" customFormat="1" ht="18.75" x14ac:dyDescent="0.25">
      <c r="A268" s="165" t="s">
        <v>691</v>
      </c>
      <c r="B268" s="45"/>
      <c r="C268" s="39" t="s">
        <v>892</v>
      </c>
      <c r="D268" s="40" t="s">
        <v>893</v>
      </c>
      <c r="E268" s="346">
        <v>12250008</v>
      </c>
      <c r="F268" s="347">
        <v>12566783.85</v>
      </c>
      <c r="G268" s="348"/>
      <c r="H268" s="346"/>
      <c r="I268" s="348"/>
      <c r="J268" s="349"/>
      <c r="K268" s="346">
        <f t="shared" si="6"/>
        <v>-316775.84999999963</v>
      </c>
      <c r="L268" s="37">
        <f t="shared" si="7"/>
        <v>-2.5207392263693595</v>
      </c>
      <c r="M268" s="279"/>
      <c r="N268" s="38"/>
    </row>
    <row r="269" spans="1:14" s="44" customFormat="1" ht="18.75" x14ac:dyDescent="0.25">
      <c r="A269" s="165"/>
      <c r="B269" s="45" t="s">
        <v>414</v>
      </c>
      <c r="C269" s="42" t="s">
        <v>162</v>
      </c>
      <c r="D269" s="43" t="s">
        <v>894</v>
      </c>
      <c r="E269" s="346">
        <v>8994712</v>
      </c>
      <c r="F269" s="347">
        <v>8553900</v>
      </c>
      <c r="G269" s="348"/>
      <c r="H269" s="346"/>
      <c r="I269" s="348"/>
      <c r="J269" s="349"/>
      <c r="K269" s="346">
        <f t="shared" si="6"/>
        <v>440812</v>
      </c>
      <c r="L269" s="37">
        <f t="shared" si="7"/>
        <v>5.1533452577187013</v>
      </c>
      <c r="M269" s="279"/>
      <c r="N269" s="38"/>
    </row>
    <row r="270" spans="1:14" s="44" customFormat="1" ht="18.75" x14ac:dyDescent="0.25">
      <c r="A270" s="165"/>
      <c r="B270" s="45"/>
      <c r="C270" s="42" t="s">
        <v>45</v>
      </c>
      <c r="D270" s="43" t="s">
        <v>46</v>
      </c>
      <c r="E270" s="346">
        <v>0</v>
      </c>
      <c r="F270" s="347">
        <v>0</v>
      </c>
      <c r="G270" s="348"/>
      <c r="H270" s="346"/>
      <c r="I270" s="348"/>
      <c r="J270" s="349"/>
      <c r="K270" s="346">
        <f t="shared" si="6"/>
        <v>0</v>
      </c>
      <c r="L270" s="37"/>
      <c r="M270" s="279"/>
      <c r="N270" s="38"/>
    </row>
    <row r="271" spans="1:14" s="44" customFormat="1" ht="18.75" x14ac:dyDescent="0.25">
      <c r="A271" s="165"/>
      <c r="B271" s="45" t="s">
        <v>755</v>
      </c>
      <c r="C271" s="42" t="s">
        <v>178</v>
      </c>
      <c r="D271" s="43" t="s">
        <v>179</v>
      </c>
      <c r="E271" s="346">
        <v>1580963</v>
      </c>
      <c r="F271" s="347">
        <v>2035456.85</v>
      </c>
      <c r="G271" s="348"/>
      <c r="H271" s="346"/>
      <c r="I271" s="348"/>
      <c r="J271" s="349"/>
      <c r="K271" s="346">
        <f t="shared" si="6"/>
        <v>-454493.85000000009</v>
      </c>
      <c r="L271" s="37">
        <f t="shared" si="7"/>
        <v>-22.328837381151072</v>
      </c>
      <c r="M271" s="279"/>
      <c r="N271" s="38"/>
    </row>
    <row r="272" spans="1:14" s="44" customFormat="1" ht="18.75" x14ac:dyDescent="0.25">
      <c r="A272" s="165"/>
      <c r="B272" s="45"/>
      <c r="C272" s="42" t="s">
        <v>48</v>
      </c>
      <c r="D272" s="43" t="s">
        <v>49</v>
      </c>
      <c r="E272" s="346">
        <v>1674333</v>
      </c>
      <c r="F272" s="347">
        <v>1977427</v>
      </c>
      <c r="G272" s="348"/>
      <c r="H272" s="346"/>
      <c r="I272" s="348"/>
      <c r="J272" s="349"/>
      <c r="K272" s="346">
        <f t="shared" si="6"/>
        <v>-303094</v>
      </c>
      <c r="L272" s="37">
        <f t="shared" si="7"/>
        <v>-15.327696041370933</v>
      </c>
      <c r="M272" s="279"/>
      <c r="N272" s="38"/>
    </row>
    <row r="273" spans="1:14" s="44" customFormat="1" ht="18.75" x14ac:dyDescent="0.25">
      <c r="A273" s="168"/>
      <c r="B273" s="316"/>
      <c r="C273" s="42" t="s">
        <v>50</v>
      </c>
      <c r="D273" s="43" t="s">
        <v>51</v>
      </c>
      <c r="E273" s="346">
        <v>0</v>
      </c>
      <c r="F273" s="347">
        <v>0</v>
      </c>
      <c r="G273" s="348"/>
      <c r="H273" s="346"/>
      <c r="I273" s="348"/>
      <c r="J273" s="349"/>
      <c r="K273" s="346">
        <f t="shared" si="6"/>
        <v>0</v>
      </c>
      <c r="L273" s="37"/>
      <c r="M273" s="279"/>
      <c r="N273" s="38"/>
    </row>
    <row r="274" spans="1:14" s="44" customFormat="1" ht="18.75" x14ac:dyDescent="0.25">
      <c r="A274" s="165"/>
      <c r="B274" s="45"/>
      <c r="C274" s="42" t="s">
        <v>52</v>
      </c>
      <c r="D274" s="43" t="s">
        <v>895</v>
      </c>
      <c r="E274" s="346">
        <v>0</v>
      </c>
      <c r="F274" s="347">
        <v>0</v>
      </c>
      <c r="G274" s="348"/>
      <c r="H274" s="346"/>
      <c r="I274" s="348"/>
      <c r="J274" s="349"/>
      <c r="K274" s="346">
        <f t="shared" si="6"/>
        <v>0</v>
      </c>
      <c r="L274" s="37"/>
      <c r="M274" s="279"/>
      <c r="N274" s="38"/>
    </row>
    <row r="275" spans="1:14" s="44" customFormat="1" ht="18.75" x14ac:dyDescent="0.25">
      <c r="A275" s="165" t="s">
        <v>691</v>
      </c>
      <c r="B275" s="45"/>
      <c r="C275" s="39" t="s">
        <v>896</v>
      </c>
      <c r="D275" s="40" t="s">
        <v>897</v>
      </c>
      <c r="E275" s="346">
        <v>1731463.12</v>
      </c>
      <c r="F275" s="347">
        <v>1202099.75</v>
      </c>
      <c r="G275" s="348"/>
      <c r="H275" s="346"/>
      <c r="I275" s="348"/>
      <c r="J275" s="349"/>
      <c r="K275" s="346">
        <f t="shared" si="6"/>
        <v>529363.37000000011</v>
      </c>
      <c r="L275" s="37">
        <f t="shared" si="7"/>
        <v>44.036559362066264</v>
      </c>
      <c r="M275" s="279"/>
      <c r="N275" s="38"/>
    </row>
    <row r="276" spans="1:14" s="44" customFormat="1" ht="18.75" x14ac:dyDescent="0.25">
      <c r="A276" s="165"/>
      <c r="B276" s="45" t="s">
        <v>414</v>
      </c>
      <c r="C276" s="42" t="s">
        <v>166</v>
      </c>
      <c r="D276" s="43" t="s">
        <v>898</v>
      </c>
      <c r="E276" s="346">
        <v>9213</v>
      </c>
      <c r="F276" s="347">
        <v>8432</v>
      </c>
      <c r="G276" s="348"/>
      <c r="H276" s="346"/>
      <c r="I276" s="348"/>
      <c r="J276" s="349"/>
      <c r="K276" s="346">
        <f t="shared" si="6"/>
        <v>781</v>
      </c>
      <c r="L276" s="37">
        <f t="shared" si="7"/>
        <v>9.2623339658444017</v>
      </c>
      <c r="M276" s="279"/>
      <c r="N276" s="38"/>
    </row>
    <row r="277" spans="1:14" s="44" customFormat="1" ht="18.75" x14ac:dyDescent="0.25">
      <c r="A277" s="165"/>
      <c r="B277" s="45"/>
      <c r="C277" s="42" t="s">
        <v>95</v>
      </c>
      <c r="D277" s="43" t="s">
        <v>96</v>
      </c>
      <c r="E277" s="346">
        <v>0</v>
      </c>
      <c r="F277" s="347">
        <v>0</v>
      </c>
      <c r="G277" s="348"/>
      <c r="H277" s="346"/>
      <c r="I277" s="348"/>
      <c r="J277" s="349"/>
      <c r="K277" s="346">
        <f t="shared" si="6"/>
        <v>0</v>
      </c>
      <c r="L277" s="37"/>
      <c r="M277" s="279"/>
      <c r="N277" s="38"/>
    </row>
    <row r="278" spans="1:14" s="44" customFormat="1" ht="18.75" x14ac:dyDescent="0.25">
      <c r="A278" s="165"/>
      <c r="B278" s="45" t="s">
        <v>755</v>
      </c>
      <c r="C278" s="42" t="s">
        <v>181</v>
      </c>
      <c r="D278" s="43" t="s">
        <v>182</v>
      </c>
      <c r="E278" s="346">
        <v>90883</v>
      </c>
      <c r="F278" s="347">
        <v>194862.07999999999</v>
      </c>
      <c r="G278" s="348"/>
      <c r="H278" s="346"/>
      <c r="I278" s="348"/>
      <c r="J278" s="349"/>
      <c r="K278" s="346">
        <f t="shared" si="6"/>
        <v>-103979.07999999999</v>
      </c>
      <c r="L278" s="37">
        <f t="shared" si="7"/>
        <v>-53.360345943140906</v>
      </c>
      <c r="M278" s="279"/>
      <c r="N278" s="38"/>
    </row>
    <row r="279" spans="1:14" s="44" customFormat="1" ht="18.75" x14ac:dyDescent="0.25">
      <c r="A279" s="165"/>
      <c r="B279" s="45"/>
      <c r="C279" s="42" t="s">
        <v>97</v>
      </c>
      <c r="D279" s="43" t="s">
        <v>98</v>
      </c>
      <c r="E279" s="346">
        <v>1631367.12</v>
      </c>
      <c r="F279" s="347">
        <v>998805.67</v>
      </c>
      <c r="G279" s="348"/>
      <c r="H279" s="346"/>
      <c r="I279" s="348"/>
      <c r="J279" s="349"/>
      <c r="K279" s="346">
        <f t="shared" si="6"/>
        <v>632561.45000000007</v>
      </c>
      <c r="L279" s="37">
        <f t="shared" si="7"/>
        <v>63.331784049644014</v>
      </c>
      <c r="M279" s="279"/>
      <c r="N279" s="38"/>
    </row>
    <row r="280" spans="1:14" s="44" customFormat="1" ht="18.75" x14ac:dyDescent="0.25">
      <c r="A280" s="165"/>
      <c r="B280" s="45"/>
      <c r="C280" s="42" t="s">
        <v>99</v>
      </c>
      <c r="D280" s="43" t="s">
        <v>100</v>
      </c>
      <c r="E280" s="346">
        <v>0</v>
      </c>
      <c r="F280" s="347">
        <v>0</v>
      </c>
      <c r="G280" s="348"/>
      <c r="H280" s="346"/>
      <c r="I280" s="348"/>
      <c r="J280" s="349"/>
      <c r="K280" s="346">
        <f t="shared" si="6"/>
        <v>0</v>
      </c>
      <c r="L280" s="37"/>
      <c r="M280" s="279"/>
      <c r="N280" s="38"/>
    </row>
    <row r="281" spans="1:14" s="44" customFormat="1" ht="18.75" x14ac:dyDescent="0.25">
      <c r="A281" s="165" t="s">
        <v>691</v>
      </c>
      <c r="B281" s="45"/>
      <c r="C281" s="39" t="s">
        <v>899</v>
      </c>
      <c r="D281" s="40" t="s">
        <v>900</v>
      </c>
      <c r="E281" s="346">
        <v>5781092.7700000005</v>
      </c>
      <c r="F281" s="347">
        <v>5391605.9100000001</v>
      </c>
      <c r="G281" s="348"/>
      <c r="H281" s="346"/>
      <c r="I281" s="348"/>
      <c r="J281" s="349"/>
      <c r="K281" s="346">
        <f t="shared" si="6"/>
        <v>389486.86000000034</v>
      </c>
      <c r="L281" s="37">
        <f t="shared" si="7"/>
        <v>7.2239489773836292</v>
      </c>
      <c r="M281" s="279"/>
      <c r="N281" s="38"/>
    </row>
    <row r="282" spans="1:14" s="44" customFormat="1" ht="18.75" x14ac:dyDescent="0.25">
      <c r="A282" s="165"/>
      <c r="B282" s="45" t="s">
        <v>414</v>
      </c>
      <c r="C282" s="42" t="s">
        <v>172</v>
      </c>
      <c r="D282" s="43" t="s">
        <v>901</v>
      </c>
      <c r="E282" s="346">
        <v>0</v>
      </c>
      <c r="F282" s="347">
        <v>0</v>
      </c>
      <c r="G282" s="348"/>
      <c r="H282" s="346"/>
      <c r="I282" s="348"/>
      <c r="J282" s="349"/>
      <c r="K282" s="346">
        <f t="shared" si="6"/>
        <v>0</v>
      </c>
      <c r="L282" s="37"/>
      <c r="M282" s="279"/>
      <c r="N282" s="38"/>
    </row>
    <row r="283" spans="1:14" s="44" customFormat="1" ht="18.75" x14ac:dyDescent="0.25">
      <c r="A283" s="165"/>
      <c r="B283" s="45"/>
      <c r="C283" s="42" t="s">
        <v>101</v>
      </c>
      <c r="D283" s="43" t="s">
        <v>102</v>
      </c>
      <c r="E283" s="346">
        <v>0</v>
      </c>
      <c r="F283" s="347">
        <v>0</v>
      </c>
      <c r="G283" s="348"/>
      <c r="H283" s="346"/>
      <c r="I283" s="348"/>
      <c r="J283" s="349"/>
      <c r="K283" s="346">
        <f t="shared" si="6"/>
        <v>0</v>
      </c>
      <c r="L283" s="37"/>
      <c r="M283" s="279"/>
      <c r="N283" s="38"/>
    </row>
    <row r="284" spans="1:14" s="44" customFormat="1" ht="18.75" x14ac:dyDescent="0.25">
      <c r="A284" s="165"/>
      <c r="B284" s="45" t="s">
        <v>755</v>
      </c>
      <c r="C284" s="42" t="s">
        <v>185</v>
      </c>
      <c r="D284" s="43" t="s">
        <v>186</v>
      </c>
      <c r="E284" s="346">
        <v>87804</v>
      </c>
      <c r="F284" s="347">
        <v>97106.15</v>
      </c>
      <c r="G284" s="348"/>
      <c r="H284" s="346"/>
      <c r="I284" s="348"/>
      <c r="J284" s="349"/>
      <c r="K284" s="346">
        <f t="shared" si="6"/>
        <v>-9302.1499999999942</v>
      </c>
      <c r="L284" s="37">
        <f t="shared" si="7"/>
        <v>-9.5793623781809849</v>
      </c>
      <c r="M284" s="279"/>
      <c r="N284" s="38"/>
    </row>
    <row r="285" spans="1:14" s="44" customFormat="1" ht="18.75" x14ac:dyDescent="0.25">
      <c r="A285" s="165"/>
      <c r="B285" s="45"/>
      <c r="C285" s="42" t="s">
        <v>103</v>
      </c>
      <c r="D285" s="43" t="s">
        <v>104</v>
      </c>
      <c r="E285" s="346">
        <v>5693288.7700000005</v>
      </c>
      <c r="F285" s="347">
        <v>5294499.76</v>
      </c>
      <c r="G285" s="348"/>
      <c r="H285" s="346"/>
      <c r="I285" s="348"/>
      <c r="J285" s="349"/>
      <c r="K285" s="346">
        <f t="shared" si="6"/>
        <v>398789.01000000071</v>
      </c>
      <c r="L285" s="37">
        <f t="shared" si="7"/>
        <v>7.5321376537374833</v>
      </c>
      <c r="M285" s="279"/>
      <c r="N285" s="38"/>
    </row>
    <row r="286" spans="1:14" s="44" customFormat="1" ht="18.75" x14ac:dyDescent="0.25">
      <c r="A286" s="165" t="s">
        <v>691</v>
      </c>
      <c r="B286" s="45"/>
      <c r="C286" s="39" t="s">
        <v>902</v>
      </c>
      <c r="D286" s="40" t="s">
        <v>903</v>
      </c>
      <c r="E286" s="346">
        <v>20498328.870000001</v>
      </c>
      <c r="F286" s="347">
        <v>17527322.530000001</v>
      </c>
      <c r="G286" s="348"/>
      <c r="H286" s="346"/>
      <c r="I286" s="348"/>
      <c r="J286" s="349"/>
      <c r="K286" s="346">
        <f t="shared" ref="K286:K349" si="8">+E286-F286</f>
        <v>2971006.34</v>
      </c>
      <c r="L286" s="37">
        <f t="shared" ref="L286:L349" si="9">+K286/F286*100</f>
        <v>16.950714148808441</v>
      </c>
      <c r="M286" s="279"/>
      <c r="N286" s="38"/>
    </row>
    <row r="287" spans="1:14" s="44" customFormat="1" ht="18.75" x14ac:dyDescent="0.25">
      <c r="A287" s="165" t="s">
        <v>691</v>
      </c>
      <c r="B287" s="45" t="s">
        <v>414</v>
      </c>
      <c r="C287" s="42" t="s">
        <v>904</v>
      </c>
      <c r="D287" s="43" t="s">
        <v>905</v>
      </c>
      <c r="E287" s="346">
        <v>0</v>
      </c>
      <c r="F287" s="347">
        <v>0</v>
      </c>
      <c r="G287" s="348"/>
      <c r="H287" s="346"/>
      <c r="I287" s="348"/>
      <c r="J287" s="349"/>
      <c r="K287" s="346">
        <f t="shared" si="8"/>
        <v>0</v>
      </c>
      <c r="L287" s="37"/>
      <c r="M287" s="280"/>
      <c r="N287" s="38"/>
    </row>
    <row r="288" spans="1:14" s="21" customFormat="1" ht="18.75" x14ac:dyDescent="0.25">
      <c r="A288" s="166"/>
      <c r="B288" s="47" t="s">
        <v>414</v>
      </c>
      <c r="C288" s="45" t="s">
        <v>608</v>
      </c>
      <c r="D288" s="46" t="s">
        <v>906</v>
      </c>
      <c r="E288" s="346">
        <v>0</v>
      </c>
      <c r="F288" s="347">
        <v>0</v>
      </c>
      <c r="G288" s="348"/>
      <c r="H288" s="346"/>
      <c r="I288" s="348"/>
      <c r="J288" s="349"/>
      <c r="K288" s="346">
        <f t="shared" si="8"/>
        <v>0</v>
      </c>
      <c r="L288" s="37"/>
      <c r="M288" s="280"/>
      <c r="N288" s="38"/>
    </row>
    <row r="289" spans="1:14" s="21" customFormat="1" ht="18.75" x14ac:dyDescent="0.25">
      <c r="A289" s="166"/>
      <c r="B289" s="47" t="s">
        <v>414</v>
      </c>
      <c r="C289" s="45" t="s">
        <v>609</v>
      </c>
      <c r="D289" s="46" t="s">
        <v>907</v>
      </c>
      <c r="E289" s="346">
        <v>0</v>
      </c>
      <c r="F289" s="347">
        <v>0</v>
      </c>
      <c r="G289" s="348"/>
      <c r="H289" s="346"/>
      <c r="I289" s="348"/>
      <c r="J289" s="349"/>
      <c r="K289" s="346">
        <f t="shared" si="8"/>
        <v>0</v>
      </c>
      <c r="L289" s="37"/>
      <c r="M289" s="279"/>
      <c r="N289" s="38"/>
    </row>
    <row r="290" spans="1:14" s="44" customFormat="1" ht="18.75" x14ac:dyDescent="0.25">
      <c r="A290" s="165"/>
      <c r="B290" s="45"/>
      <c r="C290" s="42" t="s">
        <v>76</v>
      </c>
      <c r="D290" s="43" t="s">
        <v>77</v>
      </c>
      <c r="E290" s="346">
        <v>7328.07</v>
      </c>
      <c r="F290" s="347">
        <v>0</v>
      </c>
      <c r="G290" s="348"/>
      <c r="H290" s="346"/>
      <c r="I290" s="348"/>
      <c r="J290" s="349"/>
      <c r="K290" s="346">
        <f t="shared" si="8"/>
        <v>7328.07</v>
      </c>
      <c r="L290" s="37">
        <v>100</v>
      </c>
      <c r="M290" s="279"/>
      <c r="N290" s="38"/>
    </row>
    <row r="291" spans="1:14" s="44" customFormat="1" ht="25.5" x14ac:dyDescent="0.25">
      <c r="A291" s="165"/>
      <c r="B291" s="45" t="s">
        <v>755</v>
      </c>
      <c r="C291" s="42" t="s">
        <v>610</v>
      </c>
      <c r="D291" s="43" t="s">
        <v>908</v>
      </c>
      <c r="E291" s="346">
        <v>0</v>
      </c>
      <c r="F291" s="347">
        <v>0</v>
      </c>
      <c r="G291" s="348"/>
      <c r="H291" s="346"/>
      <c r="I291" s="348"/>
      <c r="J291" s="349"/>
      <c r="K291" s="346">
        <f t="shared" si="8"/>
        <v>0</v>
      </c>
      <c r="L291" s="37"/>
      <c r="M291" s="279"/>
      <c r="N291" s="38"/>
    </row>
    <row r="292" spans="1:14" s="44" customFormat="1" ht="18.75" x14ac:dyDescent="0.25">
      <c r="A292" s="165"/>
      <c r="B292" s="45" t="s">
        <v>757</v>
      </c>
      <c r="C292" s="42" t="s">
        <v>78</v>
      </c>
      <c r="D292" s="43" t="s">
        <v>909</v>
      </c>
      <c r="E292" s="346">
        <v>5422.83</v>
      </c>
      <c r="F292" s="347">
        <v>0</v>
      </c>
      <c r="G292" s="348"/>
      <c r="H292" s="346"/>
      <c r="I292" s="348"/>
      <c r="J292" s="349"/>
      <c r="K292" s="346">
        <f t="shared" si="8"/>
        <v>5422.83</v>
      </c>
      <c r="L292" s="37">
        <v>100</v>
      </c>
      <c r="M292" s="279"/>
      <c r="N292" s="38"/>
    </row>
    <row r="293" spans="1:14" s="44" customFormat="1" ht="18.75" x14ac:dyDescent="0.25">
      <c r="A293" s="165"/>
      <c r="B293" s="45"/>
      <c r="C293" s="42" t="s">
        <v>79</v>
      </c>
      <c r="D293" s="43" t="s">
        <v>910</v>
      </c>
      <c r="E293" s="346">
        <v>20146027.100000001</v>
      </c>
      <c r="F293" s="347">
        <v>17320906.370000001</v>
      </c>
      <c r="G293" s="348"/>
      <c r="H293" s="346"/>
      <c r="I293" s="348"/>
      <c r="J293" s="349"/>
      <c r="K293" s="346">
        <f t="shared" si="8"/>
        <v>2825120.7300000004</v>
      </c>
      <c r="L293" s="37">
        <f t="shared" si="9"/>
        <v>16.310467071706711</v>
      </c>
      <c r="M293" s="279"/>
      <c r="N293" s="38"/>
    </row>
    <row r="294" spans="1:14" s="44" customFormat="1" ht="18.75" x14ac:dyDescent="0.25">
      <c r="A294" s="165"/>
      <c r="B294" s="45"/>
      <c r="C294" s="42" t="s">
        <v>80</v>
      </c>
      <c r="D294" s="43" t="s">
        <v>911</v>
      </c>
      <c r="E294" s="346">
        <v>339550.87</v>
      </c>
      <c r="F294" s="347">
        <v>206416.16</v>
      </c>
      <c r="G294" s="348"/>
      <c r="H294" s="346"/>
      <c r="I294" s="348"/>
      <c r="J294" s="349"/>
      <c r="K294" s="346">
        <f t="shared" si="8"/>
        <v>133134.71</v>
      </c>
      <c r="L294" s="37">
        <f t="shared" si="9"/>
        <v>64.498201109835591</v>
      </c>
      <c r="M294" s="279"/>
      <c r="N294" s="38"/>
    </row>
    <row r="295" spans="1:14" s="44" customFormat="1" ht="18.75" x14ac:dyDescent="0.25">
      <c r="A295" s="168" t="s">
        <v>691</v>
      </c>
      <c r="B295" s="316"/>
      <c r="C295" s="39" t="s">
        <v>912</v>
      </c>
      <c r="D295" s="40" t="s">
        <v>913</v>
      </c>
      <c r="E295" s="346">
        <v>3072827.96</v>
      </c>
      <c r="F295" s="347">
        <v>2548787.35</v>
      </c>
      <c r="G295" s="348"/>
      <c r="H295" s="346"/>
      <c r="I295" s="348"/>
      <c r="J295" s="349"/>
      <c r="K295" s="346">
        <f t="shared" si="8"/>
        <v>524040.60999999987</v>
      </c>
      <c r="L295" s="37">
        <f t="shared" si="9"/>
        <v>20.560389629994038</v>
      </c>
      <c r="M295" s="279"/>
      <c r="N295" s="38"/>
    </row>
    <row r="296" spans="1:14" s="44" customFormat="1" ht="18.75" x14ac:dyDescent="0.25">
      <c r="A296" s="165"/>
      <c r="B296" s="45"/>
      <c r="C296" s="42" t="s">
        <v>125</v>
      </c>
      <c r="D296" s="43" t="s">
        <v>914</v>
      </c>
      <c r="E296" s="346">
        <v>315464.28000000003</v>
      </c>
      <c r="F296" s="347">
        <v>0</v>
      </c>
      <c r="G296" s="348"/>
      <c r="H296" s="346"/>
      <c r="I296" s="348"/>
      <c r="J296" s="349"/>
      <c r="K296" s="346">
        <f t="shared" si="8"/>
        <v>315464.28000000003</v>
      </c>
      <c r="L296" s="37">
        <v>100</v>
      </c>
      <c r="M296" s="279"/>
      <c r="N296" s="38"/>
    </row>
    <row r="297" spans="1:14" s="44" customFormat="1" ht="18.75" x14ac:dyDescent="0.25">
      <c r="A297" s="165"/>
      <c r="B297" s="45"/>
      <c r="C297" s="42" t="s">
        <v>126</v>
      </c>
      <c r="D297" s="43" t="s">
        <v>915</v>
      </c>
      <c r="E297" s="346">
        <v>2731995.47</v>
      </c>
      <c r="F297" s="347">
        <v>2214408.66</v>
      </c>
      <c r="G297" s="348"/>
      <c r="H297" s="346"/>
      <c r="I297" s="348"/>
      <c r="J297" s="349"/>
      <c r="K297" s="346">
        <f t="shared" si="8"/>
        <v>517586.81000000006</v>
      </c>
      <c r="L297" s="37">
        <f t="shared" si="9"/>
        <v>23.37359040133089</v>
      </c>
      <c r="M297" s="279"/>
      <c r="N297" s="38"/>
    </row>
    <row r="298" spans="1:14" s="44" customFormat="1" ht="18.75" x14ac:dyDescent="0.25">
      <c r="A298" s="165"/>
      <c r="B298" s="45"/>
      <c r="C298" s="42" t="s">
        <v>127</v>
      </c>
      <c r="D298" s="43" t="s">
        <v>916</v>
      </c>
      <c r="E298" s="346">
        <v>0</v>
      </c>
      <c r="F298" s="347">
        <v>0</v>
      </c>
      <c r="G298" s="348"/>
      <c r="H298" s="346"/>
      <c r="I298" s="348"/>
      <c r="J298" s="349"/>
      <c r="K298" s="346">
        <f t="shared" si="8"/>
        <v>0</v>
      </c>
      <c r="L298" s="37"/>
      <c r="M298" s="279"/>
      <c r="N298" s="38"/>
    </row>
    <row r="299" spans="1:14" s="44" customFormat="1" ht="25.5" x14ac:dyDescent="0.25">
      <c r="A299" s="165"/>
      <c r="B299" s="45"/>
      <c r="C299" s="42" t="s">
        <v>128</v>
      </c>
      <c r="D299" s="43" t="s">
        <v>917</v>
      </c>
      <c r="E299" s="346">
        <v>25368.21</v>
      </c>
      <c r="F299" s="347">
        <v>74250.460000000006</v>
      </c>
      <c r="G299" s="348"/>
      <c r="H299" s="346"/>
      <c r="I299" s="348"/>
      <c r="J299" s="349"/>
      <c r="K299" s="346">
        <f t="shared" si="8"/>
        <v>-48882.250000000007</v>
      </c>
      <c r="L299" s="37">
        <f t="shared" si="9"/>
        <v>-65.834272272521957</v>
      </c>
      <c r="M299" s="279"/>
      <c r="N299" s="38"/>
    </row>
    <row r="300" spans="1:14" s="44" customFormat="1" ht="32.25" customHeight="1" x14ac:dyDescent="0.25">
      <c r="A300" s="165"/>
      <c r="B300" s="45" t="s">
        <v>414</v>
      </c>
      <c r="C300" s="42" t="s">
        <v>129</v>
      </c>
      <c r="D300" s="43" t="s">
        <v>918</v>
      </c>
      <c r="E300" s="346">
        <v>0</v>
      </c>
      <c r="F300" s="347">
        <v>0</v>
      </c>
      <c r="G300" s="348"/>
      <c r="H300" s="346"/>
      <c r="I300" s="348"/>
      <c r="J300" s="349"/>
      <c r="K300" s="346">
        <f t="shared" si="8"/>
        <v>0</v>
      </c>
      <c r="L300" s="37"/>
      <c r="M300" s="279"/>
      <c r="N300" s="38"/>
    </row>
    <row r="301" spans="1:14" s="44" customFormat="1" ht="18.75" x14ac:dyDescent="0.25">
      <c r="A301" s="165"/>
      <c r="B301" s="45"/>
      <c r="C301" s="42" t="s">
        <v>130</v>
      </c>
      <c r="D301" s="43" t="s">
        <v>919</v>
      </c>
      <c r="E301" s="346">
        <v>0</v>
      </c>
      <c r="F301" s="347">
        <v>260128.23</v>
      </c>
      <c r="G301" s="348"/>
      <c r="H301" s="346"/>
      <c r="I301" s="348"/>
      <c r="J301" s="349"/>
      <c r="K301" s="346">
        <f t="shared" si="8"/>
        <v>-260128.23</v>
      </c>
      <c r="L301" s="37">
        <f t="shared" si="9"/>
        <v>-100</v>
      </c>
      <c r="M301" s="279"/>
      <c r="N301" s="38"/>
    </row>
    <row r="302" spans="1:14" s="44" customFormat="1" ht="25.5" x14ac:dyDescent="0.25">
      <c r="A302" s="165"/>
      <c r="B302" s="45" t="s">
        <v>414</v>
      </c>
      <c r="C302" s="42" t="s">
        <v>131</v>
      </c>
      <c r="D302" s="43" t="s">
        <v>132</v>
      </c>
      <c r="E302" s="346">
        <v>0</v>
      </c>
      <c r="F302" s="347">
        <v>0</v>
      </c>
      <c r="G302" s="348"/>
      <c r="H302" s="346"/>
      <c r="I302" s="348"/>
      <c r="J302" s="349"/>
      <c r="K302" s="346">
        <f t="shared" si="8"/>
        <v>0</v>
      </c>
      <c r="L302" s="37"/>
      <c r="M302" s="279"/>
      <c r="N302" s="38"/>
    </row>
    <row r="303" spans="1:14" s="44" customFormat="1" ht="18.75" x14ac:dyDescent="0.25">
      <c r="A303" s="165" t="s">
        <v>691</v>
      </c>
      <c r="B303" s="45"/>
      <c r="C303" s="39" t="s">
        <v>920</v>
      </c>
      <c r="D303" s="40" t="s">
        <v>921</v>
      </c>
      <c r="E303" s="346">
        <v>10834672.07</v>
      </c>
      <c r="F303" s="347">
        <v>11293269</v>
      </c>
      <c r="G303" s="348"/>
      <c r="H303" s="346"/>
      <c r="I303" s="348"/>
      <c r="J303" s="349"/>
      <c r="K303" s="346">
        <f t="shared" si="8"/>
        <v>-458596.9299999997</v>
      </c>
      <c r="L303" s="37">
        <f t="shared" si="9"/>
        <v>-4.060798782000143</v>
      </c>
      <c r="M303" s="279"/>
      <c r="N303" s="38"/>
    </row>
    <row r="304" spans="1:14" s="44" customFormat="1" ht="18.75" x14ac:dyDescent="0.25">
      <c r="A304" s="168"/>
      <c r="B304" s="316"/>
      <c r="C304" s="42" t="s">
        <v>119</v>
      </c>
      <c r="D304" s="43" t="s">
        <v>120</v>
      </c>
      <c r="E304" s="346">
        <v>119545.32</v>
      </c>
      <c r="F304" s="347">
        <v>48997.9</v>
      </c>
      <c r="G304" s="348"/>
      <c r="H304" s="346"/>
      <c r="I304" s="348"/>
      <c r="J304" s="349"/>
      <c r="K304" s="346">
        <f t="shared" si="8"/>
        <v>70547.420000000013</v>
      </c>
      <c r="L304" s="37">
        <f t="shared" si="9"/>
        <v>143.98049712334614</v>
      </c>
      <c r="M304" s="279"/>
      <c r="N304" s="38"/>
    </row>
    <row r="305" spans="1:14" s="44" customFormat="1" ht="18.75" x14ac:dyDescent="0.25">
      <c r="A305" s="168"/>
      <c r="B305" s="316"/>
      <c r="C305" s="42" t="s">
        <v>115</v>
      </c>
      <c r="D305" s="43" t="s">
        <v>116</v>
      </c>
      <c r="E305" s="346">
        <v>10784.98</v>
      </c>
      <c r="F305" s="347">
        <v>3190.57</v>
      </c>
      <c r="G305" s="348"/>
      <c r="H305" s="346"/>
      <c r="I305" s="348"/>
      <c r="J305" s="349"/>
      <c r="K305" s="346">
        <f t="shared" si="8"/>
        <v>7594.41</v>
      </c>
      <c r="L305" s="37">
        <f t="shared" si="9"/>
        <v>238.02674757175049</v>
      </c>
      <c r="M305" s="279"/>
      <c r="N305" s="38"/>
    </row>
    <row r="306" spans="1:14" s="44" customFormat="1" ht="18.75" x14ac:dyDescent="0.25">
      <c r="A306" s="165"/>
      <c r="B306" s="45"/>
      <c r="C306" s="42" t="s">
        <v>121</v>
      </c>
      <c r="D306" s="43" t="s">
        <v>122</v>
      </c>
      <c r="E306" s="346">
        <v>0</v>
      </c>
      <c r="F306" s="347">
        <v>0</v>
      </c>
      <c r="G306" s="348"/>
      <c r="H306" s="346"/>
      <c r="I306" s="348"/>
      <c r="J306" s="349"/>
      <c r="K306" s="346">
        <f t="shared" si="8"/>
        <v>0</v>
      </c>
      <c r="L306" s="37"/>
      <c r="M306" s="279"/>
      <c r="N306" s="38"/>
    </row>
    <row r="307" spans="1:14" s="44" customFormat="1" ht="18.75" x14ac:dyDescent="0.25">
      <c r="A307" s="168"/>
      <c r="B307" s="316"/>
      <c r="C307" s="42" t="s">
        <v>117</v>
      </c>
      <c r="D307" s="43" t="s">
        <v>118</v>
      </c>
      <c r="E307" s="346">
        <v>3450498.96</v>
      </c>
      <c r="F307" s="347">
        <v>3399889.97</v>
      </c>
      <c r="G307" s="348"/>
      <c r="H307" s="346"/>
      <c r="I307" s="348"/>
      <c r="J307" s="349"/>
      <c r="K307" s="346">
        <f t="shared" si="8"/>
        <v>50608.989999999758</v>
      </c>
      <c r="L307" s="37">
        <f t="shared" si="9"/>
        <v>1.4885478779185244</v>
      </c>
      <c r="M307" s="279"/>
      <c r="N307" s="38"/>
    </row>
    <row r="308" spans="1:14" s="44" customFormat="1" ht="18.75" x14ac:dyDescent="0.25">
      <c r="A308" s="168"/>
      <c r="B308" s="316"/>
      <c r="C308" s="42" t="s">
        <v>113</v>
      </c>
      <c r="D308" s="43" t="s">
        <v>114</v>
      </c>
      <c r="E308" s="346">
        <v>7224747.6100000003</v>
      </c>
      <c r="F308" s="347">
        <v>7806558.5599999996</v>
      </c>
      <c r="G308" s="348"/>
      <c r="H308" s="346"/>
      <c r="I308" s="348"/>
      <c r="J308" s="349"/>
      <c r="K308" s="346">
        <f t="shared" si="8"/>
        <v>-581810.94999999925</v>
      </c>
      <c r="L308" s="37">
        <f t="shared" si="9"/>
        <v>-7.4528480831635404</v>
      </c>
      <c r="M308" s="279"/>
      <c r="N308" s="38"/>
    </row>
    <row r="309" spans="1:14" s="44" customFormat="1" ht="18.75" x14ac:dyDescent="0.25">
      <c r="A309" s="168"/>
      <c r="B309" s="316" t="s">
        <v>414</v>
      </c>
      <c r="C309" s="42" t="s">
        <v>123</v>
      </c>
      <c r="D309" s="43" t="s">
        <v>124</v>
      </c>
      <c r="E309" s="346">
        <v>29095.200000000001</v>
      </c>
      <c r="F309" s="347">
        <v>34632</v>
      </c>
      <c r="G309" s="348"/>
      <c r="H309" s="346"/>
      <c r="I309" s="348"/>
      <c r="J309" s="349"/>
      <c r="K309" s="346">
        <f t="shared" si="8"/>
        <v>-5536.7999999999993</v>
      </c>
      <c r="L309" s="37">
        <f t="shared" si="9"/>
        <v>-15.987525987525986</v>
      </c>
      <c r="M309" s="283"/>
      <c r="N309" s="38"/>
    </row>
    <row r="310" spans="1:14" s="56" customFormat="1" ht="18.75" x14ac:dyDescent="0.25">
      <c r="A310" s="168"/>
      <c r="B310" s="45" t="s">
        <v>414</v>
      </c>
      <c r="C310" s="42" t="s">
        <v>922</v>
      </c>
      <c r="D310" s="43" t="s">
        <v>923</v>
      </c>
      <c r="E310" s="346">
        <v>0</v>
      </c>
      <c r="F310" s="347">
        <v>0</v>
      </c>
      <c r="G310" s="348"/>
      <c r="H310" s="346"/>
      <c r="I310" s="348"/>
      <c r="J310" s="349"/>
      <c r="K310" s="346">
        <f t="shared" si="8"/>
        <v>0</v>
      </c>
      <c r="L310" s="37"/>
      <c r="M310" s="279"/>
      <c r="N310" s="38"/>
    </row>
    <row r="311" spans="1:14" s="44" customFormat="1" ht="31.5" customHeight="1" x14ac:dyDescent="0.25">
      <c r="A311" s="165" t="s">
        <v>691</v>
      </c>
      <c r="B311" s="45"/>
      <c r="C311" s="39" t="s">
        <v>924</v>
      </c>
      <c r="D311" s="40" t="s">
        <v>925</v>
      </c>
      <c r="E311" s="346">
        <v>8540582.0399999991</v>
      </c>
      <c r="F311" s="347">
        <v>14657314.160000002</v>
      </c>
      <c r="G311" s="348"/>
      <c r="H311" s="346"/>
      <c r="I311" s="348"/>
      <c r="J311" s="349"/>
      <c r="K311" s="346">
        <f t="shared" si="8"/>
        <v>-6116732.1200000029</v>
      </c>
      <c r="L311" s="37">
        <f t="shared" si="9"/>
        <v>-41.731602756340195</v>
      </c>
      <c r="M311" s="280"/>
      <c r="N311" s="38"/>
    </row>
    <row r="312" spans="1:14" s="21" customFormat="1" ht="18.75" x14ac:dyDescent="0.25">
      <c r="A312" s="166"/>
      <c r="B312" s="47" t="s">
        <v>414</v>
      </c>
      <c r="C312" s="42" t="s">
        <v>133</v>
      </c>
      <c r="D312" s="43" t="s">
        <v>926</v>
      </c>
      <c r="E312" s="346">
        <v>11899.44</v>
      </c>
      <c r="F312" s="347">
        <v>0</v>
      </c>
      <c r="G312" s="348"/>
      <c r="H312" s="346"/>
      <c r="I312" s="348"/>
      <c r="J312" s="349"/>
      <c r="K312" s="346">
        <f t="shared" si="8"/>
        <v>11899.44</v>
      </c>
      <c r="L312" s="37">
        <v>100</v>
      </c>
      <c r="M312" s="280"/>
      <c r="N312" s="38"/>
    </row>
    <row r="313" spans="1:14" s="21" customFormat="1" ht="18.75" x14ac:dyDescent="0.25">
      <c r="A313" s="166"/>
      <c r="B313" s="47"/>
      <c r="C313" s="42" t="s">
        <v>134</v>
      </c>
      <c r="D313" s="43" t="s">
        <v>927</v>
      </c>
      <c r="E313" s="346">
        <v>0</v>
      </c>
      <c r="F313" s="347">
        <v>14456.26</v>
      </c>
      <c r="G313" s="348"/>
      <c r="H313" s="346"/>
      <c r="I313" s="348"/>
      <c r="J313" s="349"/>
      <c r="K313" s="346">
        <f t="shared" si="8"/>
        <v>-14456.26</v>
      </c>
      <c r="L313" s="37">
        <f t="shared" si="9"/>
        <v>-100</v>
      </c>
      <c r="M313" s="280"/>
      <c r="N313" s="38"/>
    </row>
    <row r="314" spans="1:14" s="21" customFormat="1" ht="18.75" x14ac:dyDescent="0.25">
      <c r="A314" s="166" t="s">
        <v>691</v>
      </c>
      <c r="B314" s="47"/>
      <c r="C314" s="42" t="s">
        <v>928</v>
      </c>
      <c r="D314" s="43" t="s">
        <v>929</v>
      </c>
      <c r="E314" s="346">
        <v>8380665.6099999994</v>
      </c>
      <c r="F314" s="347">
        <v>14489496.550000003</v>
      </c>
      <c r="G314" s="348"/>
      <c r="H314" s="346"/>
      <c r="I314" s="348"/>
      <c r="J314" s="349"/>
      <c r="K314" s="346">
        <f t="shared" si="8"/>
        <v>-6108830.9400000032</v>
      </c>
      <c r="L314" s="37">
        <f t="shared" si="9"/>
        <v>-42.160408534001149</v>
      </c>
      <c r="M314" s="280"/>
      <c r="N314" s="38"/>
    </row>
    <row r="315" spans="1:14" s="21" customFormat="1" ht="18.75" x14ac:dyDescent="0.25">
      <c r="A315" s="166"/>
      <c r="B315" s="47"/>
      <c r="C315" s="45" t="s">
        <v>135</v>
      </c>
      <c r="D315" s="46" t="s">
        <v>930</v>
      </c>
      <c r="E315" s="346">
        <v>6302629.8799999999</v>
      </c>
      <c r="F315" s="347">
        <v>10445129.280000001</v>
      </c>
      <c r="G315" s="356"/>
      <c r="H315" s="346"/>
      <c r="I315" s="348"/>
      <c r="J315" s="349"/>
      <c r="K315" s="346">
        <f t="shared" si="8"/>
        <v>-4142499.4000000013</v>
      </c>
      <c r="L315" s="37">
        <f t="shared" si="9"/>
        <v>-39.659627841389444</v>
      </c>
      <c r="M315" s="280"/>
      <c r="N315" s="38"/>
    </row>
    <row r="316" spans="1:14" s="21" customFormat="1" ht="18.75" x14ac:dyDescent="0.25">
      <c r="A316" s="166"/>
      <c r="B316" s="47"/>
      <c r="C316" s="45" t="s">
        <v>136</v>
      </c>
      <c r="D316" s="46" t="s">
        <v>137</v>
      </c>
      <c r="E316" s="346">
        <v>0</v>
      </c>
      <c r="F316" s="347">
        <v>0</v>
      </c>
      <c r="G316" s="348"/>
      <c r="H316" s="346"/>
      <c r="I316" s="348"/>
      <c r="J316" s="349"/>
      <c r="K316" s="346">
        <f t="shared" si="8"/>
        <v>0</v>
      </c>
      <c r="L316" s="37"/>
      <c r="M316" s="280"/>
      <c r="N316" s="38"/>
    </row>
    <row r="317" spans="1:14" s="21" customFormat="1" ht="18.75" x14ac:dyDescent="0.25">
      <c r="A317" s="166"/>
      <c r="B317" s="47"/>
      <c r="C317" s="45" t="s">
        <v>138</v>
      </c>
      <c r="D317" s="46" t="s">
        <v>931</v>
      </c>
      <c r="E317" s="346">
        <v>140794.13999999998</v>
      </c>
      <c r="F317" s="347">
        <v>1449593.3800000001</v>
      </c>
      <c r="G317" s="348"/>
      <c r="H317" s="346"/>
      <c r="I317" s="348"/>
      <c r="J317" s="349"/>
      <c r="K317" s="346">
        <f t="shared" si="8"/>
        <v>-1308799.2400000002</v>
      </c>
      <c r="L317" s="37">
        <f t="shared" si="9"/>
        <v>-90.287335611314674</v>
      </c>
      <c r="M317" s="280"/>
      <c r="N317" s="38"/>
    </row>
    <row r="318" spans="1:14" s="21" customFormat="1" ht="18.75" x14ac:dyDescent="0.25">
      <c r="A318" s="166"/>
      <c r="B318" s="47"/>
      <c r="C318" s="45" t="s">
        <v>139</v>
      </c>
      <c r="D318" s="46" t="s">
        <v>140</v>
      </c>
      <c r="E318" s="346">
        <v>0</v>
      </c>
      <c r="F318" s="347">
        <v>0</v>
      </c>
      <c r="G318" s="348"/>
      <c r="H318" s="346"/>
      <c r="I318" s="348"/>
      <c r="J318" s="349"/>
      <c r="K318" s="346">
        <f t="shared" si="8"/>
        <v>0</v>
      </c>
      <c r="L318" s="37"/>
      <c r="M318" s="280"/>
      <c r="N318" s="38"/>
    </row>
    <row r="319" spans="1:14" s="21" customFormat="1" ht="18.75" x14ac:dyDescent="0.25">
      <c r="A319" s="166"/>
      <c r="B319" s="47"/>
      <c r="C319" s="45" t="s">
        <v>141</v>
      </c>
      <c r="D319" s="46" t="s">
        <v>142</v>
      </c>
      <c r="E319" s="346">
        <v>503036.62</v>
      </c>
      <c r="F319" s="347">
        <v>324443.33</v>
      </c>
      <c r="G319" s="348"/>
      <c r="H319" s="346"/>
      <c r="I319" s="348"/>
      <c r="J319" s="349"/>
      <c r="K319" s="346">
        <f t="shared" si="8"/>
        <v>178593.28999999998</v>
      </c>
      <c r="L319" s="37">
        <f t="shared" si="9"/>
        <v>55.046066134261409</v>
      </c>
      <c r="M319" s="280"/>
      <c r="N319" s="38"/>
    </row>
    <row r="320" spans="1:14" s="21" customFormat="1" ht="18.75" x14ac:dyDescent="0.25">
      <c r="A320" s="166"/>
      <c r="B320" s="47"/>
      <c r="C320" s="45" t="s">
        <v>143</v>
      </c>
      <c r="D320" s="46" t="s">
        <v>144</v>
      </c>
      <c r="E320" s="346">
        <v>1434204.97</v>
      </c>
      <c r="F320" s="347">
        <v>2270330.56</v>
      </c>
      <c r="G320" s="348"/>
      <c r="H320" s="346"/>
      <c r="I320" s="348"/>
      <c r="J320" s="349"/>
      <c r="K320" s="346">
        <f t="shared" si="8"/>
        <v>-836125.59000000008</v>
      </c>
      <c r="L320" s="37">
        <f t="shared" si="9"/>
        <v>-36.828363443251192</v>
      </c>
      <c r="M320" s="280"/>
      <c r="N320" s="38"/>
    </row>
    <row r="321" spans="1:14" s="21" customFormat="1" ht="18.75" x14ac:dyDescent="0.25">
      <c r="A321" s="166" t="s">
        <v>691</v>
      </c>
      <c r="B321" s="47"/>
      <c r="C321" s="42" t="s">
        <v>932</v>
      </c>
      <c r="D321" s="43" t="s">
        <v>933</v>
      </c>
      <c r="E321" s="346">
        <v>148016.99</v>
      </c>
      <c r="F321" s="347">
        <v>153361.35</v>
      </c>
      <c r="G321" s="348"/>
      <c r="H321" s="346"/>
      <c r="I321" s="348"/>
      <c r="J321" s="349"/>
      <c r="K321" s="346">
        <f t="shared" si="8"/>
        <v>-5344.3600000000151</v>
      </c>
      <c r="L321" s="37">
        <f t="shared" si="9"/>
        <v>-3.4848154375271312</v>
      </c>
      <c r="M321" s="280"/>
      <c r="N321" s="38"/>
    </row>
    <row r="322" spans="1:14" s="21" customFormat="1" ht="18.75" x14ac:dyDescent="0.25">
      <c r="A322" s="166"/>
      <c r="B322" s="47" t="s">
        <v>414</v>
      </c>
      <c r="C322" s="45" t="s">
        <v>145</v>
      </c>
      <c r="D322" s="46" t="s">
        <v>146</v>
      </c>
      <c r="E322" s="346">
        <v>0</v>
      </c>
      <c r="F322" s="347">
        <v>0</v>
      </c>
      <c r="G322" s="348"/>
      <c r="H322" s="346"/>
      <c r="I322" s="348"/>
      <c r="J322" s="349"/>
      <c r="K322" s="346">
        <f t="shared" si="8"/>
        <v>0</v>
      </c>
      <c r="L322" s="37"/>
      <c r="M322" s="280"/>
      <c r="N322" s="38"/>
    </row>
    <row r="323" spans="1:14" s="21" customFormat="1" ht="18.75" x14ac:dyDescent="0.25">
      <c r="A323" s="166"/>
      <c r="B323" s="47"/>
      <c r="C323" s="45" t="s">
        <v>147</v>
      </c>
      <c r="D323" s="46" t="s">
        <v>148</v>
      </c>
      <c r="E323" s="346">
        <v>148016.99</v>
      </c>
      <c r="F323" s="347">
        <v>122569.73</v>
      </c>
      <c r="G323" s="348"/>
      <c r="H323" s="346"/>
      <c r="I323" s="348"/>
      <c r="J323" s="349"/>
      <c r="K323" s="346">
        <f t="shared" si="8"/>
        <v>25447.259999999995</v>
      </c>
      <c r="L323" s="37">
        <f t="shared" si="9"/>
        <v>20.761455540450317</v>
      </c>
      <c r="M323" s="280"/>
      <c r="N323" s="38"/>
    </row>
    <row r="324" spans="1:14" s="21" customFormat="1" ht="18.75" x14ac:dyDescent="0.25">
      <c r="A324" s="166"/>
      <c r="B324" s="47" t="s">
        <v>757</v>
      </c>
      <c r="C324" s="45" t="s">
        <v>149</v>
      </c>
      <c r="D324" s="46" t="s">
        <v>150</v>
      </c>
      <c r="E324" s="346">
        <v>0</v>
      </c>
      <c r="F324" s="347">
        <v>30791.62</v>
      </c>
      <c r="G324" s="348"/>
      <c r="H324" s="346"/>
      <c r="I324" s="348"/>
      <c r="J324" s="349"/>
      <c r="K324" s="346">
        <f t="shared" si="8"/>
        <v>-30791.62</v>
      </c>
      <c r="L324" s="37">
        <f t="shared" si="9"/>
        <v>-100</v>
      </c>
      <c r="M324" s="280"/>
      <c r="N324" s="38"/>
    </row>
    <row r="325" spans="1:14" s="21" customFormat="1" ht="18.75" x14ac:dyDescent="0.25">
      <c r="A325" s="166" t="s">
        <v>691</v>
      </c>
      <c r="B325" s="47"/>
      <c r="C325" s="39" t="s">
        <v>934</v>
      </c>
      <c r="D325" s="40" t="s">
        <v>935</v>
      </c>
      <c r="E325" s="346">
        <v>5923452.3300000001</v>
      </c>
      <c r="F325" s="347">
        <v>6444305.0600000005</v>
      </c>
      <c r="G325" s="348"/>
      <c r="H325" s="346"/>
      <c r="I325" s="348"/>
      <c r="J325" s="349"/>
      <c r="K325" s="346">
        <f t="shared" si="8"/>
        <v>-520852.73000000045</v>
      </c>
      <c r="L325" s="37">
        <f t="shared" si="9"/>
        <v>-8.0823723450484888</v>
      </c>
      <c r="M325" s="280"/>
      <c r="N325" s="38"/>
    </row>
    <row r="326" spans="1:14" s="21" customFormat="1" ht="18.75" x14ac:dyDescent="0.25">
      <c r="A326" s="170"/>
      <c r="B326" s="318" t="s">
        <v>414</v>
      </c>
      <c r="C326" s="42" t="s">
        <v>75</v>
      </c>
      <c r="D326" s="43" t="s">
        <v>153</v>
      </c>
      <c r="E326" s="346">
        <v>294935.52</v>
      </c>
      <c r="F326" s="347">
        <v>683724.27</v>
      </c>
      <c r="G326" s="348"/>
      <c r="H326" s="346"/>
      <c r="I326" s="348"/>
      <c r="J326" s="349"/>
      <c r="K326" s="346">
        <f t="shared" si="8"/>
        <v>-388788.75</v>
      </c>
      <c r="L326" s="37">
        <f t="shared" si="9"/>
        <v>-56.863382954067141</v>
      </c>
      <c r="M326" s="280"/>
      <c r="N326" s="38"/>
    </row>
    <row r="327" spans="1:14" s="21" customFormat="1" ht="18.75" x14ac:dyDescent="0.25">
      <c r="A327" s="166"/>
      <c r="B327" s="47"/>
      <c r="C327" s="42" t="s">
        <v>154</v>
      </c>
      <c r="D327" s="43" t="s">
        <v>155</v>
      </c>
      <c r="E327" s="346">
        <v>0</v>
      </c>
      <c r="F327" s="347">
        <v>750.43</v>
      </c>
      <c r="G327" s="348"/>
      <c r="H327" s="346"/>
      <c r="I327" s="348"/>
      <c r="J327" s="349"/>
      <c r="K327" s="346">
        <f t="shared" si="8"/>
        <v>-750.43</v>
      </c>
      <c r="L327" s="37">
        <f t="shared" si="9"/>
        <v>-100</v>
      </c>
      <c r="M327" s="280"/>
      <c r="N327" s="38"/>
    </row>
    <row r="328" spans="1:14" s="21" customFormat="1" ht="18.75" x14ac:dyDescent="0.25">
      <c r="A328" s="166"/>
      <c r="B328" s="47" t="s">
        <v>757</v>
      </c>
      <c r="C328" s="42" t="s">
        <v>156</v>
      </c>
      <c r="D328" s="43" t="s">
        <v>157</v>
      </c>
      <c r="E328" s="346">
        <v>132552.82</v>
      </c>
      <c r="F328" s="347">
        <v>90146.069999999992</v>
      </c>
      <c r="G328" s="348"/>
      <c r="H328" s="346"/>
      <c r="I328" s="348"/>
      <c r="J328" s="349"/>
      <c r="K328" s="346">
        <f t="shared" si="8"/>
        <v>42406.750000000015</v>
      </c>
      <c r="L328" s="37">
        <f t="shared" si="9"/>
        <v>47.042261520663089</v>
      </c>
      <c r="M328" s="280"/>
      <c r="N328" s="38"/>
    </row>
    <row r="329" spans="1:14" s="21" customFormat="1" ht="18.75" x14ac:dyDescent="0.25">
      <c r="A329" s="170"/>
      <c r="B329" s="318"/>
      <c r="C329" s="42" t="s">
        <v>151</v>
      </c>
      <c r="D329" s="43" t="s">
        <v>152</v>
      </c>
      <c r="E329" s="346">
        <v>5495963.9900000002</v>
      </c>
      <c r="F329" s="347">
        <v>5669684.29</v>
      </c>
      <c r="G329" s="348"/>
      <c r="H329" s="346"/>
      <c r="I329" s="348"/>
      <c r="J329" s="349"/>
      <c r="K329" s="346">
        <f t="shared" si="8"/>
        <v>-173720.29999999981</v>
      </c>
      <c r="L329" s="37">
        <f t="shared" si="9"/>
        <v>-3.0640206952334519</v>
      </c>
      <c r="M329" s="279"/>
      <c r="N329" s="38"/>
    </row>
    <row r="330" spans="1:14" s="44" customFormat="1" ht="18.75" x14ac:dyDescent="0.25">
      <c r="A330" s="168"/>
      <c r="B330" s="316"/>
      <c r="C330" s="42" t="s">
        <v>158</v>
      </c>
      <c r="D330" s="43" t="s">
        <v>159</v>
      </c>
      <c r="E330" s="346">
        <v>0</v>
      </c>
      <c r="F330" s="347">
        <v>0</v>
      </c>
      <c r="G330" s="348"/>
      <c r="H330" s="346"/>
      <c r="I330" s="348"/>
      <c r="J330" s="349"/>
      <c r="K330" s="346">
        <f t="shared" si="8"/>
        <v>0</v>
      </c>
      <c r="L330" s="37"/>
      <c r="M330" s="279"/>
      <c r="N330" s="38"/>
    </row>
    <row r="331" spans="1:14" s="44" customFormat="1" ht="18.75" x14ac:dyDescent="0.25">
      <c r="A331" s="168"/>
      <c r="B331" s="316" t="s">
        <v>414</v>
      </c>
      <c r="C331" s="42" t="s">
        <v>611</v>
      </c>
      <c r="D331" s="43" t="s">
        <v>936</v>
      </c>
      <c r="E331" s="346">
        <v>0</v>
      </c>
      <c r="F331" s="347">
        <v>0</v>
      </c>
      <c r="G331" s="348"/>
      <c r="H331" s="346"/>
      <c r="I331" s="348"/>
      <c r="J331" s="349"/>
      <c r="K331" s="346">
        <f t="shared" si="8"/>
        <v>0</v>
      </c>
      <c r="L331" s="37"/>
      <c r="M331" s="279"/>
      <c r="N331" s="38"/>
    </row>
    <row r="332" spans="1:14" s="44" customFormat="1" ht="18.75" x14ac:dyDescent="0.25">
      <c r="A332" s="168"/>
      <c r="B332" s="316" t="s">
        <v>757</v>
      </c>
      <c r="C332" s="42" t="s">
        <v>612</v>
      </c>
      <c r="D332" s="43" t="s">
        <v>937</v>
      </c>
      <c r="E332" s="346">
        <v>0</v>
      </c>
      <c r="F332" s="347">
        <v>0</v>
      </c>
      <c r="G332" s="348"/>
      <c r="H332" s="346"/>
      <c r="I332" s="348"/>
      <c r="J332" s="349"/>
      <c r="K332" s="346">
        <f t="shared" si="8"/>
        <v>0</v>
      </c>
      <c r="L332" s="37"/>
      <c r="M332" s="279"/>
      <c r="N332" s="38"/>
    </row>
    <row r="333" spans="1:14" s="44" customFormat="1" ht="18.75" x14ac:dyDescent="0.25">
      <c r="A333" s="171"/>
      <c r="B333" s="319" t="s">
        <v>755</v>
      </c>
      <c r="C333" s="39" t="s">
        <v>938</v>
      </c>
      <c r="D333" s="40" t="s">
        <v>939</v>
      </c>
      <c r="E333" s="346">
        <v>0</v>
      </c>
      <c r="F333" s="347">
        <v>0</v>
      </c>
      <c r="G333" s="348"/>
      <c r="H333" s="346"/>
      <c r="I333" s="348"/>
      <c r="J333" s="349"/>
      <c r="K333" s="346">
        <f t="shared" si="8"/>
        <v>0</v>
      </c>
      <c r="L333" s="37"/>
      <c r="M333" s="279"/>
      <c r="N333" s="38"/>
    </row>
    <row r="334" spans="1:14" s="44" customFormat="1" ht="18.75" x14ac:dyDescent="0.25">
      <c r="A334" s="168" t="s">
        <v>691</v>
      </c>
      <c r="B334" s="316"/>
      <c r="C334" s="39" t="s">
        <v>940</v>
      </c>
      <c r="D334" s="40" t="s">
        <v>941</v>
      </c>
      <c r="E334" s="346">
        <v>52754712.36999999</v>
      </c>
      <c r="F334" s="347">
        <v>44307808.219999999</v>
      </c>
      <c r="G334" s="348"/>
      <c r="H334" s="346"/>
      <c r="I334" s="348"/>
      <c r="J334" s="349"/>
      <c r="K334" s="346">
        <f t="shared" si="8"/>
        <v>8446904.1499999911</v>
      </c>
      <c r="L334" s="37">
        <f t="shared" si="9"/>
        <v>19.064143520841466</v>
      </c>
      <c r="M334" s="279"/>
      <c r="N334" s="38"/>
    </row>
    <row r="335" spans="1:14" s="44" customFormat="1" ht="18.75" x14ac:dyDescent="0.25">
      <c r="A335" s="165" t="s">
        <v>691</v>
      </c>
      <c r="B335" s="45"/>
      <c r="C335" s="39" t="s">
        <v>942</v>
      </c>
      <c r="D335" s="40" t="s">
        <v>943</v>
      </c>
      <c r="E335" s="346">
        <v>52291291.569999993</v>
      </c>
      <c r="F335" s="347">
        <v>43596624.850000001</v>
      </c>
      <c r="G335" s="348"/>
      <c r="H335" s="346"/>
      <c r="I335" s="348"/>
      <c r="J335" s="349"/>
      <c r="K335" s="346">
        <f t="shared" si="8"/>
        <v>8694666.7199999914</v>
      </c>
      <c r="L335" s="37">
        <f t="shared" si="9"/>
        <v>19.943440002328508</v>
      </c>
      <c r="M335" s="279"/>
      <c r="N335" s="38"/>
    </row>
    <row r="336" spans="1:14" s="44" customFormat="1" ht="18.75" x14ac:dyDescent="0.25">
      <c r="A336" s="165"/>
      <c r="B336" s="45"/>
      <c r="C336" s="42" t="s">
        <v>198</v>
      </c>
      <c r="D336" s="43" t="s">
        <v>199</v>
      </c>
      <c r="E336" s="346">
        <v>1893088.16</v>
      </c>
      <c r="F336" s="347">
        <v>1245523.82</v>
      </c>
      <c r="G336" s="356"/>
      <c r="H336" s="346"/>
      <c r="I336" s="348"/>
      <c r="J336" s="349"/>
      <c r="K336" s="346">
        <f t="shared" si="8"/>
        <v>647564.33999999985</v>
      </c>
      <c r="L336" s="37">
        <f t="shared" si="9"/>
        <v>51.991325224113325</v>
      </c>
      <c r="M336" s="279"/>
      <c r="N336" s="38"/>
    </row>
    <row r="337" spans="1:14" s="44" customFormat="1" ht="18.75" x14ac:dyDescent="0.25">
      <c r="A337" s="165"/>
      <c r="B337" s="45"/>
      <c r="C337" s="42" t="s">
        <v>200</v>
      </c>
      <c r="D337" s="43" t="s">
        <v>201</v>
      </c>
      <c r="E337" s="346">
        <v>7506456.8600000003</v>
      </c>
      <c r="F337" s="347">
        <v>6276367.3600000003</v>
      </c>
      <c r="G337" s="348"/>
      <c r="H337" s="346"/>
      <c r="I337" s="348"/>
      <c r="J337" s="349"/>
      <c r="K337" s="346">
        <f t="shared" si="8"/>
        <v>1230089.5</v>
      </c>
      <c r="L337" s="37">
        <f t="shared" si="9"/>
        <v>19.598749235736257</v>
      </c>
      <c r="M337" s="279"/>
      <c r="N337" s="38"/>
    </row>
    <row r="338" spans="1:14" s="44" customFormat="1" ht="18.75" x14ac:dyDescent="0.25">
      <c r="A338" s="165" t="s">
        <v>691</v>
      </c>
      <c r="B338" s="45"/>
      <c r="C338" s="42" t="s">
        <v>944</v>
      </c>
      <c r="D338" s="43" t="s">
        <v>945</v>
      </c>
      <c r="E338" s="346">
        <v>2391860.5299999998</v>
      </c>
      <c r="F338" s="347">
        <v>2608967.8199999998</v>
      </c>
      <c r="G338" s="348"/>
      <c r="H338" s="346"/>
      <c r="I338" s="348"/>
      <c r="J338" s="349"/>
      <c r="K338" s="346">
        <f t="shared" si="8"/>
        <v>-217107.29000000004</v>
      </c>
      <c r="L338" s="37">
        <f t="shared" si="9"/>
        <v>-8.3215779181208926</v>
      </c>
      <c r="M338" s="283"/>
      <c r="N338" s="38"/>
    </row>
    <row r="339" spans="1:14" s="56" customFormat="1" ht="18.75" x14ac:dyDescent="0.25">
      <c r="A339" s="165"/>
      <c r="B339" s="45"/>
      <c r="C339" s="42" t="s">
        <v>617</v>
      </c>
      <c r="D339" s="43" t="s">
        <v>946</v>
      </c>
      <c r="E339" s="346">
        <v>0</v>
      </c>
      <c r="F339" s="347">
        <v>0</v>
      </c>
      <c r="G339" s="348"/>
      <c r="H339" s="346"/>
      <c r="I339" s="348"/>
      <c r="J339" s="349"/>
      <c r="K339" s="346">
        <f t="shared" si="8"/>
        <v>0</v>
      </c>
      <c r="L339" s="37"/>
      <c r="M339" s="283"/>
      <c r="N339" s="38"/>
    </row>
    <row r="340" spans="1:14" s="56" customFormat="1" ht="18.75" x14ac:dyDescent="0.25">
      <c r="A340" s="165"/>
      <c r="B340" s="45"/>
      <c r="C340" s="42" t="s">
        <v>618</v>
      </c>
      <c r="D340" s="43" t="s">
        <v>947</v>
      </c>
      <c r="E340" s="346">
        <v>2391860.5299999998</v>
      </c>
      <c r="F340" s="350">
        <v>2608967.8199999998</v>
      </c>
      <c r="G340" s="348"/>
      <c r="H340" s="346"/>
      <c r="I340" s="348"/>
      <c r="J340" s="349"/>
      <c r="K340" s="346">
        <f t="shared" si="8"/>
        <v>-217107.29000000004</v>
      </c>
      <c r="L340" s="37">
        <f t="shared" si="9"/>
        <v>-8.3215779181208926</v>
      </c>
      <c r="M340" s="279"/>
      <c r="N340" s="38"/>
    </row>
    <row r="341" spans="1:14" s="44" customFormat="1" ht="18.75" x14ac:dyDescent="0.25">
      <c r="A341" s="165"/>
      <c r="B341" s="45"/>
      <c r="C341" s="42" t="s">
        <v>202</v>
      </c>
      <c r="D341" s="43" t="s">
        <v>203</v>
      </c>
      <c r="E341" s="346">
        <v>0</v>
      </c>
      <c r="F341" s="347">
        <v>0</v>
      </c>
      <c r="G341" s="348"/>
      <c r="H341" s="346"/>
      <c r="I341" s="348"/>
      <c r="J341" s="349"/>
      <c r="K341" s="346">
        <f t="shared" si="8"/>
        <v>0</v>
      </c>
      <c r="L341" s="37"/>
      <c r="M341" s="279"/>
      <c r="N341" s="38"/>
    </row>
    <row r="342" spans="1:14" s="44" customFormat="1" ht="18.75" x14ac:dyDescent="0.25">
      <c r="A342" s="165"/>
      <c r="B342" s="45"/>
      <c r="C342" s="42" t="s">
        <v>204</v>
      </c>
      <c r="D342" s="43" t="s">
        <v>205</v>
      </c>
      <c r="E342" s="346">
        <v>6810244.2799999993</v>
      </c>
      <c r="F342" s="347">
        <v>6444431.0899999999</v>
      </c>
      <c r="G342" s="348"/>
      <c r="H342" s="346"/>
      <c r="I342" s="348"/>
      <c r="J342" s="349"/>
      <c r="K342" s="346">
        <f t="shared" si="8"/>
        <v>365813.18999999948</v>
      </c>
      <c r="L342" s="37">
        <f t="shared" si="9"/>
        <v>5.6764233318848243</v>
      </c>
      <c r="M342" s="279"/>
      <c r="N342" s="38"/>
    </row>
    <row r="343" spans="1:14" s="44" customFormat="1" ht="18.75" x14ac:dyDescent="0.25">
      <c r="A343" s="165"/>
      <c r="B343" s="45"/>
      <c r="C343" s="42" t="s">
        <v>206</v>
      </c>
      <c r="D343" s="43" t="s">
        <v>207</v>
      </c>
      <c r="E343" s="346">
        <v>33699.61</v>
      </c>
      <c r="F343" s="347">
        <v>19962.13</v>
      </c>
      <c r="G343" s="348"/>
      <c r="H343" s="346"/>
      <c r="I343" s="348"/>
      <c r="J343" s="349"/>
      <c r="K343" s="346">
        <f t="shared" si="8"/>
        <v>13737.48</v>
      </c>
      <c r="L343" s="37">
        <f t="shared" si="9"/>
        <v>68.817706326930036</v>
      </c>
      <c r="M343" s="279"/>
      <c r="N343" s="38"/>
    </row>
    <row r="344" spans="1:14" s="44" customFormat="1" ht="18.75" x14ac:dyDescent="0.25">
      <c r="A344" s="165"/>
      <c r="B344" s="45"/>
      <c r="C344" s="42" t="s">
        <v>208</v>
      </c>
      <c r="D344" s="43" t="s">
        <v>209</v>
      </c>
      <c r="E344" s="346">
        <v>803280.73</v>
      </c>
      <c r="F344" s="347">
        <v>834694.68</v>
      </c>
      <c r="G344" s="348"/>
      <c r="H344" s="346"/>
      <c r="I344" s="348"/>
      <c r="J344" s="349"/>
      <c r="K344" s="346">
        <f t="shared" si="8"/>
        <v>-31413.95000000007</v>
      </c>
      <c r="L344" s="37">
        <f t="shared" si="9"/>
        <v>-3.7635258439648931</v>
      </c>
      <c r="M344" s="279"/>
      <c r="N344" s="38"/>
    </row>
    <row r="345" spans="1:14" s="44" customFormat="1" ht="18.75" x14ac:dyDescent="0.25">
      <c r="A345" s="165"/>
      <c r="B345" s="45"/>
      <c r="C345" s="42" t="s">
        <v>196</v>
      </c>
      <c r="D345" s="43" t="s">
        <v>197</v>
      </c>
      <c r="E345" s="346">
        <v>1459947.13</v>
      </c>
      <c r="F345" s="347">
        <v>1969766.04</v>
      </c>
      <c r="G345" s="348"/>
      <c r="H345" s="346"/>
      <c r="I345" s="348"/>
      <c r="J345" s="349"/>
      <c r="K345" s="346">
        <f t="shared" si="8"/>
        <v>-509818.91000000015</v>
      </c>
      <c r="L345" s="37">
        <f t="shared" si="9"/>
        <v>-25.882206294916127</v>
      </c>
      <c r="M345" s="279"/>
      <c r="N345" s="38"/>
    </row>
    <row r="346" spans="1:14" s="44" customFormat="1" ht="18.75" x14ac:dyDescent="0.25">
      <c r="A346" s="165"/>
      <c r="B346" s="45"/>
      <c r="C346" s="42" t="s">
        <v>192</v>
      </c>
      <c r="D346" s="43" t="s">
        <v>193</v>
      </c>
      <c r="E346" s="346">
        <v>8552545.7599999998</v>
      </c>
      <c r="F346" s="347">
        <v>4131771.57</v>
      </c>
      <c r="G346" s="348"/>
      <c r="H346" s="346"/>
      <c r="I346" s="348"/>
      <c r="J346" s="349"/>
      <c r="K346" s="346">
        <f t="shared" si="8"/>
        <v>4420774.1899999995</v>
      </c>
      <c r="L346" s="37">
        <f t="shared" si="9"/>
        <v>106.99464176815563</v>
      </c>
      <c r="M346" s="279"/>
      <c r="N346" s="38"/>
    </row>
    <row r="347" spans="1:14" s="44" customFormat="1" ht="18.75" x14ac:dyDescent="0.25">
      <c r="A347" s="165"/>
      <c r="B347" s="45"/>
      <c r="C347" s="42" t="s">
        <v>194</v>
      </c>
      <c r="D347" s="43" t="s">
        <v>195</v>
      </c>
      <c r="E347" s="346">
        <v>3960998.5999999996</v>
      </c>
      <c r="F347" s="347">
        <v>2321759.06</v>
      </c>
      <c r="G347" s="348"/>
      <c r="H347" s="346"/>
      <c r="I347" s="348"/>
      <c r="J347" s="349"/>
      <c r="K347" s="346">
        <f t="shared" si="8"/>
        <v>1639239.5399999996</v>
      </c>
      <c r="L347" s="37">
        <f t="shared" si="9"/>
        <v>70.603344173016794</v>
      </c>
      <c r="M347" s="279"/>
      <c r="N347" s="38"/>
    </row>
    <row r="348" spans="1:14" s="44" customFormat="1" ht="18.75" x14ac:dyDescent="0.25">
      <c r="A348" s="168" t="s">
        <v>691</v>
      </c>
      <c r="B348" s="316"/>
      <c r="C348" s="42" t="s">
        <v>948</v>
      </c>
      <c r="D348" s="43" t="s">
        <v>949</v>
      </c>
      <c r="E348" s="346">
        <v>2850832.08</v>
      </c>
      <c r="F348" s="347">
        <v>2224490</v>
      </c>
      <c r="G348" s="348"/>
      <c r="H348" s="346"/>
      <c r="I348" s="348"/>
      <c r="J348" s="349"/>
      <c r="K348" s="346">
        <f t="shared" si="8"/>
        <v>626342.08000000007</v>
      </c>
      <c r="L348" s="37">
        <f t="shared" si="9"/>
        <v>28.156659728746821</v>
      </c>
      <c r="M348" s="279"/>
      <c r="N348" s="38"/>
    </row>
    <row r="349" spans="1:14" s="44" customFormat="1" ht="18.75" x14ac:dyDescent="0.25">
      <c r="A349" s="168"/>
      <c r="B349" s="316"/>
      <c r="C349" s="45" t="s">
        <v>320</v>
      </c>
      <c r="D349" s="46" t="s">
        <v>321</v>
      </c>
      <c r="E349" s="346">
        <v>2795205.52</v>
      </c>
      <c r="F349" s="347">
        <v>2163408</v>
      </c>
      <c r="G349" s="348"/>
      <c r="H349" s="346"/>
      <c r="I349" s="348"/>
      <c r="J349" s="349"/>
      <c r="K349" s="346">
        <f t="shared" si="8"/>
        <v>631797.52</v>
      </c>
      <c r="L349" s="37">
        <f t="shared" si="9"/>
        <v>29.20380806579249</v>
      </c>
      <c r="M349" s="279"/>
      <c r="N349" s="38"/>
    </row>
    <row r="350" spans="1:14" s="44" customFormat="1" ht="18.75" x14ac:dyDescent="0.25">
      <c r="A350" s="168"/>
      <c r="B350" s="316"/>
      <c r="C350" s="45" t="s">
        <v>318</v>
      </c>
      <c r="D350" s="46" t="s">
        <v>319</v>
      </c>
      <c r="E350" s="346">
        <v>55626.559999999998</v>
      </c>
      <c r="F350" s="347">
        <v>61082</v>
      </c>
      <c r="G350" s="356"/>
      <c r="H350" s="346"/>
      <c r="I350" s="348"/>
      <c r="J350" s="349"/>
      <c r="K350" s="346">
        <f t="shared" ref="K350:K413" si="10">+E350-F350</f>
        <v>-5455.4400000000023</v>
      </c>
      <c r="L350" s="37">
        <f t="shared" ref="L350:L411" si="11">+K350/F350*100</f>
        <v>-8.9313382011067137</v>
      </c>
      <c r="M350" s="279"/>
      <c r="N350" s="38"/>
    </row>
    <row r="351" spans="1:14" s="44" customFormat="1" ht="18.75" x14ac:dyDescent="0.25">
      <c r="A351" s="168" t="s">
        <v>691</v>
      </c>
      <c r="B351" s="316"/>
      <c r="C351" s="42" t="s">
        <v>950</v>
      </c>
      <c r="D351" s="43" t="s">
        <v>951</v>
      </c>
      <c r="E351" s="346">
        <v>16028337.830000002</v>
      </c>
      <c r="F351" s="347">
        <v>15518891.279999999</v>
      </c>
      <c r="G351" s="348"/>
      <c r="H351" s="346"/>
      <c r="I351" s="348"/>
      <c r="J351" s="349"/>
      <c r="K351" s="346">
        <f t="shared" si="10"/>
        <v>509446.55000000261</v>
      </c>
      <c r="L351" s="37">
        <f t="shared" si="11"/>
        <v>3.2827509440481282</v>
      </c>
      <c r="M351" s="279"/>
      <c r="N351" s="38"/>
    </row>
    <row r="352" spans="1:14" s="44" customFormat="1" ht="18.75" x14ac:dyDescent="0.25">
      <c r="A352" s="168"/>
      <c r="B352" s="316" t="s">
        <v>414</v>
      </c>
      <c r="C352" s="45" t="s">
        <v>213</v>
      </c>
      <c r="D352" s="46" t="s">
        <v>214</v>
      </c>
      <c r="E352" s="346">
        <v>0</v>
      </c>
      <c r="F352" s="347">
        <v>0</v>
      </c>
      <c r="G352" s="348"/>
      <c r="H352" s="346"/>
      <c r="I352" s="348"/>
      <c r="J352" s="349"/>
      <c r="K352" s="346">
        <f t="shared" si="10"/>
        <v>0</v>
      </c>
      <c r="L352" s="37"/>
      <c r="M352" s="279"/>
      <c r="N352" s="38"/>
    </row>
    <row r="353" spans="1:14" s="44" customFormat="1" ht="18.75" x14ac:dyDescent="0.25">
      <c r="A353" s="165"/>
      <c r="B353" s="45"/>
      <c r="C353" s="45" t="s">
        <v>215</v>
      </c>
      <c r="D353" s="46" t="s">
        <v>216</v>
      </c>
      <c r="E353" s="346">
        <v>1700</v>
      </c>
      <c r="F353" s="347">
        <v>0</v>
      </c>
      <c r="G353" s="348"/>
      <c r="H353" s="346"/>
      <c r="I353" s="348"/>
      <c r="J353" s="349"/>
      <c r="K353" s="346">
        <f t="shared" si="10"/>
        <v>1700</v>
      </c>
      <c r="L353" s="37">
        <v>100</v>
      </c>
      <c r="M353" s="279"/>
      <c r="N353" s="38"/>
    </row>
    <row r="354" spans="1:14" s="44" customFormat="1" ht="18.75" x14ac:dyDescent="0.25">
      <c r="A354" s="168"/>
      <c r="B354" s="316"/>
      <c r="C354" s="45" t="s">
        <v>210</v>
      </c>
      <c r="D354" s="46" t="s">
        <v>211</v>
      </c>
      <c r="E354" s="346">
        <v>16026637.830000002</v>
      </c>
      <c r="F354" s="347">
        <v>15518891.279999999</v>
      </c>
      <c r="G354" s="348"/>
      <c r="H354" s="346"/>
      <c r="I354" s="348"/>
      <c r="J354" s="349"/>
      <c r="K354" s="346">
        <f t="shared" si="10"/>
        <v>507746.55000000261</v>
      </c>
      <c r="L354" s="37">
        <f t="shared" si="11"/>
        <v>3.271796553239354</v>
      </c>
      <c r="M354" s="279"/>
      <c r="N354" s="38"/>
    </row>
    <row r="355" spans="1:14" s="44" customFormat="1" ht="18.75" x14ac:dyDescent="0.25">
      <c r="A355" s="165" t="s">
        <v>691</v>
      </c>
      <c r="B355" s="45"/>
      <c r="C355" s="39" t="s">
        <v>952</v>
      </c>
      <c r="D355" s="40" t="s">
        <v>953</v>
      </c>
      <c r="E355" s="346">
        <v>168356.83000000002</v>
      </c>
      <c r="F355" s="347">
        <v>441958.2300000001</v>
      </c>
      <c r="G355" s="348"/>
      <c r="H355" s="346"/>
      <c r="I355" s="348"/>
      <c r="J355" s="349"/>
      <c r="K355" s="346">
        <f t="shared" si="10"/>
        <v>-273601.40000000008</v>
      </c>
      <c r="L355" s="37">
        <f t="shared" si="11"/>
        <v>-61.906619546376596</v>
      </c>
      <c r="M355" s="279"/>
      <c r="N355" s="38"/>
    </row>
    <row r="356" spans="1:14" s="44" customFormat="1" ht="18.75" x14ac:dyDescent="0.25">
      <c r="A356" s="165"/>
      <c r="B356" s="45" t="s">
        <v>414</v>
      </c>
      <c r="C356" s="42" t="s">
        <v>217</v>
      </c>
      <c r="D356" s="43" t="s">
        <v>218</v>
      </c>
      <c r="E356" s="346">
        <v>0</v>
      </c>
      <c r="F356" s="347">
        <v>0</v>
      </c>
      <c r="G356" s="348"/>
      <c r="H356" s="346"/>
      <c r="I356" s="348"/>
      <c r="J356" s="349"/>
      <c r="K356" s="346">
        <f t="shared" si="10"/>
        <v>0</v>
      </c>
      <c r="L356" s="37"/>
      <c r="M356" s="279"/>
      <c r="N356" s="38"/>
    </row>
    <row r="357" spans="1:14" s="44" customFormat="1" ht="18.75" x14ac:dyDescent="0.25">
      <c r="A357" s="165"/>
      <c r="B357" s="45"/>
      <c r="C357" s="42" t="s">
        <v>219</v>
      </c>
      <c r="D357" s="43" t="s">
        <v>220</v>
      </c>
      <c r="E357" s="346">
        <v>0</v>
      </c>
      <c r="F357" s="347">
        <v>0</v>
      </c>
      <c r="G357" s="348"/>
      <c r="H357" s="346"/>
      <c r="I357" s="348"/>
      <c r="J357" s="349"/>
      <c r="K357" s="346">
        <f t="shared" si="10"/>
        <v>0</v>
      </c>
      <c r="L357" s="37"/>
      <c r="M357" s="279"/>
      <c r="N357" s="38"/>
    </row>
    <row r="358" spans="1:14" s="44" customFormat="1" ht="18.75" x14ac:dyDescent="0.25">
      <c r="A358" s="165" t="s">
        <v>691</v>
      </c>
      <c r="B358" s="45"/>
      <c r="C358" s="42" t="s">
        <v>954</v>
      </c>
      <c r="D358" s="43" t="s">
        <v>955</v>
      </c>
      <c r="E358" s="346">
        <v>107575.54000000001</v>
      </c>
      <c r="F358" s="347">
        <v>433126.70000000007</v>
      </c>
      <c r="G358" s="348"/>
      <c r="H358" s="346"/>
      <c r="I358" s="348"/>
      <c r="J358" s="349"/>
      <c r="K358" s="346">
        <f t="shared" si="10"/>
        <v>-325551.16000000003</v>
      </c>
      <c r="L358" s="37">
        <f t="shared" si="11"/>
        <v>-75.163031971937997</v>
      </c>
      <c r="M358" s="279"/>
      <c r="N358" s="38"/>
    </row>
    <row r="359" spans="1:14" s="44" customFormat="1" ht="18.75" x14ac:dyDescent="0.25">
      <c r="A359" s="165"/>
      <c r="B359" s="45"/>
      <c r="C359" s="45" t="s">
        <v>221</v>
      </c>
      <c r="D359" s="46" t="s">
        <v>222</v>
      </c>
      <c r="E359" s="346">
        <v>11467.35</v>
      </c>
      <c r="F359" s="347">
        <v>88164.9</v>
      </c>
      <c r="G359" s="348"/>
      <c r="H359" s="346"/>
      <c r="I359" s="348"/>
      <c r="J359" s="349"/>
      <c r="K359" s="346">
        <f t="shared" si="10"/>
        <v>-76697.549999999988</v>
      </c>
      <c r="L359" s="37">
        <f t="shared" si="11"/>
        <v>-86.993293249354338</v>
      </c>
      <c r="M359" s="279"/>
      <c r="N359" s="38"/>
    </row>
    <row r="360" spans="1:14" s="44" customFormat="1" ht="18.75" x14ac:dyDescent="0.25">
      <c r="A360" s="165"/>
      <c r="B360" s="45"/>
      <c r="C360" s="45" t="s">
        <v>223</v>
      </c>
      <c r="D360" s="46" t="s">
        <v>956</v>
      </c>
      <c r="E360" s="346">
        <v>96108.19</v>
      </c>
      <c r="F360" s="347">
        <v>344961.80000000005</v>
      </c>
      <c r="G360" s="348"/>
      <c r="H360" s="346"/>
      <c r="I360" s="348"/>
      <c r="J360" s="349"/>
      <c r="K360" s="346">
        <f t="shared" si="10"/>
        <v>-248853.61000000004</v>
      </c>
      <c r="L360" s="37">
        <f t="shared" si="11"/>
        <v>-72.139468775963024</v>
      </c>
      <c r="M360" s="279"/>
      <c r="N360" s="38"/>
    </row>
    <row r="361" spans="1:14" s="44" customFormat="1" ht="18.75" x14ac:dyDescent="0.25">
      <c r="A361" s="165"/>
      <c r="B361" s="45"/>
      <c r="C361" s="45" t="s">
        <v>224</v>
      </c>
      <c r="D361" s="46" t="s">
        <v>225</v>
      </c>
      <c r="E361" s="346">
        <v>0</v>
      </c>
      <c r="F361" s="347">
        <v>0</v>
      </c>
      <c r="G361" s="348"/>
      <c r="H361" s="346"/>
      <c r="I361" s="348"/>
      <c r="J361" s="349"/>
      <c r="K361" s="346">
        <f t="shared" si="10"/>
        <v>0</v>
      </c>
      <c r="L361" s="37"/>
      <c r="M361" s="279"/>
      <c r="N361" s="38"/>
    </row>
    <row r="362" spans="1:14" s="44" customFormat="1" ht="18.75" x14ac:dyDescent="0.25">
      <c r="A362" s="165"/>
      <c r="B362" s="45"/>
      <c r="C362" s="45" t="s">
        <v>226</v>
      </c>
      <c r="D362" s="46" t="s">
        <v>227</v>
      </c>
      <c r="E362" s="346">
        <v>0</v>
      </c>
      <c r="F362" s="347">
        <v>0</v>
      </c>
      <c r="G362" s="348"/>
      <c r="H362" s="346"/>
      <c r="I362" s="348"/>
      <c r="J362" s="349"/>
      <c r="K362" s="346">
        <f t="shared" si="10"/>
        <v>0</v>
      </c>
      <c r="L362" s="37"/>
      <c r="M362" s="279"/>
      <c r="N362" s="38"/>
    </row>
    <row r="363" spans="1:14" s="44" customFormat="1" ht="18.75" x14ac:dyDescent="0.25">
      <c r="A363" s="165"/>
      <c r="B363" s="45"/>
      <c r="C363" s="45" t="s">
        <v>228</v>
      </c>
      <c r="D363" s="46" t="s">
        <v>229</v>
      </c>
      <c r="E363" s="346">
        <v>0</v>
      </c>
      <c r="F363" s="347">
        <v>0</v>
      </c>
      <c r="G363" s="348"/>
      <c r="H363" s="346"/>
      <c r="I363" s="348"/>
      <c r="J363" s="349"/>
      <c r="K363" s="346">
        <f t="shared" si="10"/>
        <v>0</v>
      </c>
      <c r="L363" s="37"/>
      <c r="M363" s="283"/>
      <c r="N363" s="38"/>
    </row>
    <row r="364" spans="1:14" s="56" customFormat="1" ht="30" customHeight="1" x14ac:dyDescent="0.25">
      <c r="A364" s="165"/>
      <c r="B364" s="45"/>
      <c r="C364" s="45" t="s">
        <v>619</v>
      </c>
      <c r="D364" s="46" t="s">
        <v>957</v>
      </c>
      <c r="E364" s="346">
        <v>0</v>
      </c>
      <c r="F364" s="347">
        <v>0</v>
      </c>
      <c r="G364" s="348"/>
      <c r="H364" s="346"/>
      <c r="I364" s="348"/>
      <c r="J364" s="349"/>
      <c r="K364" s="346">
        <f t="shared" si="10"/>
        <v>0</v>
      </c>
      <c r="L364" s="37"/>
      <c r="M364" s="279"/>
      <c r="N364" s="38"/>
    </row>
    <row r="365" spans="1:14" s="44" customFormat="1" ht="18.75" x14ac:dyDescent="0.25">
      <c r="A365" s="165" t="s">
        <v>691</v>
      </c>
      <c r="B365" s="45"/>
      <c r="C365" s="42" t="s">
        <v>958</v>
      </c>
      <c r="D365" s="43" t="s">
        <v>959</v>
      </c>
      <c r="E365" s="346">
        <v>60781.29</v>
      </c>
      <c r="F365" s="347">
        <v>8831.5300000000007</v>
      </c>
      <c r="G365" s="348"/>
      <c r="H365" s="346"/>
      <c r="I365" s="348"/>
      <c r="J365" s="349"/>
      <c r="K365" s="346">
        <f t="shared" si="10"/>
        <v>51949.760000000002</v>
      </c>
      <c r="L365" s="343" t="s">
        <v>1397</v>
      </c>
      <c r="M365" s="279"/>
      <c r="N365" s="38"/>
    </row>
    <row r="366" spans="1:14" s="44" customFormat="1" ht="18.75" x14ac:dyDescent="0.25">
      <c r="A366" s="165"/>
      <c r="B366" s="45" t="s">
        <v>414</v>
      </c>
      <c r="C366" s="45" t="s">
        <v>230</v>
      </c>
      <c r="D366" s="46" t="s">
        <v>231</v>
      </c>
      <c r="E366" s="346">
        <v>0</v>
      </c>
      <c r="F366" s="347">
        <v>0</v>
      </c>
      <c r="G366" s="348"/>
      <c r="H366" s="346"/>
      <c r="I366" s="348"/>
      <c r="J366" s="349"/>
      <c r="K366" s="346">
        <f t="shared" si="10"/>
        <v>0</v>
      </c>
      <c r="L366" s="37"/>
      <c r="M366" s="279"/>
      <c r="N366" s="38"/>
    </row>
    <row r="367" spans="1:14" s="44" customFormat="1" ht="18.75" x14ac:dyDescent="0.25">
      <c r="A367" s="165"/>
      <c r="B367" s="45"/>
      <c r="C367" s="45" t="s">
        <v>232</v>
      </c>
      <c r="D367" s="46" t="s">
        <v>233</v>
      </c>
      <c r="E367" s="346">
        <v>60781.29</v>
      </c>
      <c r="F367" s="347">
        <v>8831.5300000000007</v>
      </c>
      <c r="G367" s="348"/>
      <c r="H367" s="346"/>
      <c r="I367" s="348"/>
      <c r="J367" s="349"/>
      <c r="K367" s="346">
        <f t="shared" si="10"/>
        <v>51949.760000000002</v>
      </c>
      <c r="L367" s="343" t="s">
        <v>1397</v>
      </c>
      <c r="M367" s="279"/>
      <c r="N367" s="38"/>
    </row>
    <row r="368" spans="1:14" s="44" customFormat="1" ht="18.75" x14ac:dyDescent="0.25">
      <c r="A368" s="165"/>
      <c r="B368" s="45" t="s">
        <v>757</v>
      </c>
      <c r="C368" s="45" t="s">
        <v>234</v>
      </c>
      <c r="D368" s="46" t="s">
        <v>235</v>
      </c>
      <c r="E368" s="346">
        <v>0</v>
      </c>
      <c r="F368" s="347">
        <v>0</v>
      </c>
      <c r="G368" s="348"/>
      <c r="H368" s="346"/>
      <c r="I368" s="348"/>
      <c r="J368" s="349"/>
      <c r="K368" s="346">
        <f t="shared" si="10"/>
        <v>0</v>
      </c>
      <c r="L368" s="37"/>
      <c r="M368" s="279"/>
      <c r="N368" s="38"/>
    </row>
    <row r="369" spans="1:14" s="44" customFormat="1" ht="18.75" x14ac:dyDescent="0.25">
      <c r="A369" s="165" t="s">
        <v>691</v>
      </c>
      <c r="B369" s="45"/>
      <c r="C369" s="39" t="s">
        <v>960</v>
      </c>
      <c r="D369" s="40" t="s">
        <v>961</v>
      </c>
      <c r="E369" s="346">
        <v>295063.96999999997</v>
      </c>
      <c r="F369" s="347">
        <v>269225.14</v>
      </c>
      <c r="G369" s="348"/>
      <c r="H369" s="346"/>
      <c r="I369" s="348"/>
      <c r="J369" s="349"/>
      <c r="K369" s="346">
        <f t="shared" si="10"/>
        <v>25838.829999999958</v>
      </c>
      <c r="L369" s="37">
        <f t="shared" si="11"/>
        <v>9.5974803838898399</v>
      </c>
      <c r="M369" s="279"/>
      <c r="N369" s="38"/>
    </row>
    <row r="370" spans="1:14" s="44" customFormat="1" ht="18.75" x14ac:dyDescent="0.25">
      <c r="A370" s="165"/>
      <c r="B370" s="45"/>
      <c r="C370" s="42" t="s">
        <v>188</v>
      </c>
      <c r="D370" s="43" t="s">
        <v>189</v>
      </c>
      <c r="E370" s="346">
        <v>118835.95</v>
      </c>
      <c r="F370" s="347">
        <v>146292.48000000001</v>
      </c>
      <c r="G370" s="348"/>
      <c r="H370" s="346"/>
      <c r="I370" s="348"/>
      <c r="J370" s="349"/>
      <c r="K370" s="346">
        <f t="shared" si="10"/>
        <v>-27456.530000000013</v>
      </c>
      <c r="L370" s="37">
        <f t="shared" si="11"/>
        <v>-18.768244273389865</v>
      </c>
      <c r="M370" s="279"/>
      <c r="N370" s="38"/>
    </row>
    <row r="371" spans="1:14" s="44" customFormat="1" ht="18.75" x14ac:dyDescent="0.25">
      <c r="A371" s="165"/>
      <c r="B371" s="45"/>
      <c r="C371" s="42" t="s">
        <v>190</v>
      </c>
      <c r="D371" s="43" t="s">
        <v>191</v>
      </c>
      <c r="E371" s="346">
        <v>176228.02</v>
      </c>
      <c r="F371" s="347">
        <v>122932.66</v>
      </c>
      <c r="G371" s="348"/>
      <c r="H371" s="346"/>
      <c r="I371" s="348"/>
      <c r="J371" s="349"/>
      <c r="K371" s="346">
        <f t="shared" si="10"/>
        <v>53295.359999999986</v>
      </c>
      <c r="L371" s="37">
        <f t="shared" si="11"/>
        <v>43.353296024018341</v>
      </c>
      <c r="M371" s="279"/>
      <c r="N371" s="38"/>
    </row>
    <row r="372" spans="1:14" s="44" customFormat="1" ht="18.75" x14ac:dyDescent="0.25">
      <c r="A372" s="165" t="s">
        <v>691</v>
      </c>
      <c r="B372" s="45"/>
      <c r="C372" s="35" t="s">
        <v>962</v>
      </c>
      <c r="D372" s="36" t="s">
        <v>963</v>
      </c>
      <c r="E372" s="346">
        <v>11063258.009999998</v>
      </c>
      <c r="F372" s="347">
        <v>7662438.5900000017</v>
      </c>
      <c r="G372" s="348"/>
      <c r="H372" s="346"/>
      <c r="I372" s="348"/>
      <c r="J372" s="349"/>
      <c r="K372" s="346">
        <f t="shared" si="10"/>
        <v>3400819.4199999962</v>
      </c>
      <c r="L372" s="37">
        <f t="shared" si="11"/>
        <v>44.382990872361376</v>
      </c>
      <c r="M372" s="279"/>
      <c r="N372" s="38"/>
    </row>
    <row r="373" spans="1:14" s="44" customFormat="1" ht="18.75" x14ac:dyDescent="0.25">
      <c r="A373" s="165"/>
      <c r="B373" s="45"/>
      <c r="C373" s="39" t="s">
        <v>236</v>
      </c>
      <c r="D373" s="40" t="s">
        <v>237</v>
      </c>
      <c r="E373" s="346">
        <v>4515320.22</v>
      </c>
      <c r="F373" s="347">
        <v>2575810.2000000002</v>
      </c>
      <c r="G373" s="348"/>
      <c r="H373" s="346"/>
      <c r="I373" s="348"/>
      <c r="J373" s="349"/>
      <c r="K373" s="346">
        <f t="shared" si="10"/>
        <v>1939510.0199999996</v>
      </c>
      <c r="L373" s="37">
        <f t="shared" si="11"/>
        <v>75.297085942124127</v>
      </c>
      <c r="M373" s="279"/>
      <c r="N373" s="38"/>
    </row>
    <row r="374" spans="1:14" s="44" customFormat="1" ht="18.75" x14ac:dyDescent="0.25">
      <c r="A374" s="168"/>
      <c r="B374" s="316"/>
      <c r="C374" s="39" t="s">
        <v>238</v>
      </c>
      <c r="D374" s="40" t="s">
        <v>239</v>
      </c>
      <c r="E374" s="346">
        <v>2807754.14</v>
      </c>
      <c r="F374" s="347">
        <v>1377667.27</v>
      </c>
      <c r="G374" s="348"/>
      <c r="H374" s="346"/>
      <c r="I374" s="348"/>
      <c r="J374" s="349"/>
      <c r="K374" s="346">
        <f t="shared" si="10"/>
        <v>1430086.87</v>
      </c>
      <c r="L374" s="37">
        <f t="shared" si="11"/>
        <v>103.80495357198984</v>
      </c>
      <c r="M374" s="279"/>
      <c r="N374" s="38"/>
    </row>
    <row r="375" spans="1:14" s="44" customFormat="1" ht="18.75" x14ac:dyDescent="0.25">
      <c r="A375" s="168"/>
      <c r="B375" s="316"/>
      <c r="C375" s="39" t="s">
        <v>242</v>
      </c>
      <c r="D375" s="40" t="s">
        <v>243</v>
      </c>
      <c r="E375" s="346">
        <v>3601159.78</v>
      </c>
      <c r="F375" s="347">
        <v>3555211.92</v>
      </c>
      <c r="G375" s="348"/>
      <c r="H375" s="346"/>
      <c r="I375" s="348"/>
      <c r="J375" s="349"/>
      <c r="K375" s="346">
        <f t="shared" si="10"/>
        <v>45947.85999999987</v>
      </c>
      <c r="L375" s="37">
        <f t="shared" si="11"/>
        <v>1.2924084705476535</v>
      </c>
      <c r="M375" s="279"/>
      <c r="N375" s="38"/>
    </row>
    <row r="376" spans="1:14" s="44" customFormat="1" ht="18.75" x14ac:dyDescent="0.25">
      <c r="A376" s="168"/>
      <c r="B376" s="316"/>
      <c r="C376" s="39" t="s">
        <v>244</v>
      </c>
      <c r="D376" s="40" t="s">
        <v>245</v>
      </c>
      <c r="E376" s="346">
        <v>46343.26</v>
      </c>
      <c r="F376" s="347">
        <v>54639.07</v>
      </c>
      <c r="G376" s="348"/>
      <c r="H376" s="346"/>
      <c r="I376" s="348"/>
      <c r="J376" s="349"/>
      <c r="K376" s="346">
        <f t="shared" si="10"/>
        <v>-8295.8099999999977</v>
      </c>
      <c r="L376" s="37">
        <f t="shared" si="11"/>
        <v>-15.182926795789161</v>
      </c>
      <c r="M376" s="279"/>
      <c r="N376" s="38"/>
    </row>
    <row r="377" spans="1:14" s="44" customFormat="1" ht="18.75" x14ac:dyDescent="0.25">
      <c r="A377" s="168"/>
      <c r="B377" s="316"/>
      <c r="C377" s="39" t="s">
        <v>240</v>
      </c>
      <c r="D377" s="40" t="s">
        <v>241</v>
      </c>
      <c r="E377" s="346">
        <v>88507.17</v>
      </c>
      <c r="F377" s="347">
        <v>92541.48</v>
      </c>
      <c r="G377" s="348"/>
      <c r="H377" s="346"/>
      <c r="I377" s="348"/>
      <c r="J377" s="349"/>
      <c r="K377" s="346">
        <f t="shared" si="10"/>
        <v>-4034.3099999999977</v>
      </c>
      <c r="L377" s="37">
        <f t="shared" si="11"/>
        <v>-4.3594612923847746</v>
      </c>
      <c r="M377" s="279"/>
      <c r="N377" s="38"/>
    </row>
    <row r="378" spans="1:14" s="44" customFormat="1" ht="18.75" x14ac:dyDescent="0.25">
      <c r="A378" s="168"/>
      <c r="B378" s="316"/>
      <c r="C378" s="39" t="s">
        <v>246</v>
      </c>
      <c r="D378" s="40" t="s">
        <v>247</v>
      </c>
      <c r="E378" s="346">
        <v>4173.4399999999996</v>
      </c>
      <c r="F378" s="347">
        <v>6568.65</v>
      </c>
      <c r="G378" s="348"/>
      <c r="H378" s="346"/>
      <c r="I378" s="348"/>
      <c r="J378" s="349"/>
      <c r="K378" s="346">
        <f t="shared" si="10"/>
        <v>-2395.21</v>
      </c>
      <c r="L378" s="37">
        <f t="shared" si="11"/>
        <v>-36.464265868938064</v>
      </c>
      <c r="M378" s="279"/>
      <c r="N378" s="38"/>
    </row>
    <row r="379" spans="1:14" s="44" customFormat="1" ht="18.75" x14ac:dyDescent="0.25">
      <c r="A379" s="172"/>
      <c r="B379" s="320" t="s">
        <v>414</v>
      </c>
      <c r="C379" s="39" t="s">
        <v>248</v>
      </c>
      <c r="D379" s="40" t="s">
        <v>249</v>
      </c>
      <c r="E379" s="346">
        <v>0</v>
      </c>
      <c r="F379" s="347">
        <v>0</v>
      </c>
      <c r="G379" s="348"/>
      <c r="H379" s="346"/>
      <c r="I379" s="348"/>
      <c r="J379" s="349"/>
      <c r="K379" s="346">
        <f t="shared" si="10"/>
        <v>0</v>
      </c>
      <c r="L379" s="37"/>
      <c r="M379" s="279"/>
      <c r="N379" s="38"/>
    </row>
    <row r="380" spans="1:14" s="44" customFormat="1" ht="18.75" x14ac:dyDescent="0.25">
      <c r="A380" s="165" t="s">
        <v>691</v>
      </c>
      <c r="B380" s="45"/>
      <c r="C380" s="35" t="s">
        <v>964</v>
      </c>
      <c r="D380" s="36" t="s">
        <v>965</v>
      </c>
      <c r="E380" s="346">
        <v>7473569.3399999989</v>
      </c>
      <c r="F380" s="347">
        <v>6412804.6900000004</v>
      </c>
      <c r="G380" s="348"/>
      <c r="H380" s="346"/>
      <c r="I380" s="348"/>
      <c r="J380" s="349"/>
      <c r="K380" s="346">
        <f t="shared" si="10"/>
        <v>1060764.6499999985</v>
      </c>
      <c r="L380" s="37">
        <f t="shared" si="11"/>
        <v>16.54135282888209</v>
      </c>
      <c r="M380" s="279"/>
      <c r="N380" s="38"/>
    </row>
    <row r="381" spans="1:14" s="44" customFormat="1" ht="18.75" x14ac:dyDescent="0.25">
      <c r="A381" s="165"/>
      <c r="B381" s="45"/>
      <c r="C381" s="39" t="s">
        <v>250</v>
      </c>
      <c r="D381" s="40" t="s">
        <v>251</v>
      </c>
      <c r="E381" s="346">
        <v>475842.55</v>
      </c>
      <c r="F381" s="347">
        <v>433215.4</v>
      </c>
      <c r="G381" s="348"/>
      <c r="H381" s="346"/>
      <c r="I381" s="348"/>
      <c r="J381" s="349"/>
      <c r="K381" s="346">
        <f t="shared" si="10"/>
        <v>42627.149999999965</v>
      </c>
      <c r="L381" s="37">
        <f t="shared" si="11"/>
        <v>9.8397125309949658</v>
      </c>
      <c r="M381" s="279"/>
      <c r="N381" s="38"/>
    </row>
    <row r="382" spans="1:14" s="44" customFormat="1" ht="18.75" x14ac:dyDescent="0.25">
      <c r="A382" s="165" t="s">
        <v>691</v>
      </c>
      <c r="B382" s="45"/>
      <c r="C382" s="39" t="s">
        <v>966</v>
      </c>
      <c r="D382" s="40" t="s">
        <v>967</v>
      </c>
      <c r="E382" s="346">
        <v>6997726.7899999991</v>
      </c>
      <c r="F382" s="347">
        <v>5979589.29</v>
      </c>
      <c r="G382" s="348"/>
      <c r="H382" s="346"/>
      <c r="I382" s="348"/>
      <c r="J382" s="349"/>
      <c r="K382" s="346">
        <v>1854195.87</v>
      </c>
      <c r="L382" s="37">
        <f t="shared" si="11"/>
        <v>31.008749599255502</v>
      </c>
      <c r="M382" s="279"/>
      <c r="N382" s="38"/>
    </row>
    <row r="383" spans="1:14" s="44" customFormat="1" ht="18.75" x14ac:dyDescent="0.25">
      <c r="A383" s="165"/>
      <c r="B383" s="45"/>
      <c r="C383" s="42" t="s">
        <v>254</v>
      </c>
      <c r="D383" s="43" t="s">
        <v>255</v>
      </c>
      <c r="E383" s="346">
        <v>6714579.6899999995</v>
      </c>
      <c r="F383" s="347">
        <v>5624453.0499999998</v>
      </c>
      <c r="G383" s="356"/>
      <c r="H383" s="346"/>
      <c r="I383" s="348"/>
      <c r="J383" s="349"/>
      <c r="K383" s="346">
        <v>1941913.6099999999</v>
      </c>
      <c r="L383" s="37">
        <f t="shared" si="11"/>
        <v>34.526265802858816</v>
      </c>
      <c r="M383" s="279"/>
      <c r="N383" s="38"/>
    </row>
    <row r="384" spans="1:14" s="44" customFormat="1" ht="18.75" x14ac:dyDescent="0.25">
      <c r="A384" s="165"/>
      <c r="B384" s="45"/>
      <c r="C384" s="42" t="s">
        <v>252</v>
      </c>
      <c r="D384" s="43" t="s">
        <v>253</v>
      </c>
      <c r="E384" s="346">
        <v>283147.09999999998</v>
      </c>
      <c r="F384" s="347">
        <v>355136.24</v>
      </c>
      <c r="G384" s="348"/>
      <c r="H384" s="346"/>
      <c r="I384" s="348"/>
      <c r="J384" s="349"/>
      <c r="K384" s="346">
        <v>-87717.739999999991</v>
      </c>
      <c r="L384" s="37">
        <f t="shared" si="11"/>
        <v>-24.699743399885069</v>
      </c>
      <c r="M384" s="279"/>
      <c r="N384" s="38"/>
    </row>
    <row r="385" spans="1:14" s="44" customFormat="1" ht="18.75" x14ac:dyDescent="0.25">
      <c r="A385" s="165" t="s">
        <v>691</v>
      </c>
      <c r="B385" s="45"/>
      <c r="C385" s="39" t="s">
        <v>968</v>
      </c>
      <c r="D385" s="40" t="s">
        <v>969</v>
      </c>
      <c r="E385" s="346">
        <v>0</v>
      </c>
      <c r="F385" s="347">
        <v>0</v>
      </c>
      <c r="G385" s="348"/>
      <c r="H385" s="346"/>
      <c r="I385" s="348"/>
      <c r="J385" s="349"/>
      <c r="K385" s="346">
        <f t="shared" si="10"/>
        <v>0</v>
      </c>
      <c r="L385" s="37"/>
      <c r="M385" s="279"/>
      <c r="N385" s="38"/>
    </row>
    <row r="386" spans="1:14" s="44" customFormat="1" ht="18.75" x14ac:dyDescent="0.25">
      <c r="A386" s="165"/>
      <c r="B386" s="45"/>
      <c r="C386" s="42" t="s">
        <v>258</v>
      </c>
      <c r="D386" s="43" t="s">
        <v>259</v>
      </c>
      <c r="E386" s="346">
        <v>0</v>
      </c>
      <c r="F386" s="347">
        <v>0</v>
      </c>
      <c r="G386" s="348"/>
      <c r="H386" s="346"/>
      <c r="I386" s="348"/>
      <c r="J386" s="349"/>
      <c r="K386" s="346">
        <f t="shared" si="10"/>
        <v>0</v>
      </c>
      <c r="L386" s="37"/>
      <c r="M386" s="279"/>
      <c r="N386" s="38"/>
    </row>
    <row r="387" spans="1:14" s="44" customFormat="1" ht="18.75" x14ac:dyDescent="0.25">
      <c r="A387" s="165"/>
      <c r="B387" s="45"/>
      <c r="C387" s="42" t="s">
        <v>256</v>
      </c>
      <c r="D387" s="43" t="s">
        <v>257</v>
      </c>
      <c r="E387" s="346">
        <v>0</v>
      </c>
      <c r="F387" s="347"/>
      <c r="G387" s="348"/>
      <c r="H387" s="346"/>
      <c r="I387" s="348"/>
      <c r="J387" s="349"/>
      <c r="K387" s="346">
        <f t="shared" si="10"/>
        <v>0</v>
      </c>
      <c r="L387" s="37"/>
      <c r="M387" s="280"/>
      <c r="N387" s="38"/>
    </row>
    <row r="388" spans="1:14" s="21" customFormat="1" ht="18.75" x14ac:dyDescent="0.25">
      <c r="A388" s="166"/>
      <c r="B388" s="47"/>
      <c r="C388" s="39" t="s">
        <v>970</v>
      </c>
      <c r="D388" s="40" t="s">
        <v>971</v>
      </c>
      <c r="E388" s="346">
        <v>0</v>
      </c>
      <c r="F388" s="347">
        <v>0</v>
      </c>
      <c r="G388" s="348"/>
      <c r="H388" s="346"/>
      <c r="I388" s="348"/>
      <c r="J388" s="349"/>
      <c r="K388" s="346">
        <f t="shared" si="10"/>
        <v>0</v>
      </c>
      <c r="L388" s="37"/>
      <c r="M388" s="280"/>
      <c r="N388" s="38"/>
    </row>
    <row r="389" spans="1:14" s="21" customFormat="1" ht="18.75" x14ac:dyDescent="0.25">
      <c r="A389" s="173"/>
      <c r="B389" s="321" t="s">
        <v>414</v>
      </c>
      <c r="C389" s="39" t="s">
        <v>260</v>
      </c>
      <c r="D389" s="40" t="s">
        <v>972</v>
      </c>
      <c r="E389" s="346">
        <v>0</v>
      </c>
      <c r="F389" s="347">
        <v>0</v>
      </c>
      <c r="G389" s="348"/>
      <c r="H389" s="346"/>
      <c r="I389" s="348"/>
      <c r="J389" s="349"/>
      <c r="K389" s="346">
        <f t="shared" si="10"/>
        <v>0</v>
      </c>
      <c r="L389" s="37"/>
      <c r="M389" s="279"/>
      <c r="N389" s="38"/>
    </row>
    <row r="390" spans="1:14" s="44" customFormat="1" ht="18.75" x14ac:dyDescent="0.25">
      <c r="A390" s="165" t="s">
        <v>691</v>
      </c>
      <c r="B390" s="45"/>
      <c r="C390" s="64" t="s">
        <v>973</v>
      </c>
      <c r="D390" s="65" t="s">
        <v>974</v>
      </c>
      <c r="E390" s="351">
        <v>215552953.95999998</v>
      </c>
      <c r="F390" s="352">
        <v>209179119.28000003</v>
      </c>
      <c r="G390" s="353"/>
      <c r="H390" s="351"/>
      <c r="I390" s="353"/>
      <c r="J390" s="349"/>
      <c r="K390" s="351">
        <f t="shared" si="10"/>
        <v>6373834.6799999475</v>
      </c>
      <c r="L390" s="301">
        <f t="shared" si="11"/>
        <v>3.04707023432303</v>
      </c>
      <c r="M390" s="279"/>
      <c r="N390" s="38"/>
    </row>
    <row r="391" spans="1:14" s="44" customFormat="1" ht="18.75" x14ac:dyDescent="0.25">
      <c r="A391" s="165" t="s">
        <v>691</v>
      </c>
      <c r="B391" s="45"/>
      <c r="C391" s="35" t="s">
        <v>975</v>
      </c>
      <c r="D391" s="36" t="s">
        <v>976</v>
      </c>
      <c r="E391" s="346">
        <v>179289021.5</v>
      </c>
      <c r="F391" s="347">
        <v>173026109.98000002</v>
      </c>
      <c r="G391" s="348"/>
      <c r="H391" s="346"/>
      <c r="I391" s="348"/>
      <c r="J391" s="349"/>
      <c r="K391" s="346">
        <f t="shared" si="10"/>
        <v>6262911.5199999809</v>
      </c>
      <c r="L391" s="37">
        <f t="shared" si="11"/>
        <v>3.6196337770778677</v>
      </c>
      <c r="M391" s="279"/>
      <c r="N391" s="38"/>
    </row>
    <row r="392" spans="1:14" s="44" customFormat="1" ht="18.75" x14ac:dyDescent="0.25">
      <c r="A392" s="165" t="s">
        <v>691</v>
      </c>
      <c r="B392" s="45"/>
      <c r="C392" s="39" t="s">
        <v>977</v>
      </c>
      <c r="D392" s="40" t="s">
        <v>978</v>
      </c>
      <c r="E392" s="346">
        <v>85185834.420000002</v>
      </c>
      <c r="F392" s="347">
        <v>83512601.450000003</v>
      </c>
      <c r="G392" s="348"/>
      <c r="H392" s="346"/>
      <c r="I392" s="348"/>
      <c r="J392" s="349"/>
      <c r="K392" s="346">
        <f t="shared" si="10"/>
        <v>1673232.9699999988</v>
      </c>
      <c r="L392" s="37">
        <f t="shared" si="11"/>
        <v>2.0035694505358972</v>
      </c>
      <c r="M392" s="279"/>
      <c r="N392" s="38"/>
    </row>
    <row r="393" spans="1:14" s="44" customFormat="1" ht="18.75" x14ac:dyDescent="0.25">
      <c r="A393" s="165" t="s">
        <v>691</v>
      </c>
      <c r="B393" s="45"/>
      <c r="C393" s="42" t="s">
        <v>979</v>
      </c>
      <c r="D393" s="43" t="s">
        <v>980</v>
      </c>
      <c r="E393" s="346">
        <v>74720517.299999997</v>
      </c>
      <c r="F393" s="347">
        <v>73515642.340000004</v>
      </c>
      <c r="G393" s="348"/>
      <c r="H393" s="346"/>
      <c r="I393" s="348"/>
      <c r="J393" s="349"/>
      <c r="K393" s="346">
        <f t="shared" si="10"/>
        <v>1204874.9599999934</v>
      </c>
      <c r="L393" s="37">
        <f t="shared" si="11"/>
        <v>1.63893685976055</v>
      </c>
      <c r="M393" s="279"/>
      <c r="N393" s="38"/>
    </row>
    <row r="394" spans="1:14" s="44" customFormat="1" ht="18.75" x14ac:dyDescent="0.25">
      <c r="A394" s="168"/>
      <c r="B394" s="316"/>
      <c r="C394" s="42" t="s">
        <v>261</v>
      </c>
      <c r="D394" s="43" t="s">
        <v>262</v>
      </c>
      <c r="E394" s="346">
        <v>70015933.640000001</v>
      </c>
      <c r="F394" s="347">
        <v>69138600.640000001</v>
      </c>
      <c r="G394" s="348"/>
      <c r="H394" s="346"/>
      <c r="I394" s="348"/>
      <c r="J394" s="349"/>
      <c r="K394" s="346">
        <f t="shared" si="10"/>
        <v>877333</v>
      </c>
      <c r="L394" s="37">
        <f t="shared" si="11"/>
        <v>1.2689481590294449</v>
      </c>
      <c r="M394" s="279"/>
      <c r="N394" s="38"/>
    </row>
    <row r="395" spans="1:14" s="44" customFormat="1" ht="18.75" x14ac:dyDescent="0.25">
      <c r="A395" s="168"/>
      <c r="B395" s="316"/>
      <c r="C395" s="42" t="s">
        <v>267</v>
      </c>
      <c r="D395" s="43" t="s">
        <v>268</v>
      </c>
      <c r="E395" s="346">
        <v>4704583.66</v>
      </c>
      <c r="F395" s="347">
        <v>4377041.7</v>
      </c>
      <c r="G395" s="348"/>
      <c r="H395" s="346"/>
      <c r="I395" s="348"/>
      <c r="J395" s="349"/>
      <c r="K395" s="346">
        <f t="shared" si="10"/>
        <v>327541.95999999996</v>
      </c>
      <c r="L395" s="37">
        <f t="shared" si="11"/>
        <v>7.4831811632043612</v>
      </c>
      <c r="M395" s="279"/>
      <c r="N395" s="38"/>
    </row>
    <row r="396" spans="1:14" s="44" customFormat="1" ht="18.75" x14ac:dyDescent="0.25">
      <c r="A396" s="168"/>
      <c r="B396" s="316"/>
      <c r="C396" s="42" t="s">
        <v>273</v>
      </c>
      <c r="D396" s="43" t="s">
        <v>274</v>
      </c>
      <c r="E396" s="346">
        <v>0</v>
      </c>
      <c r="F396" s="347">
        <v>0</v>
      </c>
      <c r="G396" s="348"/>
      <c r="H396" s="346"/>
      <c r="I396" s="348"/>
      <c r="J396" s="349"/>
      <c r="K396" s="346">
        <f t="shared" si="10"/>
        <v>0</v>
      </c>
      <c r="L396" s="37"/>
      <c r="M396" s="279"/>
      <c r="N396" s="38"/>
    </row>
    <row r="397" spans="1:14" s="44" customFormat="1" ht="18.75" x14ac:dyDescent="0.25">
      <c r="A397" s="165" t="s">
        <v>691</v>
      </c>
      <c r="B397" s="45"/>
      <c r="C397" s="42" t="s">
        <v>981</v>
      </c>
      <c r="D397" s="43" t="s">
        <v>982</v>
      </c>
      <c r="E397" s="346">
        <v>10465317.119999999</v>
      </c>
      <c r="F397" s="347">
        <v>9996959.1099999994</v>
      </c>
      <c r="G397" s="348"/>
      <c r="H397" s="346"/>
      <c r="I397" s="348"/>
      <c r="J397" s="349"/>
      <c r="K397" s="346">
        <f t="shared" si="10"/>
        <v>468358.00999999978</v>
      </c>
      <c r="L397" s="37">
        <f t="shared" si="11"/>
        <v>4.6850047584119787</v>
      </c>
      <c r="M397" s="279"/>
      <c r="N397" s="38"/>
    </row>
    <row r="398" spans="1:14" s="44" customFormat="1" ht="18.75" x14ac:dyDescent="0.25">
      <c r="A398" s="168"/>
      <c r="B398" s="316"/>
      <c r="C398" s="42" t="s">
        <v>263</v>
      </c>
      <c r="D398" s="43" t="s">
        <v>264</v>
      </c>
      <c r="E398" s="346">
        <v>8794530.5899999999</v>
      </c>
      <c r="F398" s="347">
        <v>8203389.9100000001</v>
      </c>
      <c r="G398" s="348"/>
      <c r="H398" s="346"/>
      <c r="I398" s="348"/>
      <c r="J398" s="349"/>
      <c r="K398" s="346">
        <f t="shared" si="10"/>
        <v>591140.6799999997</v>
      </c>
      <c r="L398" s="37">
        <f t="shared" si="11"/>
        <v>7.2060536739743943</v>
      </c>
      <c r="M398" s="279"/>
      <c r="N398" s="38"/>
    </row>
    <row r="399" spans="1:14" s="44" customFormat="1" ht="18.75" x14ac:dyDescent="0.25">
      <c r="A399" s="168"/>
      <c r="B399" s="316"/>
      <c r="C399" s="42" t="s">
        <v>269</v>
      </c>
      <c r="D399" s="43" t="s">
        <v>270</v>
      </c>
      <c r="E399" s="346">
        <v>1670786.53</v>
      </c>
      <c r="F399" s="347">
        <v>1793569.2000000002</v>
      </c>
      <c r="G399" s="348"/>
      <c r="H399" s="346"/>
      <c r="I399" s="348"/>
      <c r="J399" s="349"/>
      <c r="K399" s="346">
        <f t="shared" si="10"/>
        <v>-122782.67000000016</v>
      </c>
      <c r="L399" s="37">
        <f t="shared" si="11"/>
        <v>-6.8457169090548691</v>
      </c>
      <c r="M399" s="279"/>
      <c r="N399" s="38"/>
    </row>
    <row r="400" spans="1:14" s="44" customFormat="1" ht="18.75" x14ac:dyDescent="0.25">
      <c r="A400" s="168"/>
      <c r="B400" s="316"/>
      <c r="C400" s="42" t="s">
        <v>275</v>
      </c>
      <c r="D400" s="43" t="s">
        <v>276</v>
      </c>
      <c r="E400" s="346">
        <v>0</v>
      </c>
      <c r="F400" s="347">
        <v>0</v>
      </c>
      <c r="G400" s="348"/>
      <c r="H400" s="346"/>
      <c r="I400" s="348"/>
      <c r="J400" s="349"/>
      <c r="K400" s="346">
        <f t="shared" si="10"/>
        <v>0</v>
      </c>
      <c r="L400" s="37"/>
      <c r="M400" s="279"/>
      <c r="N400" s="38"/>
    </row>
    <row r="401" spans="1:14" s="44" customFormat="1" ht="18.75" x14ac:dyDescent="0.25">
      <c r="A401" s="165" t="s">
        <v>691</v>
      </c>
      <c r="B401" s="45"/>
      <c r="C401" s="39" t="s">
        <v>983</v>
      </c>
      <c r="D401" s="40" t="s">
        <v>984</v>
      </c>
      <c r="E401" s="346">
        <v>94103187.079999998</v>
      </c>
      <c r="F401" s="347">
        <v>89513508.530000001</v>
      </c>
      <c r="G401" s="348"/>
      <c r="H401" s="346"/>
      <c r="I401" s="348"/>
      <c r="J401" s="349"/>
      <c r="K401" s="346">
        <f t="shared" si="10"/>
        <v>4589678.549999997</v>
      </c>
      <c r="L401" s="37">
        <f t="shared" si="11"/>
        <v>5.1273585689715082</v>
      </c>
      <c r="M401" s="279"/>
      <c r="N401" s="38"/>
    </row>
    <row r="402" spans="1:14" s="44" customFormat="1" ht="18.75" x14ac:dyDescent="0.25">
      <c r="A402" s="168"/>
      <c r="B402" s="316"/>
      <c r="C402" s="42" t="s">
        <v>265</v>
      </c>
      <c r="D402" s="43" t="s">
        <v>266</v>
      </c>
      <c r="E402" s="346">
        <v>79018256.530000001</v>
      </c>
      <c r="F402" s="347">
        <v>72895028.370000005</v>
      </c>
      <c r="G402" s="348"/>
      <c r="H402" s="346"/>
      <c r="I402" s="348"/>
      <c r="J402" s="349"/>
      <c r="K402" s="346">
        <f t="shared" si="10"/>
        <v>6123228.1599999964</v>
      </c>
      <c r="L402" s="37">
        <f t="shared" si="11"/>
        <v>8.4000627984116605</v>
      </c>
      <c r="M402" s="279"/>
      <c r="N402" s="38"/>
    </row>
    <row r="403" spans="1:14" s="44" customFormat="1" ht="18.75" x14ac:dyDescent="0.25">
      <c r="A403" s="168"/>
      <c r="B403" s="316"/>
      <c r="C403" s="42" t="s">
        <v>271</v>
      </c>
      <c r="D403" s="43" t="s">
        <v>272</v>
      </c>
      <c r="E403" s="346">
        <v>15084930.549999997</v>
      </c>
      <c r="F403" s="347">
        <v>16618480.160000002</v>
      </c>
      <c r="G403" s="348"/>
      <c r="H403" s="346"/>
      <c r="I403" s="348"/>
      <c r="J403" s="349"/>
      <c r="K403" s="346">
        <f t="shared" si="10"/>
        <v>-1533549.610000005</v>
      </c>
      <c r="L403" s="37">
        <f t="shared" si="11"/>
        <v>-9.2279774999593283</v>
      </c>
      <c r="M403" s="279"/>
      <c r="N403" s="38"/>
    </row>
    <row r="404" spans="1:14" s="44" customFormat="1" ht="18.75" x14ac:dyDescent="0.25">
      <c r="A404" s="168"/>
      <c r="B404" s="316"/>
      <c r="C404" s="42" t="s">
        <v>277</v>
      </c>
      <c r="D404" s="43" t="s">
        <v>278</v>
      </c>
      <c r="E404" s="346">
        <v>0</v>
      </c>
      <c r="F404" s="347">
        <v>0</v>
      </c>
      <c r="G404" s="348"/>
      <c r="H404" s="346"/>
      <c r="I404" s="348"/>
      <c r="J404" s="349"/>
      <c r="K404" s="346">
        <f t="shared" si="10"/>
        <v>0</v>
      </c>
      <c r="L404" s="37"/>
      <c r="M404" s="279"/>
      <c r="N404" s="38"/>
    </row>
    <row r="405" spans="1:14" s="44" customFormat="1" ht="18.75" x14ac:dyDescent="0.25">
      <c r="A405" s="165" t="s">
        <v>691</v>
      </c>
      <c r="B405" s="45"/>
      <c r="C405" s="35" t="s">
        <v>985</v>
      </c>
      <c r="D405" s="36" t="s">
        <v>986</v>
      </c>
      <c r="E405" s="346">
        <v>666070.5</v>
      </c>
      <c r="F405" s="347">
        <v>694798.15000000014</v>
      </c>
      <c r="G405" s="348"/>
      <c r="H405" s="346"/>
      <c r="I405" s="348"/>
      <c r="J405" s="349"/>
      <c r="K405" s="346">
        <f t="shared" si="10"/>
        <v>-28727.65000000014</v>
      </c>
      <c r="L405" s="37">
        <f t="shared" si="11"/>
        <v>-4.1346756608376305</v>
      </c>
      <c r="M405" s="279"/>
      <c r="N405" s="38"/>
    </row>
    <row r="406" spans="1:14" s="44" customFormat="1" ht="18.75" x14ac:dyDescent="0.25">
      <c r="A406" s="165" t="s">
        <v>691</v>
      </c>
      <c r="B406" s="45"/>
      <c r="C406" s="39" t="s">
        <v>987</v>
      </c>
      <c r="D406" s="40" t="s">
        <v>988</v>
      </c>
      <c r="E406" s="346">
        <v>510976.94999999995</v>
      </c>
      <c r="F406" s="347">
        <v>552972.84000000008</v>
      </c>
      <c r="G406" s="348"/>
      <c r="H406" s="346"/>
      <c r="I406" s="348"/>
      <c r="J406" s="349"/>
      <c r="K406" s="346">
        <f t="shared" si="10"/>
        <v>-41995.89000000013</v>
      </c>
      <c r="L406" s="37">
        <f t="shared" si="11"/>
        <v>-7.5945664890160112</v>
      </c>
      <c r="M406" s="279"/>
      <c r="N406" s="38"/>
    </row>
    <row r="407" spans="1:14" s="44" customFormat="1" ht="18.75" x14ac:dyDescent="0.25">
      <c r="A407" s="168"/>
      <c r="B407" s="316"/>
      <c r="C407" s="42" t="s">
        <v>279</v>
      </c>
      <c r="D407" s="43" t="s">
        <v>280</v>
      </c>
      <c r="E407" s="346">
        <v>510976.94999999995</v>
      </c>
      <c r="F407" s="347">
        <v>475705.77</v>
      </c>
      <c r="G407" s="348"/>
      <c r="H407" s="346"/>
      <c r="I407" s="348"/>
      <c r="J407" s="349"/>
      <c r="K407" s="346">
        <f t="shared" si="10"/>
        <v>35271.179999999935</v>
      </c>
      <c r="L407" s="37">
        <f t="shared" si="11"/>
        <v>7.4144948883003741</v>
      </c>
      <c r="M407" s="279"/>
      <c r="N407" s="38"/>
    </row>
    <row r="408" spans="1:14" s="44" customFormat="1" ht="18.75" x14ac:dyDescent="0.25">
      <c r="A408" s="168"/>
      <c r="B408" s="316"/>
      <c r="C408" s="42" t="s">
        <v>283</v>
      </c>
      <c r="D408" s="43" t="s">
        <v>284</v>
      </c>
      <c r="E408" s="346">
        <v>0</v>
      </c>
      <c r="F408" s="347">
        <v>77267.070000000007</v>
      </c>
      <c r="G408" s="348"/>
      <c r="H408" s="346"/>
      <c r="I408" s="348"/>
      <c r="J408" s="349"/>
      <c r="K408" s="346">
        <f t="shared" si="10"/>
        <v>-77267.070000000007</v>
      </c>
      <c r="L408" s="37">
        <f t="shared" si="11"/>
        <v>-100</v>
      </c>
      <c r="M408" s="279"/>
      <c r="N408" s="38"/>
    </row>
    <row r="409" spans="1:14" s="44" customFormat="1" ht="18.75" x14ac:dyDescent="0.25">
      <c r="A409" s="168"/>
      <c r="B409" s="316"/>
      <c r="C409" s="42" t="s">
        <v>287</v>
      </c>
      <c r="D409" s="43" t="s">
        <v>288</v>
      </c>
      <c r="E409" s="346">
        <v>0</v>
      </c>
      <c r="F409" s="347">
        <v>0</v>
      </c>
      <c r="G409" s="348"/>
      <c r="H409" s="346"/>
      <c r="I409" s="348"/>
      <c r="J409" s="349"/>
      <c r="K409" s="346">
        <f t="shared" si="10"/>
        <v>0</v>
      </c>
      <c r="L409" s="37"/>
      <c r="M409" s="279"/>
      <c r="N409" s="38"/>
    </row>
    <row r="410" spans="1:14" s="44" customFormat="1" ht="18.75" x14ac:dyDescent="0.25">
      <c r="A410" s="165" t="s">
        <v>691</v>
      </c>
      <c r="B410" s="45"/>
      <c r="C410" s="39" t="s">
        <v>989</v>
      </c>
      <c r="D410" s="40" t="s">
        <v>990</v>
      </c>
      <c r="E410" s="346">
        <v>155093.54999999999</v>
      </c>
      <c r="F410" s="347">
        <v>141825.31</v>
      </c>
      <c r="G410" s="348"/>
      <c r="H410" s="346"/>
      <c r="I410" s="348"/>
      <c r="J410" s="349"/>
      <c r="K410" s="346">
        <f t="shared" si="10"/>
        <v>13268.239999999991</v>
      </c>
      <c r="L410" s="37">
        <f t="shared" si="11"/>
        <v>9.3553400306334531</v>
      </c>
      <c r="M410" s="279"/>
      <c r="N410" s="38"/>
    </row>
    <row r="411" spans="1:14" s="44" customFormat="1" ht="18.75" x14ac:dyDescent="0.25">
      <c r="A411" s="168"/>
      <c r="B411" s="316"/>
      <c r="C411" s="42" t="s">
        <v>281</v>
      </c>
      <c r="D411" s="43" t="s">
        <v>282</v>
      </c>
      <c r="E411" s="346">
        <v>155093.54999999999</v>
      </c>
      <c r="F411" s="347">
        <v>141825.31</v>
      </c>
      <c r="G411" s="348"/>
      <c r="H411" s="346"/>
      <c r="I411" s="348"/>
      <c r="J411" s="349"/>
      <c r="K411" s="346">
        <f t="shared" si="10"/>
        <v>13268.239999999991</v>
      </c>
      <c r="L411" s="37">
        <f t="shared" si="11"/>
        <v>9.3553400306334531</v>
      </c>
      <c r="M411" s="279"/>
      <c r="N411" s="38"/>
    </row>
    <row r="412" spans="1:14" s="44" customFormat="1" ht="18.75" x14ac:dyDescent="0.25">
      <c r="A412" s="168"/>
      <c r="B412" s="316"/>
      <c r="C412" s="42" t="s">
        <v>285</v>
      </c>
      <c r="D412" s="43" t="s">
        <v>286</v>
      </c>
      <c r="E412" s="346">
        <v>0</v>
      </c>
      <c r="F412" s="347">
        <v>0</v>
      </c>
      <c r="G412" s="348"/>
      <c r="H412" s="346"/>
      <c r="I412" s="348"/>
      <c r="J412" s="349"/>
      <c r="K412" s="346">
        <f t="shared" si="10"/>
        <v>0</v>
      </c>
      <c r="L412" s="37"/>
      <c r="M412" s="279"/>
      <c r="N412" s="38"/>
    </row>
    <row r="413" spans="1:14" s="44" customFormat="1" ht="18.75" x14ac:dyDescent="0.25">
      <c r="A413" s="168"/>
      <c r="B413" s="316"/>
      <c r="C413" s="42" t="s">
        <v>289</v>
      </c>
      <c r="D413" s="43" t="s">
        <v>290</v>
      </c>
      <c r="E413" s="346">
        <v>0</v>
      </c>
      <c r="F413" s="347">
        <v>0</v>
      </c>
      <c r="G413" s="348"/>
      <c r="H413" s="346"/>
      <c r="I413" s="348"/>
      <c r="J413" s="349"/>
      <c r="K413" s="346">
        <f t="shared" si="10"/>
        <v>0</v>
      </c>
      <c r="L413" s="37"/>
      <c r="M413" s="279"/>
      <c r="N413" s="38"/>
    </row>
    <row r="414" spans="1:14" s="44" customFormat="1" ht="18.75" x14ac:dyDescent="0.25">
      <c r="A414" s="165" t="s">
        <v>691</v>
      </c>
      <c r="B414" s="45"/>
      <c r="C414" s="35" t="s">
        <v>991</v>
      </c>
      <c r="D414" s="36" t="s">
        <v>992</v>
      </c>
      <c r="E414" s="346">
        <v>22557927.23</v>
      </c>
      <c r="F414" s="347">
        <v>22081042.34</v>
      </c>
      <c r="G414" s="348"/>
      <c r="H414" s="346"/>
      <c r="I414" s="348"/>
      <c r="J414" s="349"/>
      <c r="K414" s="346">
        <f t="shared" ref="K414:K477" si="12">+E414-F414</f>
        <v>476884.8900000006</v>
      </c>
      <c r="L414" s="37">
        <f t="shared" ref="L414:L477" si="13">+K414/F414*100</f>
        <v>2.1597028014212873</v>
      </c>
      <c r="M414" s="279"/>
      <c r="N414" s="38"/>
    </row>
    <row r="415" spans="1:14" s="44" customFormat="1" ht="18.75" x14ac:dyDescent="0.25">
      <c r="A415" s="165" t="s">
        <v>691</v>
      </c>
      <c r="B415" s="45"/>
      <c r="C415" s="39" t="s">
        <v>993</v>
      </c>
      <c r="D415" s="40" t="s">
        <v>994</v>
      </c>
      <c r="E415" s="346">
        <v>148855.19</v>
      </c>
      <c r="F415" s="347">
        <v>246197.82</v>
      </c>
      <c r="G415" s="348"/>
      <c r="H415" s="346"/>
      <c r="I415" s="348"/>
      <c r="J415" s="349"/>
      <c r="K415" s="346">
        <f t="shared" si="12"/>
        <v>-97342.63</v>
      </c>
      <c r="L415" s="37">
        <f t="shared" si="13"/>
        <v>-39.538380153000539</v>
      </c>
      <c r="M415" s="279"/>
      <c r="N415" s="38"/>
    </row>
    <row r="416" spans="1:14" s="44" customFormat="1" ht="18.75" x14ac:dyDescent="0.25">
      <c r="A416" s="168"/>
      <c r="B416" s="316"/>
      <c r="C416" s="42" t="s">
        <v>291</v>
      </c>
      <c r="D416" s="43" t="s">
        <v>292</v>
      </c>
      <c r="E416" s="346">
        <v>143470.71</v>
      </c>
      <c r="F416" s="347">
        <v>246197.82</v>
      </c>
      <c r="G416" s="348"/>
      <c r="H416" s="346"/>
      <c r="I416" s="348"/>
      <c r="J416" s="349"/>
      <c r="K416" s="346">
        <f t="shared" si="12"/>
        <v>-102727.11000000002</v>
      </c>
      <c r="L416" s="37">
        <f t="shared" si="13"/>
        <v>-41.725434449419581</v>
      </c>
      <c r="M416" s="279"/>
      <c r="N416" s="38"/>
    </row>
    <row r="417" spans="1:14" s="44" customFormat="1" ht="18.75" x14ac:dyDescent="0.25">
      <c r="A417" s="168"/>
      <c r="B417" s="316"/>
      <c r="C417" s="42" t="s">
        <v>295</v>
      </c>
      <c r="D417" s="43" t="s">
        <v>296</v>
      </c>
      <c r="E417" s="346">
        <v>5384.48</v>
      </c>
      <c r="F417" s="347">
        <v>0</v>
      </c>
      <c r="G417" s="348"/>
      <c r="H417" s="346"/>
      <c r="I417" s="348"/>
      <c r="J417" s="349"/>
      <c r="K417" s="346">
        <f t="shared" si="12"/>
        <v>5384.48</v>
      </c>
      <c r="L417" s="37">
        <v>100</v>
      </c>
      <c r="M417" s="279"/>
      <c r="N417" s="38"/>
    </row>
    <row r="418" spans="1:14" s="44" customFormat="1" ht="18.75" x14ac:dyDescent="0.25">
      <c r="A418" s="168"/>
      <c r="B418" s="316"/>
      <c r="C418" s="42" t="s">
        <v>299</v>
      </c>
      <c r="D418" s="43" t="s">
        <v>300</v>
      </c>
      <c r="E418" s="346">
        <v>0</v>
      </c>
      <c r="F418" s="347">
        <v>0</v>
      </c>
      <c r="G418" s="348"/>
      <c r="H418" s="346"/>
      <c r="I418" s="348"/>
      <c r="J418" s="349"/>
      <c r="K418" s="346">
        <f t="shared" si="12"/>
        <v>0</v>
      </c>
      <c r="L418" s="37"/>
      <c r="M418" s="279"/>
      <c r="N418" s="38"/>
    </row>
    <row r="419" spans="1:14" s="44" customFormat="1" ht="18.75" x14ac:dyDescent="0.25">
      <c r="A419" s="165" t="s">
        <v>691</v>
      </c>
      <c r="B419" s="45"/>
      <c r="C419" s="39" t="s">
        <v>995</v>
      </c>
      <c r="D419" s="40" t="s">
        <v>996</v>
      </c>
      <c r="E419" s="346">
        <v>22409072.039999999</v>
      </c>
      <c r="F419" s="347">
        <v>21834844.52</v>
      </c>
      <c r="G419" s="348"/>
      <c r="H419" s="346"/>
      <c r="I419" s="348"/>
      <c r="J419" s="349"/>
      <c r="K419" s="346">
        <f t="shared" si="12"/>
        <v>574227.51999999955</v>
      </c>
      <c r="L419" s="37">
        <f t="shared" si="13"/>
        <v>2.6298676845352666</v>
      </c>
      <c r="M419" s="279"/>
      <c r="N419" s="38"/>
    </row>
    <row r="420" spans="1:14" s="44" customFormat="1" ht="18.75" x14ac:dyDescent="0.25">
      <c r="A420" s="168"/>
      <c r="B420" s="316"/>
      <c r="C420" s="42" t="s">
        <v>293</v>
      </c>
      <c r="D420" s="43" t="s">
        <v>294</v>
      </c>
      <c r="E420" s="346">
        <v>19924332.25</v>
      </c>
      <c r="F420" s="347">
        <v>17356051.039999999</v>
      </c>
      <c r="G420" s="348"/>
      <c r="H420" s="346"/>
      <c r="I420" s="348"/>
      <c r="J420" s="349"/>
      <c r="K420" s="346">
        <f t="shared" si="12"/>
        <v>2568281.2100000009</v>
      </c>
      <c r="L420" s="37">
        <f t="shared" si="13"/>
        <v>14.797612683213227</v>
      </c>
      <c r="M420" s="279"/>
      <c r="N420" s="38"/>
    </row>
    <row r="421" spans="1:14" s="44" customFormat="1" ht="18.75" x14ac:dyDescent="0.25">
      <c r="A421" s="168"/>
      <c r="B421" s="316"/>
      <c r="C421" s="42" t="s">
        <v>297</v>
      </c>
      <c r="D421" s="43" t="s">
        <v>298</v>
      </c>
      <c r="E421" s="346">
        <v>2484739.79</v>
      </c>
      <c r="F421" s="347">
        <v>4478793.4800000004</v>
      </c>
      <c r="G421" s="348"/>
      <c r="H421" s="346"/>
      <c r="I421" s="348"/>
      <c r="J421" s="349"/>
      <c r="K421" s="346">
        <f t="shared" si="12"/>
        <v>-1994053.6900000004</v>
      </c>
      <c r="L421" s="37">
        <f t="shared" si="13"/>
        <v>-44.522117371663235</v>
      </c>
      <c r="M421" s="279"/>
      <c r="N421" s="38"/>
    </row>
    <row r="422" spans="1:14" s="44" customFormat="1" ht="18.75" x14ac:dyDescent="0.25">
      <c r="A422" s="168"/>
      <c r="B422" s="316"/>
      <c r="C422" s="42" t="s">
        <v>301</v>
      </c>
      <c r="D422" s="43" t="s">
        <v>302</v>
      </c>
      <c r="E422" s="346">
        <v>0</v>
      </c>
      <c r="F422" s="347">
        <v>0</v>
      </c>
      <c r="G422" s="348"/>
      <c r="H422" s="346"/>
      <c r="I422" s="348"/>
      <c r="J422" s="349"/>
      <c r="K422" s="346">
        <f t="shared" si="12"/>
        <v>0</v>
      </c>
      <c r="L422" s="37"/>
      <c r="M422" s="279"/>
      <c r="N422" s="38"/>
    </row>
    <row r="423" spans="1:14" s="44" customFormat="1" ht="18.75" x14ac:dyDescent="0.25">
      <c r="A423" s="165" t="s">
        <v>691</v>
      </c>
      <c r="B423" s="45"/>
      <c r="C423" s="35" t="s">
        <v>997</v>
      </c>
      <c r="D423" s="36" t="s">
        <v>998</v>
      </c>
      <c r="E423" s="346">
        <v>13039934.73</v>
      </c>
      <c r="F423" s="347">
        <v>13377168.810000001</v>
      </c>
      <c r="G423" s="348"/>
      <c r="H423" s="346"/>
      <c r="I423" s="348"/>
      <c r="J423" s="349"/>
      <c r="K423" s="346">
        <f t="shared" si="12"/>
        <v>-337234.08000000007</v>
      </c>
      <c r="L423" s="37">
        <f t="shared" si="13"/>
        <v>-2.5209675140520265</v>
      </c>
      <c r="M423" s="279"/>
      <c r="N423" s="38"/>
    </row>
    <row r="424" spans="1:14" s="44" customFormat="1" ht="18.75" x14ac:dyDescent="0.25">
      <c r="A424" s="165" t="s">
        <v>691</v>
      </c>
      <c r="B424" s="45"/>
      <c r="C424" s="39" t="s">
        <v>999</v>
      </c>
      <c r="D424" s="40" t="s">
        <v>1000</v>
      </c>
      <c r="E424" s="346">
        <v>2448622.59</v>
      </c>
      <c r="F424" s="347">
        <v>2446922.0299999998</v>
      </c>
      <c r="G424" s="348"/>
      <c r="H424" s="346"/>
      <c r="I424" s="348"/>
      <c r="J424" s="349"/>
      <c r="K424" s="346">
        <f t="shared" si="12"/>
        <v>1700.5600000000559</v>
      </c>
      <c r="L424" s="37">
        <f t="shared" si="13"/>
        <v>6.9497923478994389E-2</v>
      </c>
      <c r="M424" s="279"/>
      <c r="N424" s="38"/>
    </row>
    <row r="425" spans="1:14" s="44" customFormat="1" ht="18.75" x14ac:dyDescent="0.25">
      <c r="A425" s="168"/>
      <c r="B425" s="316"/>
      <c r="C425" s="42" t="s">
        <v>303</v>
      </c>
      <c r="D425" s="43" t="s">
        <v>304</v>
      </c>
      <c r="E425" s="346">
        <v>2337216.0999999996</v>
      </c>
      <c r="F425" s="347">
        <v>2323186.4499999997</v>
      </c>
      <c r="G425" s="348"/>
      <c r="H425" s="346"/>
      <c r="I425" s="348"/>
      <c r="J425" s="349"/>
      <c r="K425" s="346">
        <f t="shared" si="12"/>
        <v>14029.649999999907</v>
      </c>
      <c r="L425" s="37">
        <f t="shared" si="13"/>
        <v>0.60389685898864931</v>
      </c>
      <c r="M425" s="279"/>
      <c r="N425" s="38"/>
    </row>
    <row r="426" spans="1:14" s="44" customFormat="1" ht="18.75" x14ac:dyDescent="0.25">
      <c r="A426" s="168"/>
      <c r="B426" s="316"/>
      <c r="C426" s="42" t="s">
        <v>307</v>
      </c>
      <c r="D426" s="43" t="s">
        <v>308</v>
      </c>
      <c r="E426" s="346">
        <v>111406.49000000002</v>
      </c>
      <c r="F426" s="347">
        <v>123735.57999999999</v>
      </c>
      <c r="G426" s="348"/>
      <c r="H426" s="346"/>
      <c r="I426" s="348"/>
      <c r="J426" s="349"/>
      <c r="K426" s="346">
        <f t="shared" si="12"/>
        <v>-12329.089999999967</v>
      </c>
      <c r="L426" s="37">
        <f t="shared" si="13"/>
        <v>-9.964062074950446</v>
      </c>
      <c r="M426" s="279"/>
      <c r="N426" s="38"/>
    </row>
    <row r="427" spans="1:14" s="44" customFormat="1" ht="18.75" x14ac:dyDescent="0.25">
      <c r="A427" s="168"/>
      <c r="B427" s="316"/>
      <c r="C427" s="42" t="s">
        <v>311</v>
      </c>
      <c r="D427" s="43" t="s">
        <v>312</v>
      </c>
      <c r="E427" s="346">
        <v>0</v>
      </c>
      <c r="F427" s="347">
        <v>0</v>
      </c>
      <c r="G427" s="348"/>
      <c r="H427" s="346"/>
      <c r="I427" s="348"/>
      <c r="J427" s="349"/>
      <c r="K427" s="346">
        <f t="shared" si="12"/>
        <v>0</v>
      </c>
      <c r="L427" s="37"/>
      <c r="M427" s="279"/>
      <c r="N427" s="38"/>
    </row>
    <row r="428" spans="1:14" s="44" customFormat="1" ht="18.75" x14ac:dyDescent="0.25">
      <c r="A428" s="165" t="s">
        <v>691</v>
      </c>
      <c r="B428" s="45"/>
      <c r="C428" s="39" t="s">
        <v>1001</v>
      </c>
      <c r="D428" s="40" t="s">
        <v>1002</v>
      </c>
      <c r="E428" s="346">
        <v>10591312.140000001</v>
      </c>
      <c r="F428" s="347">
        <v>10930246.780000001</v>
      </c>
      <c r="G428" s="348"/>
      <c r="H428" s="346"/>
      <c r="I428" s="348"/>
      <c r="J428" s="349"/>
      <c r="K428" s="346">
        <f t="shared" si="12"/>
        <v>-338934.6400000006</v>
      </c>
      <c r="L428" s="37">
        <f t="shared" si="13"/>
        <v>-3.100887352517768</v>
      </c>
      <c r="M428" s="279"/>
      <c r="N428" s="38"/>
    </row>
    <row r="429" spans="1:14" s="44" customFormat="1" ht="18.75" x14ac:dyDescent="0.25">
      <c r="A429" s="168"/>
      <c r="B429" s="316"/>
      <c r="C429" s="42" t="s">
        <v>305</v>
      </c>
      <c r="D429" s="43" t="s">
        <v>306</v>
      </c>
      <c r="E429" s="346">
        <v>9900879.5899999999</v>
      </c>
      <c r="F429" s="347">
        <v>10111834.49</v>
      </c>
      <c r="G429" s="356"/>
      <c r="H429" s="346"/>
      <c r="I429" s="348"/>
      <c r="J429" s="349"/>
      <c r="K429" s="346">
        <f t="shared" si="12"/>
        <v>-210954.90000000037</v>
      </c>
      <c r="L429" s="37">
        <f t="shared" si="13"/>
        <v>-2.0862178886395162</v>
      </c>
      <c r="M429" s="279"/>
      <c r="N429" s="38"/>
    </row>
    <row r="430" spans="1:14" s="44" customFormat="1" ht="18.75" x14ac:dyDescent="0.25">
      <c r="A430" s="168"/>
      <c r="B430" s="316"/>
      <c r="C430" s="42" t="s">
        <v>309</v>
      </c>
      <c r="D430" s="43" t="s">
        <v>310</v>
      </c>
      <c r="E430" s="346">
        <v>690432.54999999993</v>
      </c>
      <c r="F430" s="347">
        <v>818412.29</v>
      </c>
      <c r="G430" s="348"/>
      <c r="H430" s="346"/>
      <c r="I430" s="348"/>
      <c r="J430" s="349"/>
      <c r="K430" s="346">
        <f t="shared" si="12"/>
        <v>-127979.74000000011</v>
      </c>
      <c r="L430" s="37">
        <f t="shared" si="13"/>
        <v>-15.637563311763083</v>
      </c>
      <c r="M430" s="279"/>
      <c r="N430" s="38"/>
    </row>
    <row r="431" spans="1:14" s="44" customFormat="1" ht="18.75" x14ac:dyDescent="0.25">
      <c r="A431" s="168"/>
      <c r="B431" s="316"/>
      <c r="C431" s="42" t="s">
        <v>313</v>
      </c>
      <c r="D431" s="43" t="s">
        <v>314</v>
      </c>
      <c r="E431" s="346">
        <v>0</v>
      </c>
      <c r="F431" s="347">
        <v>0</v>
      </c>
      <c r="G431" s="348"/>
      <c r="H431" s="346"/>
      <c r="I431" s="348"/>
      <c r="J431" s="349"/>
      <c r="K431" s="346">
        <f t="shared" si="12"/>
        <v>0</v>
      </c>
      <c r="L431" s="37"/>
      <c r="M431" s="279"/>
      <c r="N431" s="38"/>
    </row>
    <row r="432" spans="1:14" s="44" customFormat="1" ht="18.75" x14ac:dyDescent="0.25">
      <c r="A432" s="165" t="s">
        <v>691</v>
      </c>
      <c r="B432" s="45"/>
      <c r="C432" s="35" t="s">
        <v>1003</v>
      </c>
      <c r="D432" s="36" t="s">
        <v>1004</v>
      </c>
      <c r="E432" s="346">
        <v>3917246.75</v>
      </c>
      <c r="F432" s="347">
        <v>3430498.46</v>
      </c>
      <c r="G432" s="348"/>
      <c r="H432" s="346"/>
      <c r="I432" s="348"/>
      <c r="J432" s="349"/>
      <c r="K432" s="346">
        <f t="shared" si="12"/>
        <v>486748.29000000004</v>
      </c>
      <c r="L432" s="37">
        <f t="shared" si="13"/>
        <v>14.188850269881772</v>
      </c>
      <c r="M432" s="279"/>
      <c r="N432" s="38"/>
    </row>
    <row r="433" spans="1:14" s="44" customFormat="1" ht="18.75" x14ac:dyDescent="0.25">
      <c r="A433" s="165"/>
      <c r="B433" s="45"/>
      <c r="C433" s="39" t="s">
        <v>322</v>
      </c>
      <c r="D433" s="40" t="s">
        <v>323</v>
      </c>
      <c r="E433" s="346">
        <v>871235.26</v>
      </c>
      <c r="F433" s="347">
        <v>968091.35</v>
      </c>
      <c r="G433" s="348"/>
      <c r="H433" s="346"/>
      <c r="I433" s="348"/>
      <c r="J433" s="349"/>
      <c r="K433" s="346">
        <f t="shared" si="12"/>
        <v>-96856.089999999967</v>
      </c>
      <c r="L433" s="37">
        <f t="shared" si="13"/>
        <v>-10.004850265421746</v>
      </c>
      <c r="M433" s="279"/>
      <c r="N433" s="38"/>
    </row>
    <row r="434" spans="1:14" s="44" customFormat="1" ht="18.75" x14ac:dyDescent="0.25">
      <c r="A434" s="165"/>
      <c r="B434" s="45"/>
      <c r="C434" s="39" t="s">
        <v>324</v>
      </c>
      <c r="D434" s="40" t="s">
        <v>325</v>
      </c>
      <c r="E434" s="346">
        <v>0</v>
      </c>
      <c r="F434" s="347">
        <v>0</v>
      </c>
      <c r="G434" s="348"/>
      <c r="H434" s="346"/>
      <c r="I434" s="348"/>
      <c r="J434" s="349"/>
      <c r="K434" s="346">
        <f t="shared" si="12"/>
        <v>0</v>
      </c>
      <c r="L434" s="37"/>
      <c r="M434" s="279"/>
      <c r="N434" s="38"/>
    </row>
    <row r="435" spans="1:14" s="44" customFormat="1" ht="18.75" x14ac:dyDescent="0.25">
      <c r="A435" s="165" t="s">
        <v>691</v>
      </c>
      <c r="B435" s="45"/>
      <c r="C435" s="39" t="s">
        <v>1005</v>
      </c>
      <c r="D435" s="40" t="s">
        <v>1006</v>
      </c>
      <c r="E435" s="346">
        <v>3046011.49</v>
      </c>
      <c r="F435" s="347">
        <v>2462407.11</v>
      </c>
      <c r="G435" s="348"/>
      <c r="H435" s="346"/>
      <c r="I435" s="348"/>
      <c r="J435" s="349"/>
      <c r="K435" s="346">
        <f t="shared" si="12"/>
        <v>583604.38000000035</v>
      </c>
      <c r="L435" s="37">
        <f t="shared" si="13"/>
        <v>23.700564282402532</v>
      </c>
      <c r="M435" s="279"/>
      <c r="N435" s="38"/>
    </row>
    <row r="436" spans="1:14" s="44" customFormat="1" ht="18.75" x14ac:dyDescent="0.25">
      <c r="A436" s="165"/>
      <c r="B436" s="45"/>
      <c r="C436" s="42" t="s">
        <v>315</v>
      </c>
      <c r="D436" s="43" t="s">
        <v>316</v>
      </c>
      <c r="E436" s="346">
        <v>1443995.95</v>
      </c>
      <c r="F436" s="347">
        <v>1555860.92</v>
      </c>
      <c r="G436" s="348"/>
      <c r="H436" s="346"/>
      <c r="I436" s="348"/>
      <c r="J436" s="349"/>
      <c r="K436" s="346">
        <f t="shared" si="12"/>
        <v>-111864.96999999997</v>
      </c>
      <c r="L436" s="37">
        <f t="shared" si="13"/>
        <v>-7.1899080799587134</v>
      </c>
      <c r="M436" s="279"/>
      <c r="N436" s="38"/>
    </row>
    <row r="437" spans="1:14" s="44" customFormat="1" ht="18.75" x14ac:dyDescent="0.25">
      <c r="A437" s="168"/>
      <c r="B437" s="316"/>
      <c r="C437" s="42" t="s">
        <v>317</v>
      </c>
      <c r="D437" s="43" t="s">
        <v>212</v>
      </c>
      <c r="E437" s="346">
        <v>942136.3600000001</v>
      </c>
      <c r="F437" s="347">
        <v>837314.02</v>
      </c>
      <c r="G437" s="348"/>
      <c r="H437" s="346"/>
      <c r="I437" s="348"/>
      <c r="J437" s="349"/>
      <c r="K437" s="346">
        <f t="shared" si="12"/>
        <v>104822.34000000008</v>
      </c>
      <c r="L437" s="37">
        <f t="shared" si="13"/>
        <v>12.518880312072175</v>
      </c>
      <c r="M437" s="283"/>
      <c r="N437" s="38"/>
    </row>
    <row r="438" spans="1:14" s="56" customFormat="1" ht="18.75" x14ac:dyDescent="0.25">
      <c r="A438" s="168"/>
      <c r="B438" s="316" t="s">
        <v>414</v>
      </c>
      <c r="C438" s="42" t="s">
        <v>620</v>
      </c>
      <c r="D438" s="43" t="s">
        <v>1007</v>
      </c>
      <c r="E438" s="346">
        <v>36170.019999999997</v>
      </c>
      <c r="F438" s="347">
        <v>52812.17</v>
      </c>
      <c r="G438" s="348"/>
      <c r="H438" s="346"/>
      <c r="I438" s="348"/>
      <c r="J438" s="349"/>
      <c r="K438" s="346">
        <f t="shared" si="12"/>
        <v>-16642.150000000001</v>
      </c>
      <c r="L438" s="37">
        <f t="shared" si="13"/>
        <v>-31.5119602167455</v>
      </c>
      <c r="M438" s="283"/>
      <c r="N438" s="38"/>
    </row>
    <row r="439" spans="1:14" s="56" customFormat="1" ht="18.75" x14ac:dyDescent="0.25">
      <c r="A439" s="168"/>
      <c r="B439" s="316"/>
      <c r="C439" s="42" t="s">
        <v>1008</v>
      </c>
      <c r="D439" s="43" t="s">
        <v>1009</v>
      </c>
      <c r="E439" s="346">
        <v>623709.16</v>
      </c>
      <c r="F439" s="347">
        <v>16420</v>
      </c>
      <c r="G439" s="348"/>
      <c r="H439" s="346"/>
      <c r="I439" s="348"/>
      <c r="J439" s="349"/>
      <c r="K439" s="346">
        <f t="shared" si="12"/>
        <v>607289.16</v>
      </c>
      <c r="L439" s="343" t="s">
        <v>1397</v>
      </c>
      <c r="M439" s="279"/>
      <c r="N439" s="38"/>
    </row>
    <row r="440" spans="1:14" s="44" customFormat="1" ht="18.75" x14ac:dyDescent="0.25">
      <c r="A440" s="165" t="s">
        <v>691</v>
      </c>
      <c r="B440" s="45"/>
      <c r="C440" s="64" t="s">
        <v>1010</v>
      </c>
      <c r="D440" s="65" t="s">
        <v>1011</v>
      </c>
      <c r="E440" s="346">
        <v>13174154.379999999</v>
      </c>
      <c r="F440" s="347">
        <v>11597825.739999998</v>
      </c>
      <c r="G440" s="348"/>
      <c r="H440" s="346"/>
      <c r="I440" s="348"/>
      <c r="J440" s="349"/>
      <c r="K440" s="346">
        <f t="shared" si="12"/>
        <v>1576328.6400000006</v>
      </c>
      <c r="L440" s="37">
        <f t="shared" si="13"/>
        <v>13.591587555617135</v>
      </c>
      <c r="M440" s="279"/>
      <c r="N440" s="38"/>
    </row>
    <row r="441" spans="1:14" s="44" customFormat="1" ht="18.75" x14ac:dyDescent="0.25">
      <c r="A441" s="165"/>
      <c r="B441" s="45"/>
      <c r="C441" s="35" t="s">
        <v>326</v>
      </c>
      <c r="D441" s="36" t="s">
        <v>327</v>
      </c>
      <c r="E441" s="346">
        <v>591285.56000000006</v>
      </c>
      <c r="F441" s="347">
        <v>433417.79</v>
      </c>
      <c r="G441" s="348"/>
      <c r="H441" s="346"/>
      <c r="I441" s="348"/>
      <c r="J441" s="349"/>
      <c r="K441" s="346">
        <f t="shared" si="12"/>
        <v>157867.77000000008</v>
      </c>
      <c r="L441" s="37">
        <f t="shared" si="13"/>
        <v>36.423924823205823</v>
      </c>
      <c r="M441" s="279"/>
      <c r="N441" s="38"/>
    </row>
    <row r="442" spans="1:14" s="44" customFormat="1" ht="18.75" x14ac:dyDescent="0.25">
      <c r="A442" s="165" t="s">
        <v>691</v>
      </c>
      <c r="B442" s="45"/>
      <c r="C442" s="35" t="s">
        <v>1012</v>
      </c>
      <c r="D442" s="36" t="s">
        <v>1013</v>
      </c>
      <c r="E442" s="346">
        <v>12582868.819999998</v>
      </c>
      <c r="F442" s="347">
        <v>11164407.949999999</v>
      </c>
      <c r="G442" s="348"/>
      <c r="H442" s="346"/>
      <c r="I442" s="348"/>
      <c r="J442" s="349"/>
      <c r="K442" s="346">
        <f t="shared" si="12"/>
        <v>1418460.8699999992</v>
      </c>
      <c r="L442" s="37">
        <f t="shared" si="13"/>
        <v>12.705204578268741</v>
      </c>
      <c r="M442" s="280"/>
      <c r="N442" s="38"/>
    </row>
    <row r="443" spans="1:14" s="21" customFormat="1" ht="18.75" x14ac:dyDescent="0.25">
      <c r="A443" s="166" t="s">
        <v>691</v>
      </c>
      <c r="B443" s="47"/>
      <c r="C443" s="39" t="s">
        <v>1014</v>
      </c>
      <c r="D443" s="40" t="s">
        <v>1015</v>
      </c>
      <c r="E443" s="346">
        <v>3512468.08</v>
      </c>
      <c r="F443" s="347">
        <v>3391751.55</v>
      </c>
      <c r="G443" s="348"/>
      <c r="H443" s="346"/>
      <c r="I443" s="348"/>
      <c r="J443" s="349"/>
      <c r="K443" s="346">
        <f t="shared" si="12"/>
        <v>120716.53000000026</v>
      </c>
      <c r="L443" s="37">
        <f t="shared" si="13"/>
        <v>3.5591206555208998</v>
      </c>
      <c r="M443" s="280"/>
      <c r="N443" s="38"/>
    </row>
    <row r="444" spans="1:14" s="21" customFormat="1" ht="18.75" x14ac:dyDescent="0.25">
      <c r="A444" s="166"/>
      <c r="B444" s="47"/>
      <c r="C444" s="42" t="s">
        <v>329</v>
      </c>
      <c r="D444" s="43" t="s">
        <v>1016</v>
      </c>
      <c r="E444" s="346">
        <v>0</v>
      </c>
      <c r="F444" s="347">
        <v>0</v>
      </c>
      <c r="G444" s="348"/>
      <c r="H444" s="346"/>
      <c r="I444" s="348"/>
      <c r="J444" s="349"/>
      <c r="K444" s="346">
        <f t="shared" si="12"/>
        <v>0</v>
      </c>
      <c r="L444" s="37"/>
      <c r="M444" s="280"/>
      <c r="N444" s="38"/>
    </row>
    <row r="445" spans="1:14" s="21" customFormat="1" ht="18.75" x14ac:dyDescent="0.25">
      <c r="A445" s="166"/>
      <c r="B445" s="47"/>
      <c r="C445" s="42" t="s">
        <v>328</v>
      </c>
      <c r="D445" s="43" t="s">
        <v>1017</v>
      </c>
      <c r="E445" s="346">
        <v>3512468.08</v>
      </c>
      <c r="F445" s="347">
        <v>3391751.55</v>
      </c>
      <c r="G445" s="356"/>
      <c r="H445" s="346"/>
      <c r="I445" s="348"/>
      <c r="J445" s="349"/>
      <c r="K445" s="346">
        <f t="shared" si="12"/>
        <v>120716.53000000026</v>
      </c>
      <c r="L445" s="37">
        <f t="shared" si="13"/>
        <v>3.5591206555208998</v>
      </c>
      <c r="M445" s="280"/>
      <c r="N445" s="38"/>
    </row>
    <row r="446" spans="1:14" s="21" customFormat="1" ht="18.75" x14ac:dyDescent="0.25">
      <c r="A446" s="166"/>
      <c r="B446" s="47"/>
      <c r="C446" s="35" t="s">
        <v>330</v>
      </c>
      <c r="D446" s="36" t="s">
        <v>1018</v>
      </c>
      <c r="E446" s="346">
        <v>9070400.7399999984</v>
      </c>
      <c r="F446" s="347">
        <v>7772656.4000000004</v>
      </c>
      <c r="G446" s="348"/>
      <c r="H446" s="346"/>
      <c r="I446" s="348"/>
      <c r="J446" s="349"/>
      <c r="K446" s="346">
        <f t="shared" si="12"/>
        <v>1297744.339999998</v>
      </c>
      <c r="L446" s="37">
        <f t="shared" si="13"/>
        <v>16.696278250509028</v>
      </c>
      <c r="M446" s="280"/>
      <c r="N446" s="38"/>
    </row>
    <row r="447" spans="1:14" s="21" customFormat="1" ht="18.75" x14ac:dyDescent="0.25">
      <c r="A447" s="166" t="s">
        <v>691</v>
      </c>
      <c r="B447" s="47"/>
      <c r="C447" s="35" t="s">
        <v>1019</v>
      </c>
      <c r="D447" s="36" t="s">
        <v>1020</v>
      </c>
      <c r="E447" s="346">
        <v>0</v>
      </c>
      <c r="F447" s="347">
        <v>45936.959999999999</v>
      </c>
      <c r="G447" s="348"/>
      <c r="H447" s="346"/>
      <c r="I447" s="348"/>
      <c r="J447" s="349"/>
      <c r="K447" s="346">
        <f t="shared" si="12"/>
        <v>-45936.959999999999</v>
      </c>
      <c r="L447" s="37">
        <f t="shared" si="13"/>
        <v>-100</v>
      </c>
      <c r="M447" s="280"/>
      <c r="N447" s="38"/>
    </row>
    <row r="448" spans="1:14" s="21" customFormat="1" ht="18.75" x14ac:dyDescent="0.25">
      <c r="A448" s="166"/>
      <c r="B448" s="47"/>
      <c r="C448" s="39" t="s">
        <v>331</v>
      </c>
      <c r="D448" s="40" t="s">
        <v>1021</v>
      </c>
      <c r="E448" s="346">
        <v>0</v>
      </c>
      <c r="F448" s="347">
        <v>0</v>
      </c>
      <c r="G448" s="348"/>
      <c r="H448" s="346"/>
      <c r="I448" s="348"/>
      <c r="J448" s="349"/>
      <c r="K448" s="346">
        <f t="shared" si="12"/>
        <v>0</v>
      </c>
      <c r="L448" s="37"/>
      <c r="M448" s="280"/>
      <c r="N448" s="38"/>
    </row>
    <row r="449" spans="1:14" s="21" customFormat="1" ht="18.75" x14ac:dyDescent="0.25">
      <c r="A449" s="166"/>
      <c r="B449" s="47"/>
      <c r="C449" s="39" t="s">
        <v>332</v>
      </c>
      <c r="D449" s="40" t="s">
        <v>1022</v>
      </c>
      <c r="E449" s="346">
        <v>0</v>
      </c>
      <c r="F449" s="347">
        <v>45936.959999999999</v>
      </c>
      <c r="G449" s="348"/>
      <c r="H449" s="346"/>
      <c r="I449" s="348"/>
      <c r="J449" s="349"/>
      <c r="K449" s="346">
        <f t="shared" si="12"/>
        <v>-45936.959999999999</v>
      </c>
      <c r="L449" s="37">
        <f t="shared" si="13"/>
        <v>-100</v>
      </c>
      <c r="M449" s="280"/>
      <c r="N449" s="38"/>
    </row>
    <row r="450" spans="1:14" s="21" customFormat="1" ht="18.75" x14ac:dyDescent="0.25">
      <c r="A450" s="166" t="s">
        <v>691</v>
      </c>
      <c r="B450" s="47"/>
      <c r="C450" s="35" t="s">
        <v>1023</v>
      </c>
      <c r="D450" s="36" t="s">
        <v>1024</v>
      </c>
      <c r="E450" s="346">
        <v>-534921.11000000103</v>
      </c>
      <c r="F450" s="347">
        <v>-389787.66999999835</v>
      </c>
      <c r="G450" s="348"/>
      <c r="H450" s="346"/>
      <c r="I450" s="348"/>
      <c r="J450" s="349"/>
      <c r="K450" s="346">
        <f t="shared" si="12"/>
        <v>-145133.44000000268</v>
      </c>
      <c r="L450" s="37">
        <f t="shared" si="13"/>
        <v>37.233974076194684</v>
      </c>
      <c r="M450" s="280"/>
      <c r="N450" s="38"/>
    </row>
    <row r="451" spans="1:14" s="21" customFormat="1" ht="18.75" x14ac:dyDescent="0.25">
      <c r="A451" s="166" t="s">
        <v>691</v>
      </c>
      <c r="B451" s="47"/>
      <c r="C451" s="39" t="s">
        <v>333</v>
      </c>
      <c r="D451" s="40" t="s">
        <v>1025</v>
      </c>
      <c r="E451" s="346">
        <v>-566334.43000000098</v>
      </c>
      <c r="F451" s="347">
        <v>-265567.9199999983</v>
      </c>
      <c r="G451" s="348"/>
      <c r="H451" s="346"/>
      <c r="I451" s="348"/>
      <c r="J451" s="349"/>
      <c r="K451" s="346">
        <f t="shared" si="12"/>
        <v>-300766.51000000269</v>
      </c>
      <c r="L451" s="37">
        <f t="shared" si="13"/>
        <v>113.25408204424865</v>
      </c>
      <c r="M451" s="280"/>
      <c r="N451" s="38"/>
    </row>
    <row r="452" spans="1:14" s="21" customFormat="1" ht="18.75" x14ac:dyDescent="0.25">
      <c r="A452" s="166"/>
      <c r="B452" s="66" t="s">
        <v>666</v>
      </c>
      <c r="C452" s="42" t="s">
        <v>621</v>
      </c>
      <c r="D452" s="43" t="s">
        <v>1026</v>
      </c>
      <c r="E452" s="346">
        <v>-674191.38000000082</v>
      </c>
      <c r="F452" s="350">
        <v>-331959.03999999817</v>
      </c>
      <c r="G452" s="348"/>
      <c r="H452" s="346"/>
      <c r="I452" s="348"/>
      <c r="J452" s="349"/>
      <c r="K452" s="346">
        <f t="shared" si="12"/>
        <v>-342232.34000000264</v>
      </c>
      <c r="L452" s="37">
        <f t="shared" si="13"/>
        <v>103.09474927991253</v>
      </c>
      <c r="M452" s="280"/>
      <c r="N452" s="38"/>
    </row>
    <row r="453" spans="1:14" s="21" customFormat="1" ht="18.75" x14ac:dyDescent="0.25">
      <c r="A453" s="166"/>
      <c r="B453" s="66" t="s">
        <v>667</v>
      </c>
      <c r="C453" s="42" t="s">
        <v>622</v>
      </c>
      <c r="D453" s="43" t="s">
        <v>1027</v>
      </c>
      <c r="E453" s="346">
        <v>0</v>
      </c>
      <c r="F453" s="350">
        <v>-9437.9899999999907</v>
      </c>
      <c r="G453" s="348"/>
      <c r="H453" s="346"/>
      <c r="I453" s="348"/>
      <c r="J453" s="349"/>
      <c r="K453" s="346">
        <f t="shared" si="12"/>
        <v>9437.9899999999907</v>
      </c>
      <c r="L453" s="37">
        <f t="shared" si="13"/>
        <v>-100</v>
      </c>
      <c r="M453" s="280"/>
      <c r="N453" s="38"/>
    </row>
    <row r="454" spans="1:14" s="21" customFormat="1" ht="18.75" x14ac:dyDescent="0.25">
      <c r="A454" s="166"/>
      <c r="B454" s="66" t="s">
        <v>670</v>
      </c>
      <c r="C454" s="42" t="s">
        <v>625</v>
      </c>
      <c r="D454" s="43" t="s">
        <v>1028</v>
      </c>
      <c r="E454" s="346">
        <v>203634.50999999978</v>
      </c>
      <c r="F454" s="350">
        <v>125566.95999999996</v>
      </c>
      <c r="G454" s="348"/>
      <c r="H454" s="346"/>
      <c r="I454" s="348"/>
      <c r="J454" s="349"/>
      <c r="K454" s="346">
        <f t="shared" si="12"/>
        <v>78067.549999999814</v>
      </c>
      <c r="L454" s="37">
        <f t="shared" si="13"/>
        <v>62.172047487651085</v>
      </c>
      <c r="M454" s="280"/>
      <c r="N454" s="38"/>
    </row>
    <row r="455" spans="1:14" s="21" customFormat="1" ht="18.75" x14ac:dyDescent="0.25">
      <c r="A455" s="166"/>
      <c r="B455" s="66" t="s">
        <v>668</v>
      </c>
      <c r="C455" s="42" t="s">
        <v>623</v>
      </c>
      <c r="D455" s="43" t="s">
        <v>1029</v>
      </c>
      <c r="E455" s="346">
        <v>20025.229999999996</v>
      </c>
      <c r="F455" s="350">
        <v>367.33000000000175</v>
      </c>
      <c r="G455" s="348"/>
      <c r="H455" s="346"/>
      <c r="I455" s="348"/>
      <c r="J455" s="349"/>
      <c r="K455" s="346">
        <f t="shared" si="12"/>
        <v>19657.899999999994</v>
      </c>
      <c r="L455" s="343" t="s">
        <v>1397</v>
      </c>
      <c r="M455" s="280"/>
      <c r="N455" s="38"/>
    </row>
    <row r="456" spans="1:14" s="21" customFormat="1" ht="18.75" x14ac:dyDescent="0.25">
      <c r="A456" s="166"/>
      <c r="B456" s="66" t="s">
        <v>669</v>
      </c>
      <c r="C456" s="42" t="s">
        <v>624</v>
      </c>
      <c r="D456" s="43" t="s">
        <v>1030</v>
      </c>
      <c r="E456" s="346">
        <v>-118113.39999999991</v>
      </c>
      <c r="F456" s="350">
        <v>42652.409999999916</v>
      </c>
      <c r="G456" s="348"/>
      <c r="H456" s="346"/>
      <c r="I456" s="348"/>
      <c r="J456" s="349"/>
      <c r="K456" s="346">
        <f t="shared" si="12"/>
        <v>-160765.80999999982</v>
      </c>
      <c r="L456" s="343" t="s">
        <v>1397</v>
      </c>
      <c r="M456" s="280"/>
      <c r="N456" s="38"/>
    </row>
    <row r="457" spans="1:14" s="21" customFormat="1" ht="18.75" x14ac:dyDescent="0.25">
      <c r="A457" s="166"/>
      <c r="B457" s="66" t="s">
        <v>1031</v>
      </c>
      <c r="C457" s="42" t="s">
        <v>626</v>
      </c>
      <c r="D457" s="43" t="s">
        <v>1032</v>
      </c>
      <c r="E457" s="346">
        <v>0</v>
      </c>
      <c r="F457" s="350">
        <v>0</v>
      </c>
      <c r="G457" s="348"/>
      <c r="H457" s="346"/>
      <c r="I457" s="348"/>
      <c r="J457" s="349"/>
      <c r="K457" s="346">
        <f t="shared" si="12"/>
        <v>0</v>
      </c>
      <c r="L457" s="37"/>
      <c r="M457" s="280"/>
      <c r="N457" s="38"/>
    </row>
    <row r="458" spans="1:14" s="21" customFormat="1" ht="18.75" x14ac:dyDescent="0.25">
      <c r="A458" s="166"/>
      <c r="B458" s="66" t="s">
        <v>671</v>
      </c>
      <c r="C458" s="42" t="s">
        <v>627</v>
      </c>
      <c r="D458" s="43" t="s">
        <v>1033</v>
      </c>
      <c r="E458" s="346">
        <v>-17147.43</v>
      </c>
      <c r="F458" s="350">
        <v>0</v>
      </c>
      <c r="G458" s="348"/>
      <c r="H458" s="346"/>
      <c r="I458" s="348"/>
      <c r="J458" s="349"/>
      <c r="K458" s="346">
        <f t="shared" si="12"/>
        <v>-17147.43</v>
      </c>
      <c r="L458" s="37">
        <v>100</v>
      </c>
      <c r="M458" s="280"/>
      <c r="N458" s="38"/>
    </row>
    <row r="459" spans="1:14" s="21" customFormat="1" ht="18.75" x14ac:dyDescent="0.25">
      <c r="A459" s="166"/>
      <c r="B459" s="66" t="s">
        <v>672</v>
      </c>
      <c r="C459" s="42" t="s">
        <v>628</v>
      </c>
      <c r="D459" s="43" t="s">
        <v>1034</v>
      </c>
      <c r="E459" s="346">
        <v>19458.040000000008</v>
      </c>
      <c r="F459" s="350">
        <v>-92757.59</v>
      </c>
      <c r="G459" s="348"/>
      <c r="H459" s="346"/>
      <c r="I459" s="348"/>
      <c r="J459" s="349"/>
      <c r="K459" s="346">
        <f t="shared" si="12"/>
        <v>112215.63</v>
      </c>
      <c r="L459" s="37">
        <f t="shared" si="13"/>
        <v>-120.97730223478209</v>
      </c>
      <c r="M459" s="280"/>
      <c r="N459" s="38"/>
    </row>
    <row r="460" spans="1:14" s="21" customFormat="1" ht="18.75" x14ac:dyDescent="0.25">
      <c r="A460" s="166" t="s">
        <v>691</v>
      </c>
      <c r="B460" s="47"/>
      <c r="C460" s="39" t="s">
        <v>334</v>
      </c>
      <c r="D460" s="40" t="s">
        <v>1035</v>
      </c>
      <c r="E460" s="346">
        <v>31413.320000000007</v>
      </c>
      <c r="F460" s="347">
        <v>-124219.75000000004</v>
      </c>
      <c r="G460" s="348"/>
      <c r="H460" s="346"/>
      <c r="I460" s="348"/>
      <c r="J460" s="349"/>
      <c r="K460" s="346">
        <f t="shared" si="12"/>
        <v>155633.07000000007</v>
      </c>
      <c r="L460" s="37">
        <f t="shared" si="13"/>
        <v>-125.28850685981901</v>
      </c>
      <c r="M460" s="280"/>
      <c r="N460" s="38"/>
    </row>
    <row r="461" spans="1:14" s="21" customFormat="1" ht="18.75" x14ac:dyDescent="0.25">
      <c r="A461" s="166"/>
      <c r="B461" s="66" t="s">
        <v>673</v>
      </c>
      <c r="C461" s="42" t="s">
        <v>629</v>
      </c>
      <c r="D461" s="43" t="s">
        <v>1036</v>
      </c>
      <c r="E461" s="346">
        <v>10151.330000000002</v>
      </c>
      <c r="F461" s="350">
        <v>-24661.690000000002</v>
      </c>
      <c r="G461" s="348"/>
      <c r="H461" s="346"/>
      <c r="I461" s="348"/>
      <c r="J461" s="349"/>
      <c r="K461" s="346">
        <f t="shared" si="12"/>
        <v>34813.020000000004</v>
      </c>
      <c r="L461" s="37">
        <f t="shared" si="13"/>
        <v>-141.16234532183319</v>
      </c>
      <c r="M461" s="280"/>
      <c r="N461" s="38"/>
    </row>
    <row r="462" spans="1:14" s="21" customFormat="1" ht="18.75" x14ac:dyDescent="0.25">
      <c r="A462" s="166"/>
      <c r="B462" s="66" t="s">
        <v>674</v>
      </c>
      <c r="C462" s="42" t="s">
        <v>630</v>
      </c>
      <c r="D462" s="43" t="s">
        <v>1037</v>
      </c>
      <c r="E462" s="346">
        <v>5689.8099999999977</v>
      </c>
      <c r="F462" s="350">
        <v>24013.889999999985</v>
      </c>
      <c r="G462" s="348"/>
      <c r="H462" s="346"/>
      <c r="I462" s="348"/>
      <c r="J462" s="349"/>
      <c r="K462" s="346">
        <f t="shared" si="12"/>
        <v>-18324.079999999987</v>
      </c>
      <c r="L462" s="37">
        <f t="shared" si="13"/>
        <v>-76.30617113678791</v>
      </c>
      <c r="M462" s="280"/>
      <c r="N462" s="38"/>
    </row>
    <row r="463" spans="1:14" s="21" customFormat="1" ht="18.75" x14ac:dyDescent="0.25">
      <c r="A463" s="166"/>
      <c r="B463" s="66" t="s">
        <v>675</v>
      </c>
      <c r="C463" s="42" t="s">
        <v>631</v>
      </c>
      <c r="D463" s="43" t="s">
        <v>1038</v>
      </c>
      <c r="E463" s="346">
        <v>5717.9000000000015</v>
      </c>
      <c r="F463" s="350">
        <v>598.5399999999936</v>
      </c>
      <c r="G463" s="348"/>
      <c r="H463" s="346"/>
      <c r="I463" s="348"/>
      <c r="J463" s="349"/>
      <c r="K463" s="346">
        <f t="shared" si="12"/>
        <v>5119.3600000000079</v>
      </c>
      <c r="L463" s="343" t="s">
        <v>1397</v>
      </c>
      <c r="M463" s="280"/>
      <c r="N463" s="38"/>
    </row>
    <row r="464" spans="1:14" s="21" customFormat="1" ht="18.75" x14ac:dyDescent="0.25">
      <c r="A464" s="166"/>
      <c r="B464" s="66" t="s">
        <v>676</v>
      </c>
      <c r="C464" s="42" t="s">
        <v>632</v>
      </c>
      <c r="D464" s="43" t="s">
        <v>1039</v>
      </c>
      <c r="E464" s="346">
        <v>64401.649999999994</v>
      </c>
      <c r="F464" s="350">
        <v>6593.1399999999849</v>
      </c>
      <c r="G464" s="348"/>
      <c r="H464" s="346"/>
      <c r="I464" s="348"/>
      <c r="J464" s="349"/>
      <c r="K464" s="346">
        <f t="shared" si="12"/>
        <v>57808.510000000009</v>
      </c>
      <c r="L464" s="37">
        <f t="shared" si="13"/>
        <v>876.79785352654631</v>
      </c>
      <c r="M464" s="280"/>
      <c r="N464" s="38"/>
    </row>
    <row r="465" spans="1:14" s="21" customFormat="1" ht="18.75" x14ac:dyDescent="0.25">
      <c r="A465" s="166"/>
      <c r="B465" s="66" t="s">
        <v>677</v>
      </c>
      <c r="C465" s="42" t="s">
        <v>633</v>
      </c>
      <c r="D465" s="43" t="s">
        <v>1040</v>
      </c>
      <c r="E465" s="346">
        <v>0</v>
      </c>
      <c r="F465" s="350">
        <v>0</v>
      </c>
      <c r="G465" s="348"/>
      <c r="H465" s="346"/>
      <c r="I465" s="348"/>
      <c r="J465" s="349"/>
      <c r="K465" s="346">
        <f t="shared" si="12"/>
        <v>0</v>
      </c>
      <c r="L465" s="37"/>
      <c r="M465" s="280"/>
      <c r="N465" s="38"/>
    </row>
    <row r="466" spans="1:14" s="21" customFormat="1" ht="18.75" x14ac:dyDescent="0.25">
      <c r="A466" s="166"/>
      <c r="B466" s="66" t="s">
        <v>678</v>
      </c>
      <c r="C466" s="42" t="s">
        <v>634</v>
      </c>
      <c r="D466" s="43" t="s">
        <v>1041</v>
      </c>
      <c r="E466" s="346">
        <v>-54547.369999999995</v>
      </c>
      <c r="F466" s="350">
        <v>-130763.63</v>
      </c>
      <c r="G466" s="348"/>
      <c r="H466" s="346"/>
      <c r="I466" s="348"/>
      <c r="J466" s="349"/>
      <c r="K466" s="346">
        <f t="shared" si="12"/>
        <v>76216.260000000009</v>
      </c>
      <c r="L466" s="37">
        <f t="shared" si="13"/>
        <v>-58.285518687420968</v>
      </c>
      <c r="M466" s="280"/>
      <c r="N466" s="38"/>
    </row>
    <row r="467" spans="1:14" s="21" customFormat="1" ht="18.75" x14ac:dyDescent="0.25">
      <c r="A467" s="166" t="s">
        <v>691</v>
      </c>
      <c r="B467" s="47"/>
      <c r="C467" s="35" t="s">
        <v>1042</v>
      </c>
      <c r="D467" s="36" t="s">
        <v>1043</v>
      </c>
      <c r="E467" s="346">
        <v>10370008.050000001</v>
      </c>
      <c r="F467" s="347">
        <v>19887673.170000002</v>
      </c>
      <c r="G467" s="348"/>
      <c r="H467" s="346"/>
      <c r="I467" s="348"/>
      <c r="J467" s="349"/>
      <c r="K467" s="346">
        <f t="shared" si="12"/>
        <v>-9517665.120000001</v>
      </c>
      <c r="L467" s="37">
        <f t="shared" si="13"/>
        <v>-47.857107458690201</v>
      </c>
      <c r="M467" s="280"/>
      <c r="N467" s="38"/>
    </row>
    <row r="468" spans="1:14" s="21" customFormat="1" ht="18.75" x14ac:dyDescent="0.25">
      <c r="A468" s="166" t="s">
        <v>691</v>
      </c>
      <c r="B468" s="47"/>
      <c r="C468" s="39" t="s">
        <v>1044</v>
      </c>
      <c r="D468" s="40" t="s">
        <v>1045</v>
      </c>
      <c r="E468" s="346">
        <v>2785479.52</v>
      </c>
      <c r="F468" s="350">
        <v>7023492.3100000005</v>
      </c>
      <c r="G468" s="348"/>
      <c r="H468" s="346"/>
      <c r="I468" s="348"/>
      <c r="J468" s="349"/>
      <c r="K468" s="346">
        <f t="shared" si="12"/>
        <v>-4238012.790000001</v>
      </c>
      <c r="L468" s="37">
        <f t="shared" si="13"/>
        <v>-60.340534351635114</v>
      </c>
      <c r="M468" s="280"/>
      <c r="N468" s="38"/>
    </row>
    <row r="469" spans="1:14" s="21" customFormat="1" ht="18.75" x14ac:dyDescent="0.25">
      <c r="A469" s="166"/>
      <c r="B469" s="47"/>
      <c r="C469" s="42" t="s">
        <v>342</v>
      </c>
      <c r="D469" s="43" t="s">
        <v>1046</v>
      </c>
      <c r="E469" s="346">
        <v>40000</v>
      </c>
      <c r="F469" s="347">
        <v>35954.22</v>
      </c>
      <c r="G469" s="348"/>
      <c r="H469" s="346"/>
      <c r="I469" s="348"/>
      <c r="J469" s="349"/>
      <c r="K469" s="346">
        <f t="shared" si="12"/>
        <v>4045.7799999999988</v>
      </c>
      <c r="L469" s="37">
        <f t="shared" si="13"/>
        <v>11.25258731798381</v>
      </c>
      <c r="M469" s="280"/>
      <c r="N469" s="38"/>
    </row>
    <row r="470" spans="1:14" s="21" customFormat="1" ht="18.75" x14ac:dyDescent="0.25">
      <c r="A470" s="166"/>
      <c r="B470" s="47"/>
      <c r="C470" s="42" t="s">
        <v>343</v>
      </c>
      <c r="D470" s="43" t="s">
        <v>1047</v>
      </c>
      <c r="E470" s="346">
        <v>691479.52</v>
      </c>
      <c r="F470" s="347">
        <v>1034680.94</v>
      </c>
      <c r="G470" s="348"/>
      <c r="H470" s="346"/>
      <c r="I470" s="348"/>
      <c r="J470" s="349"/>
      <c r="K470" s="346">
        <f t="shared" si="12"/>
        <v>-343201.41999999993</v>
      </c>
      <c r="L470" s="37">
        <f t="shared" si="13"/>
        <v>-33.169782754478874</v>
      </c>
      <c r="M470" s="280"/>
      <c r="N470" s="38"/>
    </row>
    <row r="471" spans="1:14" s="21" customFormat="1" ht="18.75" x14ac:dyDescent="0.25">
      <c r="A471" s="166"/>
      <c r="B471" s="47"/>
      <c r="C471" s="42" t="s">
        <v>344</v>
      </c>
      <c r="D471" s="43" t="s">
        <v>1048</v>
      </c>
      <c r="E471" s="346">
        <v>0</v>
      </c>
      <c r="F471" s="347">
        <v>0</v>
      </c>
      <c r="G471" s="348"/>
      <c r="H471" s="346"/>
      <c r="I471" s="348"/>
      <c r="J471" s="349"/>
      <c r="K471" s="346">
        <f t="shared" si="12"/>
        <v>0</v>
      </c>
      <c r="L471" s="37"/>
      <c r="M471" s="280"/>
      <c r="N471" s="38"/>
    </row>
    <row r="472" spans="1:14" s="21" customFormat="1" ht="18.75" x14ac:dyDescent="0.25">
      <c r="A472" s="166"/>
      <c r="B472" s="47"/>
      <c r="C472" s="42" t="s">
        <v>345</v>
      </c>
      <c r="D472" s="43" t="s">
        <v>1049</v>
      </c>
      <c r="E472" s="346">
        <v>2038900</v>
      </c>
      <c r="F472" s="347">
        <v>5859000</v>
      </c>
      <c r="G472" s="348"/>
      <c r="H472" s="346"/>
      <c r="I472" s="348"/>
      <c r="J472" s="349"/>
      <c r="K472" s="346">
        <f t="shared" si="12"/>
        <v>-3820100</v>
      </c>
      <c r="L472" s="37">
        <f t="shared" si="13"/>
        <v>-65.200546168288099</v>
      </c>
      <c r="M472" s="280"/>
      <c r="N472" s="38"/>
    </row>
    <row r="473" spans="1:14" s="21" customFormat="1" ht="18.75" x14ac:dyDescent="0.25">
      <c r="A473" s="166"/>
      <c r="B473" s="47"/>
      <c r="C473" s="42" t="s">
        <v>640</v>
      </c>
      <c r="D473" s="43" t="s">
        <v>1050</v>
      </c>
      <c r="E473" s="346">
        <v>0</v>
      </c>
      <c r="F473" s="347">
        <v>0</v>
      </c>
      <c r="G473" s="348"/>
      <c r="H473" s="346"/>
      <c r="I473" s="348"/>
      <c r="J473" s="349"/>
      <c r="K473" s="346">
        <f t="shared" si="12"/>
        <v>0</v>
      </c>
      <c r="L473" s="37"/>
      <c r="M473" s="280"/>
      <c r="N473" s="38"/>
    </row>
    <row r="474" spans="1:14" s="21" customFormat="1" ht="18.75" x14ac:dyDescent="0.25">
      <c r="A474" s="166"/>
      <c r="B474" s="47"/>
      <c r="C474" s="42" t="s">
        <v>346</v>
      </c>
      <c r="D474" s="43" t="s">
        <v>1051</v>
      </c>
      <c r="E474" s="346">
        <v>0</v>
      </c>
      <c r="F474" s="347">
        <v>31000</v>
      </c>
      <c r="G474" s="348"/>
      <c r="H474" s="346"/>
      <c r="I474" s="348"/>
      <c r="J474" s="349"/>
      <c r="K474" s="346">
        <f t="shared" si="12"/>
        <v>-31000</v>
      </c>
      <c r="L474" s="37">
        <f t="shared" si="13"/>
        <v>-100</v>
      </c>
      <c r="M474" s="281"/>
      <c r="N474" s="38"/>
    </row>
    <row r="475" spans="1:14" s="20" customFormat="1" ht="18.75" x14ac:dyDescent="0.25">
      <c r="A475" s="166"/>
      <c r="B475" s="47"/>
      <c r="C475" s="42" t="s">
        <v>639</v>
      </c>
      <c r="D475" s="43" t="s">
        <v>1052</v>
      </c>
      <c r="E475" s="346">
        <v>15100</v>
      </c>
      <c r="F475" s="350">
        <v>62857.15</v>
      </c>
      <c r="G475" s="356"/>
      <c r="H475" s="346"/>
      <c r="I475" s="348"/>
      <c r="J475" s="349"/>
      <c r="K475" s="346">
        <f t="shared" si="12"/>
        <v>-47757.15</v>
      </c>
      <c r="L475" s="37">
        <f t="shared" si="13"/>
        <v>-75.977275457127789</v>
      </c>
      <c r="M475" s="280"/>
      <c r="N475" s="38"/>
    </row>
    <row r="476" spans="1:14" s="21" customFormat="1" ht="18.75" x14ac:dyDescent="0.25">
      <c r="A476" s="166"/>
      <c r="B476" s="47"/>
      <c r="C476" s="39" t="s">
        <v>336</v>
      </c>
      <c r="D476" s="40" t="s">
        <v>1053</v>
      </c>
      <c r="E476" s="346">
        <v>349630.79</v>
      </c>
      <c r="F476" s="347">
        <v>371001.26</v>
      </c>
      <c r="G476" s="348"/>
      <c r="H476" s="346"/>
      <c r="I476" s="348"/>
      <c r="J476" s="349"/>
      <c r="K476" s="346">
        <f t="shared" si="12"/>
        <v>-21370.47000000003</v>
      </c>
      <c r="L476" s="37">
        <f t="shared" si="13"/>
        <v>-5.7602149383535872</v>
      </c>
      <c r="M476" s="280"/>
      <c r="N476" s="38"/>
    </row>
    <row r="477" spans="1:14" s="21" customFormat="1" ht="18.75" x14ac:dyDescent="0.25">
      <c r="A477" s="166" t="s">
        <v>691</v>
      </c>
      <c r="B477" s="47"/>
      <c r="C477" s="39" t="s">
        <v>1054</v>
      </c>
      <c r="D477" s="40" t="s">
        <v>1055</v>
      </c>
      <c r="E477" s="346">
        <v>236231.47</v>
      </c>
      <c r="F477" s="347">
        <v>707733.86</v>
      </c>
      <c r="G477" s="348"/>
      <c r="H477" s="346"/>
      <c r="I477" s="348"/>
      <c r="J477" s="349"/>
      <c r="K477" s="346">
        <f t="shared" si="12"/>
        <v>-471502.39</v>
      </c>
      <c r="L477" s="37">
        <f t="shared" si="13"/>
        <v>-66.621426025879288</v>
      </c>
      <c r="M477" s="280"/>
      <c r="N477" s="38"/>
    </row>
    <row r="478" spans="1:14" s="21" customFormat="1" ht="18.75" x14ac:dyDescent="0.25">
      <c r="A478" s="166"/>
      <c r="B478" s="47"/>
      <c r="C478" s="42" t="s">
        <v>1056</v>
      </c>
      <c r="D478" s="43" t="s">
        <v>1057</v>
      </c>
      <c r="E478" s="346">
        <v>0</v>
      </c>
      <c r="F478" s="347">
        <v>0</v>
      </c>
      <c r="G478" s="348"/>
      <c r="H478" s="346"/>
      <c r="I478" s="348"/>
      <c r="J478" s="349"/>
      <c r="K478" s="346">
        <f t="shared" ref="K478:K541" si="14">+E478-F478</f>
        <v>0</v>
      </c>
      <c r="L478" s="37"/>
      <c r="M478" s="280"/>
      <c r="N478" s="38"/>
    </row>
    <row r="479" spans="1:14" s="21" customFormat="1" ht="18.75" x14ac:dyDescent="0.25">
      <c r="A479" s="166"/>
      <c r="B479" s="47"/>
      <c r="C479" s="42" t="s">
        <v>347</v>
      </c>
      <c r="D479" s="43" t="s">
        <v>1058</v>
      </c>
      <c r="E479" s="346">
        <v>0</v>
      </c>
      <c r="F479" s="347">
        <v>0</v>
      </c>
      <c r="G479" s="348"/>
      <c r="H479" s="346"/>
      <c r="I479" s="348"/>
      <c r="J479" s="349"/>
      <c r="K479" s="346">
        <f t="shared" si="14"/>
        <v>0</v>
      </c>
      <c r="L479" s="37"/>
      <c r="M479" s="280"/>
      <c r="N479" s="38"/>
    </row>
    <row r="480" spans="1:14" s="21" customFormat="1" ht="18.75" x14ac:dyDescent="0.25">
      <c r="A480" s="166"/>
      <c r="B480" s="47"/>
      <c r="C480" s="42" t="s">
        <v>348</v>
      </c>
      <c r="D480" s="43" t="s">
        <v>1059</v>
      </c>
      <c r="E480" s="346">
        <v>189524.47</v>
      </c>
      <c r="F480" s="347">
        <v>661026.86</v>
      </c>
      <c r="G480" s="348"/>
      <c r="H480" s="346"/>
      <c r="I480" s="348"/>
      <c r="J480" s="349"/>
      <c r="K480" s="346">
        <f t="shared" si="14"/>
        <v>-471502.39</v>
      </c>
      <c r="L480" s="37">
        <f t="shared" ref="L480:L537" si="15">+K480/F480*100</f>
        <v>-71.328779287425633</v>
      </c>
      <c r="M480" s="280"/>
      <c r="N480" s="38"/>
    </row>
    <row r="481" spans="1:14" s="21" customFormat="1" ht="18.75" x14ac:dyDescent="0.25">
      <c r="A481" s="166"/>
      <c r="B481" s="47"/>
      <c r="C481" s="42" t="s">
        <v>349</v>
      </c>
      <c r="D481" s="43" t="s">
        <v>1060</v>
      </c>
      <c r="E481" s="346">
        <v>0</v>
      </c>
      <c r="F481" s="347">
        <v>0</v>
      </c>
      <c r="G481" s="348"/>
      <c r="H481" s="346"/>
      <c r="I481" s="348"/>
      <c r="J481" s="349"/>
      <c r="K481" s="346">
        <f t="shared" si="14"/>
        <v>0</v>
      </c>
      <c r="L481" s="37"/>
      <c r="M481" s="280"/>
      <c r="N481" s="38"/>
    </row>
    <row r="482" spans="1:14" s="21" customFormat="1" ht="18.75" x14ac:dyDescent="0.25">
      <c r="A482" s="166"/>
      <c r="B482" s="47"/>
      <c r="C482" s="42" t="s">
        <v>350</v>
      </c>
      <c r="D482" s="43" t="s">
        <v>1061</v>
      </c>
      <c r="E482" s="346">
        <v>46707</v>
      </c>
      <c r="F482" s="347">
        <v>46707</v>
      </c>
      <c r="G482" s="348"/>
      <c r="H482" s="346"/>
      <c r="I482" s="348"/>
      <c r="J482" s="349"/>
      <c r="K482" s="346">
        <f t="shared" si="14"/>
        <v>0</v>
      </c>
      <c r="L482" s="37">
        <f t="shared" si="15"/>
        <v>0</v>
      </c>
      <c r="M482" s="281"/>
      <c r="N482" s="38"/>
    </row>
    <row r="483" spans="1:14" s="20" customFormat="1" ht="18.75" x14ac:dyDescent="0.25">
      <c r="A483" s="166"/>
      <c r="B483" s="47"/>
      <c r="C483" s="42" t="s">
        <v>641</v>
      </c>
      <c r="D483" s="43" t="s">
        <v>1062</v>
      </c>
      <c r="E483" s="346">
        <v>0</v>
      </c>
      <c r="F483" s="347">
        <v>0</v>
      </c>
      <c r="G483" s="348"/>
      <c r="H483" s="346"/>
      <c r="I483" s="348"/>
      <c r="J483" s="349"/>
      <c r="K483" s="346">
        <f t="shared" si="14"/>
        <v>0</v>
      </c>
      <c r="L483" s="37"/>
      <c r="M483" s="280"/>
      <c r="N483" s="38"/>
    </row>
    <row r="484" spans="1:14" s="21" customFormat="1" ht="18.75" x14ac:dyDescent="0.25">
      <c r="A484" s="166" t="s">
        <v>691</v>
      </c>
      <c r="B484" s="47"/>
      <c r="C484" s="39" t="s">
        <v>1063</v>
      </c>
      <c r="D484" s="40" t="s">
        <v>1064</v>
      </c>
      <c r="E484" s="346">
        <v>6998666.2699999996</v>
      </c>
      <c r="F484" s="350">
        <v>11785445.74</v>
      </c>
      <c r="G484" s="348"/>
      <c r="H484" s="346"/>
      <c r="I484" s="348"/>
      <c r="J484" s="349"/>
      <c r="K484" s="346">
        <f t="shared" si="14"/>
        <v>-4786779.4700000007</v>
      </c>
      <c r="L484" s="37">
        <f t="shared" si="15"/>
        <v>-40.616023997748265</v>
      </c>
      <c r="M484" s="280"/>
      <c r="N484" s="38"/>
    </row>
    <row r="485" spans="1:14" s="21" customFormat="1" ht="18.75" x14ac:dyDescent="0.25">
      <c r="A485" s="166"/>
      <c r="B485" s="47"/>
      <c r="C485" s="67" t="s">
        <v>337</v>
      </c>
      <c r="D485" s="68" t="s">
        <v>1065</v>
      </c>
      <c r="E485" s="346">
        <v>1989771.88</v>
      </c>
      <c r="F485" s="347">
        <v>1825566.9999999998</v>
      </c>
      <c r="G485" s="348"/>
      <c r="H485" s="346"/>
      <c r="I485" s="348"/>
      <c r="J485" s="349"/>
      <c r="K485" s="346">
        <f t="shared" si="14"/>
        <v>164204.88000000012</v>
      </c>
      <c r="L485" s="37">
        <f t="shared" si="15"/>
        <v>8.9947331431823727</v>
      </c>
      <c r="M485" s="280"/>
      <c r="N485" s="38"/>
    </row>
    <row r="486" spans="1:14" s="21" customFormat="1" ht="18.75" x14ac:dyDescent="0.25">
      <c r="A486" s="166"/>
      <c r="B486" s="47"/>
      <c r="C486" s="67" t="s">
        <v>341</v>
      </c>
      <c r="D486" s="68" t="s">
        <v>1066</v>
      </c>
      <c r="E486" s="346">
        <v>232939.98</v>
      </c>
      <c r="F486" s="347">
        <v>213717</v>
      </c>
      <c r="G486" s="348"/>
      <c r="H486" s="346"/>
      <c r="I486" s="348"/>
      <c r="J486" s="349"/>
      <c r="K486" s="346">
        <f t="shared" si="14"/>
        <v>19222.98000000001</v>
      </c>
      <c r="L486" s="37">
        <f t="shared" si="15"/>
        <v>8.9945956568733472</v>
      </c>
      <c r="M486" s="280"/>
      <c r="N486" s="38"/>
    </row>
    <row r="487" spans="1:14" s="21" customFormat="1" ht="18.75" x14ac:dyDescent="0.25">
      <c r="A487" s="166"/>
      <c r="B487" s="47"/>
      <c r="C487" s="67" t="s">
        <v>338</v>
      </c>
      <c r="D487" s="68" t="s">
        <v>1067</v>
      </c>
      <c r="E487" s="346">
        <v>2400196.58</v>
      </c>
      <c r="F487" s="347">
        <v>2240183</v>
      </c>
      <c r="G487" s="348"/>
      <c r="H487" s="346"/>
      <c r="I487" s="348"/>
      <c r="J487" s="349"/>
      <c r="K487" s="346">
        <f t="shared" si="14"/>
        <v>160013.58000000007</v>
      </c>
      <c r="L487" s="37">
        <f t="shared" si="15"/>
        <v>7.1428798450840878</v>
      </c>
      <c r="M487" s="280"/>
      <c r="N487" s="38"/>
    </row>
    <row r="488" spans="1:14" s="21" customFormat="1" ht="18.75" x14ac:dyDescent="0.25">
      <c r="A488" s="166"/>
      <c r="B488" s="47"/>
      <c r="C488" s="42" t="s">
        <v>339</v>
      </c>
      <c r="D488" s="43" t="s">
        <v>1068</v>
      </c>
      <c r="E488" s="346">
        <v>344189.91</v>
      </c>
      <c r="F488" s="347">
        <v>321244</v>
      </c>
      <c r="G488" s="348"/>
      <c r="H488" s="346"/>
      <c r="I488" s="348"/>
      <c r="J488" s="349"/>
      <c r="K488" s="346">
        <f t="shared" si="14"/>
        <v>22945.909999999974</v>
      </c>
      <c r="L488" s="37">
        <f t="shared" si="15"/>
        <v>7.1428291267696746</v>
      </c>
      <c r="M488" s="280"/>
      <c r="N488" s="38"/>
    </row>
    <row r="489" spans="1:14" s="21" customFormat="1" ht="18.75" x14ac:dyDescent="0.25">
      <c r="A489" s="166"/>
      <c r="B489" s="47"/>
      <c r="C489" s="42" t="s">
        <v>340</v>
      </c>
      <c r="D489" s="43" t="s">
        <v>1069</v>
      </c>
      <c r="E489" s="346">
        <v>840664.42</v>
      </c>
      <c r="F489" s="347">
        <v>5169198</v>
      </c>
      <c r="G489" s="348"/>
      <c r="H489" s="346"/>
      <c r="I489" s="348"/>
      <c r="J489" s="349"/>
      <c r="K489" s="346">
        <f t="shared" si="14"/>
        <v>-4328533.58</v>
      </c>
      <c r="L489" s="37">
        <f t="shared" si="15"/>
        <v>-83.737043541377204</v>
      </c>
      <c r="M489" s="280"/>
      <c r="N489" s="38"/>
    </row>
    <row r="490" spans="1:14" s="21" customFormat="1" ht="18.75" x14ac:dyDescent="0.25">
      <c r="A490" s="166"/>
      <c r="B490" s="47"/>
      <c r="C490" s="42" t="s">
        <v>635</v>
      </c>
      <c r="D490" s="43" t="s">
        <v>1070</v>
      </c>
      <c r="E490" s="346">
        <v>0</v>
      </c>
      <c r="F490" s="347">
        <v>0</v>
      </c>
      <c r="G490" s="348"/>
      <c r="H490" s="346"/>
      <c r="I490" s="348"/>
      <c r="J490" s="349"/>
      <c r="K490" s="346">
        <f t="shared" si="14"/>
        <v>0</v>
      </c>
      <c r="L490" s="37"/>
      <c r="M490" s="280"/>
      <c r="N490" s="38"/>
    </row>
    <row r="491" spans="1:14" s="21" customFormat="1" ht="18.75" x14ac:dyDescent="0.25">
      <c r="A491" s="166"/>
      <c r="B491" s="47"/>
      <c r="C491" s="42" t="s">
        <v>636</v>
      </c>
      <c r="D491" s="43" t="s">
        <v>1071</v>
      </c>
      <c r="E491" s="346">
        <v>0</v>
      </c>
      <c r="F491" s="347">
        <v>0</v>
      </c>
      <c r="G491" s="348"/>
      <c r="H491" s="346"/>
      <c r="I491" s="348"/>
      <c r="J491" s="349"/>
      <c r="K491" s="346">
        <f t="shared" si="14"/>
        <v>0</v>
      </c>
      <c r="L491" s="37"/>
      <c r="M491" s="280"/>
      <c r="N491" s="38"/>
    </row>
    <row r="492" spans="1:14" s="21" customFormat="1" ht="18.75" x14ac:dyDescent="0.25">
      <c r="A492" s="166"/>
      <c r="B492" s="47"/>
      <c r="C492" s="42" t="s">
        <v>637</v>
      </c>
      <c r="D492" s="43" t="s">
        <v>1072</v>
      </c>
      <c r="E492" s="346">
        <v>0</v>
      </c>
      <c r="F492" s="347">
        <v>0</v>
      </c>
      <c r="G492" s="348"/>
      <c r="H492" s="346"/>
      <c r="I492" s="348"/>
      <c r="J492" s="349"/>
      <c r="K492" s="346">
        <f t="shared" si="14"/>
        <v>0</v>
      </c>
      <c r="L492" s="37"/>
      <c r="M492" s="280"/>
      <c r="N492" s="38"/>
    </row>
    <row r="493" spans="1:14" s="21" customFormat="1" ht="18.75" x14ac:dyDescent="0.25">
      <c r="A493" s="166"/>
      <c r="B493" s="47"/>
      <c r="C493" s="42" t="s">
        <v>638</v>
      </c>
      <c r="D493" s="43" t="s">
        <v>1073</v>
      </c>
      <c r="E493" s="346">
        <v>0</v>
      </c>
      <c r="F493" s="347">
        <v>0</v>
      </c>
      <c r="G493" s="348"/>
      <c r="H493" s="346"/>
      <c r="I493" s="348"/>
      <c r="J493" s="349"/>
      <c r="K493" s="346">
        <f t="shared" si="14"/>
        <v>0</v>
      </c>
      <c r="L493" s="37"/>
      <c r="M493" s="280"/>
      <c r="N493" s="38"/>
    </row>
    <row r="494" spans="1:14" s="21" customFormat="1" ht="18.75" x14ac:dyDescent="0.25">
      <c r="A494" s="166"/>
      <c r="B494" s="47"/>
      <c r="C494" s="67" t="s">
        <v>335</v>
      </c>
      <c r="D494" s="68" t="s">
        <v>1074</v>
      </c>
      <c r="E494" s="346">
        <v>1190903.5</v>
      </c>
      <c r="F494" s="347">
        <v>2015536.74</v>
      </c>
      <c r="G494" s="348"/>
      <c r="H494" s="346"/>
      <c r="I494" s="348"/>
      <c r="J494" s="349"/>
      <c r="K494" s="346">
        <f t="shared" si="14"/>
        <v>-824633.24</v>
      </c>
      <c r="L494" s="37">
        <f t="shared" si="15"/>
        <v>-40.913828244083511</v>
      </c>
      <c r="M494" s="279"/>
      <c r="N494" s="38"/>
    </row>
    <row r="495" spans="1:14" s="44" customFormat="1" ht="18.75" x14ac:dyDescent="0.25">
      <c r="A495" s="165" t="s">
        <v>691</v>
      </c>
      <c r="B495" s="45"/>
      <c r="C495" s="35" t="s">
        <v>1075</v>
      </c>
      <c r="D495" s="36" t="s">
        <v>1076</v>
      </c>
      <c r="E495" s="351">
        <v>787279150.25999999</v>
      </c>
      <c r="F495" s="352">
        <v>774483538.84000015</v>
      </c>
      <c r="G495" s="353"/>
      <c r="H495" s="351"/>
      <c r="I495" s="353"/>
      <c r="J495" s="349"/>
      <c r="K495" s="351">
        <f t="shared" si="14"/>
        <v>12795611.419999838</v>
      </c>
      <c r="L495" s="301">
        <f t="shared" si="15"/>
        <v>1.6521476284912069</v>
      </c>
      <c r="M495" s="279"/>
      <c r="N495" s="38"/>
    </row>
    <row r="496" spans="1:14" s="44" customFormat="1" ht="18.75" x14ac:dyDescent="0.25">
      <c r="A496" s="165"/>
      <c r="B496" s="45"/>
      <c r="C496" s="45"/>
      <c r="D496" s="36" t="s">
        <v>1077</v>
      </c>
      <c r="E496" s="346"/>
      <c r="F496" s="347"/>
      <c r="G496" s="348"/>
      <c r="H496" s="346"/>
      <c r="I496" s="348"/>
      <c r="J496" s="349"/>
      <c r="K496" s="346">
        <f t="shared" si="14"/>
        <v>0</v>
      </c>
      <c r="L496" s="37"/>
      <c r="M496" s="279"/>
      <c r="N496" s="38"/>
    </row>
    <row r="497" spans="1:14" s="44" customFormat="1" ht="18.75" x14ac:dyDescent="0.25">
      <c r="A497" s="165" t="s">
        <v>691</v>
      </c>
      <c r="B497" s="45"/>
      <c r="C497" s="35" t="s">
        <v>1078</v>
      </c>
      <c r="D497" s="36" t="s">
        <v>1079</v>
      </c>
      <c r="E497" s="346">
        <v>48.79</v>
      </c>
      <c r="F497" s="347">
        <v>42.940000000000005</v>
      </c>
      <c r="G497" s="348"/>
      <c r="H497" s="346"/>
      <c r="I497" s="348"/>
      <c r="J497" s="349"/>
      <c r="K497" s="346">
        <f t="shared" si="14"/>
        <v>5.8499999999999943</v>
      </c>
      <c r="L497" s="37">
        <f t="shared" si="15"/>
        <v>13.623660922217033</v>
      </c>
      <c r="M497" s="279"/>
      <c r="N497" s="38"/>
    </row>
    <row r="498" spans="1:14" s="44" customFormat="1" ht="18.75" x14ac:dyDescent="0.25">
      <c r="A498" s="165"/>
      <c r="B498" s="45"/>
      <c r="C498" s="39" t="s">
        <v>547</v>
      </c>
      <c r="D498" s="40" t="s">
        <v>548</v>
      </c>
      <c r="E498" s="346">
        <v>0</v>
      </c>
      <c r="F498" s="347">
        <v>0.1</v>
      </c>
      <c r="G498" s="348"/>
      <c r="H498" s="346"/>
      <c r="I498" s="348"/>
      <c r="J498" s="349"/>
      <c r="K498" s="346">
        <f t="shared" si="14"/>
        <v>-0.1</v>
      </c>
      <c r="L498" s="37">
        <f t="shared" si="15"/>
        <v>-100</v>
      </c>
      <c r="M498" s="279"/>
      <c r="N498" s="38"/>
    </row>
    <row r="499" spans="1:14" s="44" customFormat="1" ht="18.75" x14ac:dyDescent="0.25">
      <c r="A499" s="165"/>
      <c r="B499" s="45"/>
      <c r="C499" s="39" t="s">
        <v>545</v>
      </c>
      <c r="D499" s="40" t="s">
        <v>546</v>
      </c>
      <c r="E499" s="346">
        <v>48.79</v>
      </c>
      <c r="F499" s="347">
        <v>42.84</v>
      </c>
      <c r="G499" s="348"/>
      <c r="H499" s="346"/>
      <c r="I499" s="348"/>
      <c r="J499" s="349"/>
      <c r="K499" s="346">
        <f t="shared" si="14"/>
        <v>5.9499999999999957</v>
      </c>
      <c r="L499" s="37">
        <f t="shared" si="15"/>
        <v>13.888888888888879</v>
      </c>
      <c r="M499" s="279"/>
      <c r="N499" s="38"/>
    </row>
    <row r="500" spans="1:14" s="44" customFormat="1" ht="18.75" x14ac:dyDescent="0.25">
      <c r="A500" s="165"/>
      <c r="B500" s="45"/>
      <c r="C500" s="39" t="s">
        <v>543</v>
      </c>
      <c r="D500" s="40" t="s">
        <v>544</v>
      </c>
      <c r="E500" s="346">
        <v>0</v>
      </c>
      <c r="F500" s="347">
        <v>0</v>
      </c>
      <c r="G500" s="348"/>
      <c r="H500" s="346"/>
      <c r="I500" s="348"/>
      <c r="J500" s="349"/>
      <c r="K500" s="346">
        <f t="shared" si="14"/>
        <v>0</v>
      </c>
      <c r="L500" s="37"/>
      <c r="M500" s="279"/>
      <c r="N500" s="38"/>
    </row>
    <row r="501" spans="1:14" s="44" customFormat="1" ht="18.75" x14ac:dyDescent="0.25">
      <c r="A501" s="165" t="s">
        <v>691</v>
      </c>
      <c r="B501" s="45"/>
      <c r="C501" s="35" t="s">
        <v>1080</v>
      </c>
      <c r="D501" s="36" t="s">
        <v>1081</v>
      </c>
      <c r="E501" s="346">
        <v>2180566.62</v>
      </c>
      <c r="F501" s="347">
        <v>0</v>
      </c>
      <c r="G501" s="348"/>
      <c r="H501" s="346"/>
      <c r="I501" s="348"/>
      <c r="J501" s="349"/>
      <c r="K501" s="346">
        <f t="shared" si="14"/>
        <v>2180566.62</v>
      </c>
      <c r="L501" s="37">
        <v>100</v>
      </c>
      <c r="M501" s="279"/>
      <c r="N501" s="38"/>
    </row>
    <row r="502" spans="1:14" s="44" customFormat="1" ht="18.75" x14ac:dyDescent="0.25">
      <c r="A502" s="165"/>
      <c r="B502" s="45"/>
      <c r="C502" s="39" t="s">
        <v>557</v>
      </c>
      <c r="D502" s="40" t="s">
        <v>558</v>
      </c>
      <c r="E502" s="346">
        <v>2180566.62</v>
      </c>
      <c r="F502" s="347">
        <v>0</v>
      </c>
      <c r="G502" s="348"/>
      <c r="H502" s="346"/>
      <c r="I502" s="348"/>
      <c r="J502" s="349"/>
      <c r="K502" s="346">
        <f t="shared" si="14"/>
        <v>2180566.62</v>
      </c>
      <c r="L502" s="37">
        <v>100</v>
      </c>
      <c r="M502" s="279"/>
      <c r="N502" s="38"/>
    </row>
    <row r="503" spans="1:14" s="44" customFormat="1" ht="18.75" x14ac:dyDescent="0.25">
      <c r="A503" s="165"/>
      <c r="B503" s="45"/>
      <c r="C503" s="39" t="s">
        <v>549</v>
      </c>
      <c r="D503" s="40" t="s">
        <v>550</v>
      </c>
      <c r="E503" s="346">
        <v>0</v>
      </c>
      <c r="F503" s="347">
        <v>0</v>
      </c>
      <c r="G503" s="348"/>
      <c r="H503" s="346"/>
      <c r="I503" s="348"/>
      <c r="J503" s="349"/>
      <c r="K503" s="346">
        <f t="shared" si="14"/>
        <v>0</v>
      </c>
      <c r="L503" s="37"/>
      <c r="M503" s="279"/>
      <c r="N503" s="38"/>
    </row>
    <row r="504" spans="1:14" s="44" customFormat="1" ht="18.75" x14ac:dyDescent="0.25">
      <c r="A504" s="165"/>
      <c r="B504" s="45"/>
      <c r="C504" s="39" t="s">
        <v>551</v>
      </c>
      <c r="D504" s="40" t="s">
        <v>552</v>
      </c>
      <c r="E504" s="346">
        <v>0</v>
      </c>
      <c r="F504" s="347">
        <v>0</v>
      </c>
      <c r="G504" s="348"/>
      <c r="H504" s="346"/>
      <c r="I504" s="348"/>
      <c r="J504" s="349"/>
      <c r="K504" s="346">
        <f t="shared" si="14"/>
        <v>0</v>
      </c>
      <c r="L504" s="37"/>
      <c r="M504" s="279"/>
      <c r="N504" s="38"/>
    </row>
    <row r="505" spans="1:14" s="44" customFormat="1" ht="18.75" x14ac:dyDescent="0.25">
      <c r="A505" s="165"/>
      <c r="B505" s="45"/>
      <c r="C505" s="39" t="s">
        <v>553</v>
      </c>
      <c r="D505" s="40" t="s">
        <v>554</v>
      </c>
      <c r="E505" s="346">
        <v>0</v>
      </c>
      <c r="F505" s="347">
        <v>0</v>
      </c>
      <c r="G505" s="348"/>
      <c r="H505" s="346"/>
      <c r="I505" s="348"/>
      <c r="J505" s="349"/>
      <c r="K505" s="346">
        <f t="shared" si="14"/>
        <v>0</v>
      </c>
      <c r="L505" s="37"/>
      <c r="M505" s="279"/>
      <c r="N505" s="38"/>
    </row>
    <row r="506" spans="1:14" s="44" customFormat="1" ht="18.75" x14ac:dyDescent="0.25">
      <c r="A506" s="165"/>
      <c r="B506" s="45"/>
      <c r="C506" s="39" t="s">
        <v>555</v>
      </c>
      <c r="D506" s="40" t="s">
        <v>556</v>
      </c>
      <c r="E506" s="346">
        <v>0</v>
      </c>
      <c r="F506" s="347">
        <v>0</v>
      </c>
      <c r="G506" s="348"/>
      <c r="H506" s="346"/>
      <c r="I506" s="348"/>
      <c r="J506" s="349"/>
      <c r="K506" s="346">
        <f t="shared" si="14"/>
        <v>0</v>
      </c>
      <c r="L506" s="37"/>
      <c r="M506" s="279"/>
      <c r="N506" s="38"/>
    </row>
    <row r="507" spans="1:14" s="44" customFormat="1" ht="18.75" x14ac:dyDescent="0.25">
      <c r="A507" s="165" t="s">
        <v>691</v>
      </c>
      <c r="B507" s="45"/>
      <c r="C507" s="35" t="s">
        <v>1082</v>
      </c>
      <c r="D507" s="36" t="s">
        <v>1083</v>
      </c>
      <c r="E507" s="346">
        <v>53735.16</v>
      </c>
      <c r="F507" s="347">
        <v>37963.61</v>
      </c>
      <c r="G507" s="348"/>
      <c r="H507" s="346"/>
      <c r="I507" s="348"/>
      <c r="J507" s="349"/>
      <c r="K507" s="346">
        <f t="shared" si="14"/>
        <v>15771.550000000003</v>
      </c>
      <c r="L507" s="37">
        <f t="shared" si="15"/>
        <v>41.543862662165168</v>
      </c>
      <c r="M507" s="279"/>
      <c r="N507" s="38"/>
    </row>
    <row r="508" spans="1:14" s="44" customFormat="1" ht="18.75" x14ac:dyDescent="0.25">
      <c r="A508" s="165"/>
      <c r="B508" s="45"/>
      <c r="C508" s="39" t="s">
        <v>351</v>
      </c>
      <c r="D508" s="40" t="s">
        <v>352</v>
      </c>
      <c r="E508" s="346">
        <v>0</v>
      </c>
      <c r="F508" s="347">
        <v>0</v>
      </c>
      <c r="G508" s="348"/>
      <c r="H508" s="346"/>
      <c r="I508" s="348"/>
      <c r="J508" s="349"/>
      <c r="K508" s="346">
        <f t="shared" si="14"/>
        <v>0</v>
      </c>
      <c r="L508" s="37"/>
      <c r="M508" s="279"/>
      <c r="N508" s="38"/>
    </row>
    <row r="509" spans="1:14" s="44" customFormat="1" ht="18.75" x14ac:dyDescent="0.25">
      <c r="A509" s="165"/>
      <c r="B509" s="45"/>
      <c r="C509" s="39" t="s">
        <v>353</v>
      </c>
      <c r="D509" s="40" t="s">
        <v>354</v>
      </c>
      <c r="E509" s="346">
        <v>0</v>
      </c>
      <c r="F509" s="347">
        <v>0</v>
      </c>
      <c r="G509" s="348"/>
      <c r="H509" s="346"/>
      <c r="I509" s="348"/>
      <c r="J509" s="349"/>
      <c r="K509" s="346">
        <f t="shared" si="14"/>
        <v>0</v>
      </c>
      <c r="L509" s="37"/>
      <c r="M509" s="279"/>
      <c r="N509" s="38"/>
    </row>
    <row r="510" spans="1:14" s="44" customFormat="1" ht="18.75" x14ac:dyDescent="0.25">
      <c r="A510" s="165"/>
      <c r="B510" s="45"/>
      <c r="C510" s="39" t="s">
        <v>355</v>
      </c>
      <c r="D510" s="40" t="s">
        <v>356</v>
      </c>
      <c r="E510" s="346">
        <v>53735.16</v>
      </c>
      <c r="F510" s="347">
        <v>37963.61</v>
      </c>
      <c r="G510" s="356"/>
      <c r="H510" s="346"/>
      <c r="I510" s="348"/>
      <c r="J510" s="349"/>
      <c r="K510" s="346">
        <f t="shared" si="14"/>
        <v>15771.550000000003</v>
      </c>
      <c r="L510" s="37">
        <f t="shared" si="15"/>
        <v>41.543862662165168</v>
      </c>
      <c r="M510" s="279"/>
      <c r="N510" s="38"/>
    </row>
    <row r="511" spans="1:14" s="44" customFormat="1" ht="18.75" x14ac:dyDescent="0.25">
      <c r="A511" s="168" t="s">
        <v>691</v>
      </c>
      <c r="B511" s="316"/>
      <c r="C511" s="35" t="s">
        <v>1084</v>
      </c>
      <c r="D511" s="36" t="s">
        <v>1085</v>
      </c>
      <c r="E511" s="346">
        <v>0</v>
      </c>
      <c r="F511" s="347">
        <v>0</v>
      </c>
      <c r="G511" s="348"/>
      <c r="H511" s="346"/>
      <c r="I511" s="348"/>
      <c r="J511" s="349"/>
      <c r="K511" s="346">
        <f t="shared" si="14"/>
        <v>0</v>
      </c>
      <c r="L511" s="37"/>
      <c r="M511" s="279"/>
      <c r="N511" s="38"/>
    </row>
    <row r="512" spans="1:14" s="44" customFormat="1" ht="18.75" x14ac:dyDescent="0.25">
      <c r="A512" s="168"/>
      <c r="B512" s="316"/>
      <c r="C512" s="39" t="s">
        <v>357</v>
      </c>
      <c r="D512" s="40" t="s">
        <v>358</v>
      </c>
      <c r="E512" s="346">
        <v>0</v>
      </c>
      <c r="F512" s="347">
        <v>0</v>
      </c>
      <c r="G512" s="348"/>
      <c r="H512" s="346"/>
      <c r="I512" s="348"/>
      <c r="J512" s="349"/>
      <c r="K512" s="346">
        <f t="shared" si="14"/>
        <v>0</v>
      </c>
      <c r="L512" s="37"/>
      <c r="M512" s="279"/>
      <c r="N512" s="38"/>
    </row>
    <row r="513" spans="1:14" s="44" customFormat="1" ht="18.75" x14ac:dyDescent="0.25">
      <c r="A513" s="165"/>
      <c r="B513" s="45"/>
      <c r="C513" s="39" t="s">
        <v>359</v>
      </c>
      <c r="D513" s="40" t="s">
        <v>360</v>
      </c>
      <c r="E513" s="346">
        <v>0</v>
      </c>
      <c r="F513" s="347">
        <v>0</v>
      </c>
      <c r="G513" s="348"/>
      <c r="H513" s="346"/>
      <c r="I513" s="348"/>
      <c r="J513" s="349"/>
      <c r="K513" s="346">
        <f t="shared" si="14"/>
        <v>0</v>
      </c>
      <c r="L513" s="37"/>
      <c r="M513" s="279"/>
      <c r="N513" s="38"/>
    </row>
    <row r="514" spans="1:14" s="44" customFormat="1" ht="18.75" x14ac:dyDescent="0.25">
      <c r="A514" s="168" t="s">
        <v>691</v>
      </c>
      <c r="B514" s="316"/>
      <c r="C514" s="35" t="s">
        <v>1086</v>
      </c>
      <c r="D514" s="36" t="s">
        <v>1087</v>
      </c>
      <c r="E514" s="346">
        <v>2126880.25</v>
      </c>
      <c r="F514" s="347">
        <v>-37920.67</v>
      </c>
      <c r="G514" s="348"/>
      <c r="H514" s="346"/>
      <c r="I514" s="348"/>
      <c r="J514" s="349"/>
      <c r="K514" s="346">
        <f t="shared" si="14"/>
        <v>2164800.92</v>
      </c>
      <c r="L514" s="343" t="s">
        <v>1397</v>
      </c>
      <c r="M514" s="279"/>
      <c r="N514" s="38"/>
    </row>
    <row r="515" spans="1:14" s="44" customFormat="1" ht="18.75" x14ac:dyDescent="0.25">
      <c r="A515" s="165"/>
      <c r="B515" s="45"/>
      <c r="C515" s="45"/>
      <c r="D515" s="36" t="s">
        <v>1088</v>
      </c>
      <c r="E515" s="346"/>
      <c r="F515" s="347"/>
      <c r="G515" s="348"/>
      <c r="H515" s="346"/>
      <c r="I515" s="348"/>
      <c r="J515" s="349"/>
      <c r="K515" s="346">
        <f t="shared" si="14"/>
        <v>0</v>
      </c>
      <c r="L515" s="37"/>
      <c r="M515" s="279"/>
      <c r="N515" s="38"/>
    </row>
    <row r="516" spans="1:14" s="44" customFormat="1" ht="18.75" x14ac:dyDescent="0.25">
      <c r="A516" s="165"/>
      <c r="B516" s="45"/>
      <c r="C516" s="35" t="s">
        <v>559</v>
      </c>
      <c r="D516" s="36" t="s">
        <v>560</v>
      </c>
      <c r="E516" s="346">
        <v>0</v>
      </c>
      <c r="F516" s="347">
        <v>0</v>
      </c>
      <c r="G516" s="348"/>
      <c r="H516" s="346"/>
      <c r="I516" s="348"/>
      <c r="J516" s="349"/>
      <c r="K516" s="346">
        <f t="shared" si="14"/>
        <v>0</v>
      </c>
      <c r="L516" s="37"/>
      <c r="M516" s="279"/>
      <c r="N516" s="38"/>
    </row>
    <row r="517" spans="1:14" s="44" customFormat="1" ht="18.75" x14ac:dyDescent="0.25">
      <c r="A517" s="165"/>
      <c r="B517" s="45"/>
      <c r="C517" s="35" t="s">
        <v>361</v>
      </c>
      <c r="D517" s="36" t="s">
        <v>362</v>
      </c>
      <c r="E517" s="346">
        <v>0</v>
      </c>
      <c r="F517" s="347">
        <v>0</v>
      </c>
      <c r="G517" s="348"/>
      <c r="H517" s="346"/>
      <c r="I517" s="348"/>
      <c r="J517" s="349"/>
      <c r="K517" s="346">
        <f t="shared" si="14"/>
        <v>0</v>
      </c>
      <c r="L517" s="37"/>
      <c r="M517" s="279"/>
      <c r="N517" s="38"/>
    </row>
    <row r="518" spans="1:14" s="44" customFormat="1" ht="18.75" x14ac:dyDescent="0.25">
      <c r="A518" s="165" t="s">
        <v>691</v>
      </c>
      <c r="B518" s="45"/>
      <c r="C518" s="35" t="s">
        <v>1089</v>
      </c>
      <c r="D518" s="36" t="s">
        <v>1090</v>
      </c>
      <c r="E518" s="346">
        <v>0</v>
      </c>
      <c r="F518" s="347">
        <v>0</v>
      </c>
      <c r="G518" s="348"/>
      <c r="H518" s="346"/>
      <c r="I518" s="348"/>
      <c r="J518" s="349"/>
      <c r="K518" s="346">
        <f t="shared" si="14"/>
        <v>0</v>
      </c>
      <c r="L518" s="37"/>
      <c r="M518" s="279"/>
      <c r="N518" s="38"/>
    </row>
    <row r="519" spans="1:14" s="44" customFormat="1" ht="18.75" x14ac:dyDescent="0.25">
      <c r="A519" s="165"/>
      <c r="B519" s="45"/>
      <c r="C519" s="45"/>
      <c r="D519" s="36" t="s">
        <v>1091</v>
      </c>
      <c r="E519" s="346"/>
      <c r="F519" s="347"/>
      <c r="G519" s="348"/>
      <c r="H519" s="346"/>
      <c r="I519" s="348"/>
      <c r="J519" s="349"/>
      <c r="K519" s="346">
        <f t="shared" si="14"/>
        <v>0</v>
      </c>
      <c r="L519" s="37"/>
      <c r="M519" s="279"/>
      <c r="N519" s="38"/>
    </row>
    <row r="520" spans="1:14" s="44" customFormat="1" ht="18.75" x14ac:dyDescent="0.25">
      <c r="A520" s="165" t="s">
        <v>691</v>
      </c>
      <c r="B520" s="45"/>
      <c r="C520" s="35" t="s">
        <v>1092</v>
      </c>
      <c r="D520" s="36" t="s">
        <v>1093</v>
      </c>
      <c r="E520" s="346">
        <v>2912697.13</v>
      </c>
      <c r="F520" s="347">
        <v>5671663</v>
      </c>
      <c r="G520" s="348"/>
      <c r="H520" s="346"/>
      <c r="I520" s="348"/>
      <c r="J520" s="349"/>
      <c r="K520" s="346">
        <f t="shared" si="14"/>
        <v>-2758965.87</v>
      </c>
      <c r="L520" s="37">
        <f t="shared" si="15"/>
        <v>-48.644742644265008</v>
      </c>
      <c r="M520" s="279"/>
      <c r="N520" s="38"/>
    </row>
    <row r="521" spans="1:14" s="44" customFormat="1" ht="18.75" x14ac:dyDescent="0.25">
      <c r="A521" s="165"/>
      <c r="B521" s="45"/>
      <c r="C521" s="39" t="s">
        <v>561</v>
      </c>
      <c r="D521" s="40" t="s">
        <v>562</v>
      </c>
      <c r="E521" s="346">
        <v>7235.54</v>
      </c>
      <c r="F521" s="347">
        <v>0</v>
      </c>
      <c r="G521" s="348"/>
      <c r="H521" s="346"/>
      <c r="I521" s="348"/>
      <c r="J521" s="349"/>
      <c r="K521" s="346">
        <f t="shared" si="14"/>
        <v>7235.54</v>
      </c>
      <c r="L521" s="37">
        <v>100</v>
      </c>
      <c r="M521" s="280"/>
      <c r="N521" s="38"/>
    </row>
    <row r="522" spans="1:14" s="44" customFormat="1" ht="18.75" x14ac:dyDescent="0.25">
      <c r="A522" s="165" t="s">
        <v>691</v>
      </c>
      <c r="B522" s="45"/>
      <c r="C522" s="39" t="s">
        <v>1094</v>
      </c>
      <c r="D522" s="40" t="s">
        <v>1095</v>
      </c>
      <c r="E522" s="346">
        <v>2905461.59</v>
      </c>
      <c r="F522" s="347">
        <v>5671663</v>
      </c>
      <c r="G522" s="348"/>
      <c r="H522" s="346"/>
      <c r="I522" s="348"/>
      <c r="J522" s="349"/>
      <c r="K522" s="346">
        <f t="shared" si="14"/>
        <v>-2766201.41</v>
      </c>
      <c r="L522" s="37">
        <f t="shared" si="15"/>
        <v>-48.77231616194404</v>
      </c>
      <c r="M522" s="280"/>
      <c r="N522" s="38"/>
    </row>
    <row r="523" spans="1:14" s="44" customFormat="1" ht="18.75" x14ac:dyDescent="0.25">
      <c r="A523" s="165"/>
      <c r="B523" s="45"/>
      <c r="C523" s="42" t="s">
        <v>563</v>
      </c>
      <c r="D523" s="43" t="s">
        <v>564</v>
      </c>
      <c r="E523" s="346">
        <v>0</v>
      </c>
      <c r="F523" s="347">
        <v>0</v>
      </c>
      <c r="G523" s="348"/>
      <c r="H523" s="346"/>
      <c r="I523" s="348"/>
      <c r="J523" s="349"/>
      <c r="K523" s="346">
        <f t="shared" si="14"/>
        <v>0</v>
      </c>
      <c r="L523" s="37"/>
      <c r="M523" s="280"/>
      <c r="N523" s="38"/>
    </row>
    <row r="524" spans="1:14" s="44" customFormat="1" ht="18.75" x14ac:dyDescent="0.25">
      <c r="A524" s="165" t="s">
        <v>691</v>
      </c>
      <c r="B524" s="45"/>
      <c r="C524" s="42" t="s">
        <v>1096</v>
      </c>
      <c r="D524" s="43" t="s">
        <v>1097</v>
      </c>
      <c r="E524" s="346">
        <v>2768169.57</v>
      </c>
      <c r="F524" s="347">
        <v>3821282.26</v>
      </c>
      <c r="G524" s="348"/>
      <c r="H524" s="346"/>
      <c r="I524" s="348"/>
      <c r="J524" s="349"/>
      <c r="K524" s="346">
        <f t="shared" si="14"/>
        <v>-1053112.69</v>
      </c>
      <c r="L524" s="37">
        <f t="shared" si="15"/>
        <v>-27.559144243901002</v>
      </c>
      <c r="M524" s="280"/>
      <c r="N524" s="38"/>
    </row>
    <row r="525" spans="1:14" s="21" customFormat="1" ht="18.75" x14ac:dyDescent="0.25">
      <c r="A525" s="166"/>
      <c r="B525" s="47"/>
      <c r="C525" s="42" t="s">
        <v>679</v>
      </c>
      <c r="D525" s="43" t="s">
        <v>1098</v>
      </c>
      <c r="E525" s="346">
        <v>0</v>
      </c>
      <c r="F525" s="347">
        <v>529459</v>
      </c>
      <c r="G525" s="348"/>
      <c r="H525" s="346"/>
      <c r="I525" s="348"/>
      <c r="J525" s="349"/>
      <c r="K525" s="346">
        <f t="shared" si="14"/>
        <v>-529459</v>
      </c>
      <c r="L525" s="37">
        <f t="shared" si="15"/>
        <v>-100</v>
      </c>
      <c r="M525" s="280"/>
      <c r="N525" s="38"/>
    </row>
    <row r="526" spans="1:14" s="21" customFormat="1" ht="18.75" x14ac:dyDescent="0.25">
      <c r="A526" s="166"/>
      <c r="B526" s="47" t="s">
        <v>414</v>
      </c>
      <c r="C526" s="42" t="s">
        <v>567</v>
      </c>
      <c r="D526" s="43" t="s">
        <v>1099</v>
      </c>
      <c r="E526" s="346">
        <v>320.27999999999997</v>
      </c>
      <c r="F526" s="347">
        <v>60047.86</v>
      </c>
      <c r="G526" s="348"/>
      <c r="H526" s="346"/>
      <c r="I526" s="348"/>
      <c r="J526" s="349"/>
      <c r="K526" s="346">
        <f t="shared" si="14"/>
        <v>-59727.58</v>
      </c>
      <c r="L526" s="37">
        <f t="shared" si="15"/>
        <v>-99.466625455095325</v>
      </c>
      <c r="M526" s="280"/>
      <c r="N526" s="38"/>
    </row>
    <row r="527" spans="1:14" s="21" customFormat="1" ht="18.75" x14ac:dyDescent="0.25">
      <c r="A527" s="166" t="s">
        <v>691</v>
      </c>
      <c r="B527" s="47"/>
      <c r="C527" s="42" t="s">
        <v>1100</v>
      </c>
      <c r="D527" s="43" t="s">
        <v>1101</v>
      </c>
      <c r="E527" s="346">
        <v>2767849.29</v>
      </c>
      <c r="F527" s="347">
        <v>3231775.4</v>
      </c>
      <c r="G527" s="348"/>
      <c r="H527" s="346"/>
      <c r="I527" s="348"/>
      <c r="J527" s="349"/>
      <c r="K527" s="346">
        <f t="shared" si="14"/>
        <v>-463926.10999999987</v>
      </c>
      <c r="L527" s="37">
        <f t="shared" si="15"/>
        <v>-14.355147019189509</v>
      </c>
      <c r="M527" s="280"/>
      <c r="N527" s="38"/>
    </row>
    <row r="528" spans="1:14" s="21" customFormat="1" ht="18.75" x14ac:dyDescent="0.25">
      <c r="A528" s="166"/>
      <c r="B528" s="47" t="s">
        <v>755</v>
      </c>
      <c r="C528" s="45" t="s">
        <v>566</v>
      </c>
      <c r="D528" s="46" t="s">
        <v>1102</v>
      </c>
      <c r="E528" s="346">
        <v>0</v>
      </c>
      <c r="F528" s="347">
        <v>0</v>
      </c>
      <c r="G528" s="348"/>
      <c r="H528" s="346"/>
      <c r="I528" s="348"/>
      <c r="J528" s="349"/>
      <c r="K528" s="346">
        <f t="shared" si="14"/>
        <v>0</v>
      </c>
      <c r="L528" s="37"/>
      <c r="M528" s="280"/>
      <c r="N528" s="38"/>
    </row>
    <row r="529" spans="1:14" s="21" customFormat="1" ht="18.75" x14ac:dyDescent="0.25">
      <c r="A529" s="166"/>
      <c r="B529" s="47"/>
      <c r="C529" s="45" t="s">
        <v>568</v>
      </c>
      <c r="D529" s="46" t="s">
        <v>1103</v>
      </c>
      <c r="E529" s="346">
        <v>0</v>
      </c>
      <c r="F529" s="347">
        <v>0</v>
      </c>
      <c r="G529" s="348"/>
      <c r="H529" s="346"/>
      <c r="I529" s="348"/>
      <c r="J529" s="349"/>
      <c r="K529" s="346">
        <f t="shared" si="14"/>
        <v>0</v>
      </c>
      <c r="L529" s="37"/>
      <c r="M529" s="280"/>
      <c r="N529" s="38"/>
    </row>
    <row r="530" spans="1:14" s="21" customFormat="1" ht="18.75" x14ac:dyDescent="0.25">
      <c r="A530" s="166"/>
      <c r="B530" s="47"/>
      <c r="C530" s="45" t="s">
        <v>569</v>
      </c>
      <c r="D530" s="46" t="s">
        <v>1104</v>
      </c>
      <c r="E530" s="346">
        <v>0</v>
      </c>
      <c r="F530" s="347">
        <v>6044.3</v>
      </c>
      <c r="G530" s="348"/>
      <c r="H530" s="346"/>
      <c r="I530" s="348"/>
      <c r="J530" s="349"/>
      <c r="K530" s="346">
        <f t="shared" si="14"/>
        <v>-6044.3</v>
      </c>
      <c r="L530" s="37">
        <f t="shared" si="15"/>
        <v>-100</v>
      </c>
      <c r="M530" s="280"/>
      <c r="N530" s="38"/>
    </row>
    <row r="531" spans="1:14" s="21" customFormat="1" ht="18.75" x14ac:dyDescent="0.25">
      <c r="A531" s="166"/>
      <c r="B531" s="47"/>
      <c r="C531" s="45" t="s">
        <v>570</v>
      </c>
      <c r="D531" s="46" t="s">
        <v>1105</v>
      </c>
      <c r="E531" s="346">
        <v>0</v>
      </c>
      <c r="F531" s="347">
        <v>0</v>
      </c>
      <c r="G531" s="348"/>
      <c r="H531" s="346"/>
      <c r="I531" s="348"/>
      <c r="J531" s="349"/>
      <c r="K531" s="346">
        <f t="shared" si="14"/>
        <v>0</v>
      </c>
      <c r="L531" s="37"/>
      <c r="M531" s="280"/>
      <c r="N531" s="38"/>
    </row>
    <row r="532" spans="1:14" s="21" customFormat="1" ht="18.75" x14ac:dyDescent="0.25">
      <c r="A532" s="166"/>
      <c r="B532" s="47"/>
      <c r="C532" s="45" t="s">
        <v>571</v>
      </c>
      <c r="D532" s="46" t="s">
        <v>1106</v>
      </c>
      <c r="E532" s="346">
        <v>42508.02</v>
      </c>
      <c r="F532" s="347">
        <v>133860.18</v>
      </c>
      <c r="G532" s="348"/>
      <c r="H532" s="346"/>
      <c r="I532" s="348"/>
      <c r="J532" s="349"/>
      <c r="K532" s="346">
        <f t="shared" si="14"/>
        <v>-91352.16</v>
      </c>
      <c r="L532" s="37">
        <f t="shared" si="15"/>
        <v>-68.24446224411173</v>
      </c>
      <c r="M532" s="279"/>
      <c r="N532" s="38"/>
    </row>
    <row r="533" spans="1:14" s="21" customFormat="1" ht="18.75" x14ac:dyDescent="0.25">
      <c r="A533" s="166"/>
      <c r="B533" s="47"/>
      <c r="C533" s="45" t="s">
        <v>572</v>
      </c>
      <c r="D533" s="46" t="s">
        <v>1107</v>
      </c>
      <c r="E533" s="346">
        <v>2725341.27</v>
      </c>
      <c r="F533" s="347">
        <v>1522967.71</v>
      </c>
      <c r="G533" s="348"/>
      <c r="H533" s="346"/>
      <c r="I533" s="348"/>
      <c r="J533" s="349"/>
      <c r="K533" s="346">
        <f t="shared" si="14"/>
        <v>1202373.56</v>
      </c>
      <c r="L533" s="37">
        <f t="shared" si="15"/>
        <v>78.949379694990384</v>
      </c>
      <c r="M533" s="279"/>
      <c r="N533" s="38"/>
    </row>
    <row r="534" spans="1:14" s="21" customFormat="1" ht="18.75" x14ac:dyDescent="0.25">
      <c r="A534" s="166"/>
      <c r="B534" s="47"/>
      <c r="C534" s="45" t="s">
        <v>565</v>
      </c>
      <c r="D534" s="46" t="s">
        <v>1108</v>
      </c>
      <c r="E534" s="346">
        <v>0</v>
      </c>
      <c r="F534" s="347">
        <v>1568903.21</v>
      </c>
      <c r="G534" s="348"/>
      <c r="H534" s="346"/>
      <c r="I534" s="348"/>
      <c r="J534" s="349"/>
      <c r="K534" s="346">
        <f t="shared" si="14"/>
        <v>-1568903.21</v>
      </c>
      <c r="L534" s="37">
        <f t="shared" si="15"/>
        <v>-100</v>
      </c>
      <c r="M534" s="279"/>
      <c r="N534" s="38"/>
    </row>
    <row r="535" spans="1:14" s="21" customFormat="1" ht="18.75" x14ac:dyDescent="0.25">
      <c r="A535" s="166" t="s">
        <v>691</v>
      </c>
      <c r="B535" s="47"/>
      <c r="C535" s="42" t="s">
        <v>1109</v>
      </c>
      <c r="D535" s="43" t="s">
        <v>1110</v>
      </c>
      <c r="E535" s="346">
        <v>136883.64000000001</v>
      </c>
      <c r="F535" s="347">
        <v>1850289.54</v>
      </c>
      <c r="G535" s="348"/>
      <c r="H535" s="346"/>
      <c r="I535" s="348"/>
      <c r="J535" s="349"/>
      <c r="K535" s="346">
        <f t="shared" si="14"/>
        <v>-1713405.9</v>
      </c>
      <c r="L535" s="37">
        <f t="shared" si="15"/>
        <v>-92.60204216470899</v>
      </c>
      <c r="M535" s="279"/>
      <c r="N535" s="38"/>
    </row>
    <row r="536" spans="1:14" s="44" customFormat="1" ht="18.75" x14ac:dyDescent="0.25">
      <c r="A536" s="165"/>
      <c r="B536" s="45" t="s">
        <v>414</v>
      </c>
      <c r="C536" s="42" t="s">
        <v>573</v>
      </c>
      <c r="D536" s="43" t="s">
        <v>574</v>
      </c>
      <c r="E536" s="346">
        <v>1668.4</v>
      </c>
      <c r="F536" s="347">
        <v>1581800.78</v>
      </c>
      <c r="G536" s="348"/>
      <c r="H536" s="346"/>
      <c r="I536" s="348"/>
      <c r="J536" s="349"/>
      <c r="K536" s="346">
        <f t="shared" si="14"/>
        <v>-1580132.3800000001</v>
      </c>
      <c r="L536" s="37">
        <f t="shared" si="15"/>
        <v>-99.894525276438415</v>
      </c>
      <c r="M536" s="279"/>
      <c r="N536" s="38"/>
    </row>
    <row r="537" spans="1:14" s="44" customFormat="1" ht="18.75" x14ac:dyDescent="0.25">
      <c r="A537" s="165" t="s">
        <v>691</v>
      </c>
      <c r="B537" s="45"/>
      <c r="C537" s="42" t="s">
        <v>1111</v>
      </c>
      <c r="D537" s="43" t="s">
        <v>1112</v>
      </c>
      <c r="E537" s="346">
        <v>135215.24000000002</v>
      </c>
      <c r="F537" s="347">
        <v>268488.76</v>
      </c>
      <c r="G537" s="348"/>
      <c r="H537" s="346"/>
      <c r="I537" s="348"/>
      <c r="J537" s="349"/>
      <c r="K537" s="346">
        <f t="shared" si="14"/>
        <v>-133273.51999999999</v>
      </c>
      <c r="L537" s="37">
        <f t="shared" si="15"/>
        <v>-49.638398270378239</v>
      </c>
      <c r="M537" s="279"/>
      <c r="N537" s="38"/>
    </row>
    <row r="538" spans="1:14" s="44" customFormat="1" ht="18.75" x14ac:dyDescent="0.25">
      <c r="A538" s="165"/>
      <c r="B538" s="45" t="s">
        <v>755</v>
      </c>
      <c r="C538" s="45" t="s">
        <v>575</v>
      </c>
      <c r="D538" s="46" t="s">
        <v>576</v>
      </c>
      <c r="E538" s="346">
        <v>0</v>
      </c>
      <c r="F538" s="347">
        <v>0</v>
      </c>
      <c r="G538" s="348"/>
      <c r="H538" s="346"/>
      <c r="I538" s="348"/>
      <c r="J538" s="349"/>
      <c r="K538" s="346">
        <f t="shared" si="14"/>
        <v>0</v>
      </c>
      <c r="L538" s="37"/>
      <c r="M538" s="279"/>
      <c r="N538" s="38"/>
    </row>
    <row r="539" spans="1:14" s="44" customFormat="1" ht="18.75" x14ac:dyDescent="0.25">
      <c r="A539" s="165"/>
      <c r="B539" s="45"/>
      <c r="C539" s="45" t="s">
        <v>577</v>
      </c>
      <c r="D539" s="46" t="s">
        <v>578</v>
      </c>
      <c r="E539" s="346">
        <v>0</v>
      </c>
      <c r="F539" s="347">
        <v>0</v>
      </c>
      <c r="G539" s="348"/>
      <c r="H539" s="346"/>
      <c r="I539" s="348"/>
      <c r="J539" s="349"/>
      <c r="K539" s="346">
        <f t="shared" si="14"/>
        <v>0</v>
      </c>
      <c r="L539" s="37"/>
      <c r="M539" s="279"/>
      <c r="N539" s="38"/>
    </row>
    <row r="540" spans="1:14" s="44" customFormat="1" ht="18.75" x14ac:dyDescent="0.25">
      <c r="A540" s="165"/>
      <c r="B540" s="45"/>
      <c r="C540" s="45" t="s">
        <v>579</v>
      </c>
      <c r="D540" s="46" t="s">
        <v>580</v>
      </c>
      <c r="E540" s="346">
        <v>0</v>
      </c>
      <c r="F540" s="347">
        <v>0</v>
      </c>
      <c r="G540" s="348"/>
      <c r="H540" s="346"/>
      <c r="I540" s="348"/>
      <c r="J540" s="349"/>
      <c r="K540" s="346">
        <f t="shared" si="14"/>
        <v>0</v>
      </c>
      <c r="L540" s="37"/>
      <c r="M540" s="279"/>
      <c r="N540" s="38"/>
    </row>
    <row r="541" spans="1:14" s="44" customFormat="1" ht="18.75" x14ac:dyDescent="0.25">
      <c r="A541" s="165"/>
      <c r="B541" s="45"/>
      <c r="C541" s="45" t="s">
        <v>581</v>
      </c>
      <c r="D541" s="46" t="s">
        <v>582</v>
      </c>
      <c r="E541" s="346">
        <v>0</v>
      </c>
      <c r="F541" s="347">
        <v>0</v>
      </c>
      <c r="G541" s="348"/>
      <c r="H541" s="346"/>
      <c r="I541" s="348"/>
      <c r="J541" s="349"/>
      <c r="K541" s="346">
        <f t="shared" si="14"/>
        <v>0</v>
      </c>
      <c r="L541" s="37"/>
      <c r="M541" s="279"/>
      <c r="N541" s="38"/>
    </row>
    <row r="542" spans="1:14" s="44" customFormat="1" ht="18.75" x14ac:dyDescent="0.25">
      <c r="A542" s="165"/>
      <c r="B542" s="45"/>
      <c r="C542" s="45" t="s">
        <v>583</v>
      </c>
      <c r="D542" s="46" t="s">
        <v>584</v>
      </c>
      <c r="E542" s="346">
        <v>127609.60000000001</v>
      </c>
      <c r="F542" s="347">
        <v>0</v>
      </c>
      <c r="G542" s="348"/>
      <c r="H542" s="346"/>
      <c r="I542" s="348"/>
      <c r="J542" s="349"/>
      <c r="K542" s="346">
        <f t="shared" ref="K542:K591" si="16">+E542-F542</f>
        <v>127609.60000000001</v>
      </c>
      <c r="L542" s="37">
        <v>100</v>
      </c>
      <c r="M542" s="279"/>
      <c r="N542" s="38"/>
    </row>
    <row r="543" spans="1:14" s="44" customFormat="1" ht="18.75" x14ac:dyDescent="0.25">
      <c r="A543" s="165"/>
      <c r="B543" s="45"/>
      <c r="C543" s="45" t="s">
        <v>585</v>
      </c>
      <c r="D543" s="46" t="s">
        <v>586</v>
      </c>
      <c r="E543" s="346">
        <v>7605.64</v>
      </c>
      <c r="F543" s="347">
        <v>128688.39</v>
      </c>
      <c r="G543" s="348"/>
      <c r="H543" s="346"/>
      <c r="I543" s="348"/>
      <c r="J543" s="349"/>
      <c r="K543" s="346">
        <f t="shared" si="16"/>
        <v>-121082.75</v>
      </c>
      <c r="L543" s="37">
        <f t="shared" ref="L543:L590" si="17">+K543/F543*100</f>
        <v>-94.089878659605574</v>
      </c>
      <c r="M543" s="279"/>
      <c r="N543" s="38"/>
    </row>
    <row r="544" spans="1:14" s="44" customFormat="1" ht="18.75" x14ac:dyDescent="0.25">
      <c r="A544" s="165"/>
      <c r="B544" s="45"/>
      <c r="C544" s="45" t="s">
        <v>587</v>
      </c>
      <c r="D544" s="46" t="s">
        <v>588</v>
      </c>
      <c r="E544" s="346">
        <v>0</v>
      </c>
      <c r="F544" s="347">
        <v>139800.37</v>
      </c>
      <c r="G544" s="348"/>
      <c r="H544" s="346"/>
      <c r="I544" s="348"/>
      <c r="J544" s="349"/>
      <c r="K544" s="346">
        <f t="shared" si="16"/>
        <v>-139800.37</v>
      </c>
      <c r="L544" s="37">
        <f t="shared" si="17"/>
        <v>-100</v>
      </c>
      <c r="M544" s="279"/>
      <c r="N544" s="38"/>
    </row>
    <row r="545" spans="1:14" s="44" customFormat="1" ht="18.75" x14ac:dyDescent="0.25">
      <c r="A545" s="165"/>
      <c r="B545" s="45"/>
      <c r="C545" s="42" t="s">
        <v>589</v>
      </c>
      <c r="D545" s="43" t="s">
        <v>590</v>
      </c>
      <c r="E545" s="346">
        <v>408.38</v>
      </c>
      <c r="F545" s="347">
        <v>91.2</v>
      </c>
      <c r="G545" s="348"/>
      <c r="H545" s="346"/>
      <c r="I545" s="348"/>
      <c r="J545" s="349"/>
      <c r="K545" s="346">
        <f t="shared" si="16"/>
        <v>317.18</v>
      </c>
      <c r="L545" s="37">
        <f t="shared" si="17"/>
        <v>347.78508771929825</v>
      </c>
      <c r="M545" s="279"/>
      <c r="N545" s="38"/>
    </row>
    <row r="546" spans="1:14" s="44" customFormat="1" ht="18.75" x14ac:dyDescent="0.25">
      <c r="A546" s="165" t="s">
        <v>691</v>
      </c>
      <c r="B546" s="45"/>
      <c r="C546" s="35" t="s">
        <v>1113</v>
      </c>
      <c r="D546" s="36" t="s">
        <v>1114</v>
      </c>
      <c r="E546" s="346">
        <v>2144971.7099999995</v>
      </c>
      <c r="F546" s="347">
        <v>6892249.7200000007</v>
      </c>
      <c r="G546" s="348"/>
      <c r="H546" s="346"/>
      <c r="I546" s="348"/>
      <c r="J546" s="349"/>
      <c r="K546" s="346">
        <f t="shared" si="16"/>
        <v>-4747278.0100000016</v>
      </c>
      <c r="L546" s="37">
        <f t="shared" si="17"/>
        <v>-68.878496903910801</v>
      </c>
      <c r="M546" s="279"/>
      <c r="N546" s="38"/>
    </row>
    <row r="547" spans="1:14" s="44" customFormat="1" ht="18.75" x14ac:dyDescent="0.25">
      <c r="A547" s="165"/>
      <c r="B547" s="45"/>
      <c r="C547" s="39" t="s">
        <v>363</v>
      </c>
      <c r="D547" s="40" t="s">
        <v>364</v>
      </c>
      <c r="E547" s="346">
        <v>0</v>
      </c>
      <c r="F547" s="347">
        <v>0</v>
      </c>
      <c r="G547" s="348"/>
      <c r="H547" s="346"/>
      <c r="I547" s="348"/>
      <c r="J547" s="349"/>
      <c r="K547" s="346">
        <f t="shared" si="16"/>
        <v>0</v>
      </c>
      <c r="L547" s="37"/>
      <c r="M547" s="279"/>
      <c r="N547" s="38"/>
    </row>
    <row r="548" spans="1:14" s="44" customFormat="1" ht="18.75" x14ac:dyDescent="0.25">
      <c r="A548" s="165" t="s">
        <v>691</v>
      </c>
      <c r="B548" s="45"/>
      <c r="C548" s="39" t="s">
        <v>1115</v>
      </c>
      <c r="D548" s="40" t="s">
        <v>1116</v>
      </c>
      <c r="E548" s="346">
        <v>2144971.7099999995</v>
      </c>
      <c r="F548" s="347">
        <v>6892249.7200000007</v>
      </c>
      <c r="G548" s="348"/>
      <c r="H548" s="346"/>
      <c r="I548" s="348"/>
      <c r="J548" s="349"/>
      <c r="K548" s="346">
        <f t="shared" si="16"/>
        <v>-4747278.0100000016</v>
      </c>
      <c r="L548" s="37">
        <f t="shared" si="17"/>
        <v>-68.878496903910801</v>
      </c>
      <c r="M548" s="279"/>
      <c r="N548" s="38"/>
    </row>
    <row r="549" spans="1:14" s="44" customFormat="1" ht="18.75" x14ac:dyDescent="0.25">
      <c r="A549" s="165"/>
      <c r="B549" s="45"/>
      <c r="C549" s="42" t="s">
        <v>365</v>
      </c>
      <c r="D549" s="43" t="s">
        <v>366</v>
      </c>
      <c r="E549" s="346">
        <v>134573.96</v>
      </c>
      <c r="F549" s="347">
        <v>333626.78000000003</v>
      </c>
      <c r="G549" s="348"/>
      <c r="H549" s="346"/>
      <c r="I549" s="348"/>
      <c r="J549" s="349"/>
      <c r="K549" s="346">
        <f t="shared" si="16"/>
        <v>-199052.82000000004</v>
      </c>
      <c r="L549" s="37">
        <f t="shared" si="17"/>
        <v>-59.663321991118345</v>
      </c>
      <c r="M549" s="279"/>
      <c r="N549" s="38"/>
    </row>
    <row r="550" spans="1:14" s="44" customFormat="1" ht="18.75" x14ac:dyDescent="0.25">
      <c r="A550" s="165"/>
      <c r="B550" s="45"/>
      <c r="C550" s="42" t="s">
        <v>396</v>
      </c>
      <c r="D550" s="43" t="s">
        <v>397</v>
      </c>
      <c r="E550" s="346">
        <v>15718.22</v>
      </c>
      <c r="F550" s="347">
        <v>10308.68</v>
      </c>
      <c r="G550" s="348"/>
      <c r="H550" s="346"/>
      <c r="I550" s="348"/>
      <c r="J550" s="349"/>
      <c r="K550" s="346">
        <f t="shared" si="16"/>
        <v>5409.5399999999991</v>
      </c>
      <c r="L550" s="37">
        <f t="shared" si="17"/>
        <v>52.475583682876945</v>
      </c>
      <c r="M550" s="279"/>
      <c r="N550" s="38"/>
    </row>
    <row r="551" spans="1:14" s="44" customFormat="1" ht="18.75" x14ac:dyDescent="0.25">
      <c r="A551" s="165" t="s">
        <v>691</v>
      </c>
      <c r="B551" s="45"/>
      <c r="C551" s="42" t="s">
        <v>1117</v>
      </c>
      <c r="D551" s="43" t="s">
        <v>1118</v>
      </c>
      <c r="E551" s="346">
        <v>1858700.8599999999</v>
      </c>
      <c r="F551" s="347">
        <v>2811101.2899999996</v>
      </c>
      <c r="G551" s="348"/>
      <c r="H551" s="346"/>
      <c r="I551" s="348"/>
      <c r="J551" s="349"/>
      <c r="K551" s="346">
        <f t="shared" si="16"/>
        <v>-952400.4299999997</v>
      </c>
      <c r="L551" s="37">
        <f t="shared" si="17"/>
        <v>-33.87997555932963</v>
      </c>
      <c r="M551" s="279"/>
      <c r="N551" s="38"/>
    </row>
    <row r="552" spans="1:14" s="44" customFormat="1" ht="18.75" x14ac:dyDescent="0.25">
      <c r="A552" s="165" t="s">
        <v>691</v>
      </c>
      <c r="B552" s="45" t="s">
        <v>414</v>
      </c>
      <c r="C552" s="42" t="s">
        <v>1119</v>
      </c>
      <c r="D552" s="43" t="s">
        <v>1120</v>
      </c>
      <c r="E552" s="346">
        <v>0</v>
      </c>
      <c r="F552" s="347">
        <v>0</v>
      </c>
      <c r="G552" s="348"/>
      <c r="H552" s="346"/>
      <c r="I552" s="348"/>
      <c r="J552" s="349"/>
      <c r="K552" s="346">
        <f t="shared" si="16"/>
        <v>0</v>
      </c>
      <c r="L552" s="37"/>
      <c r="M552" s="279"/>
      <c r="N552" s="38"/>
    </row>
    <row r="553" spans="1:14" s="44" customFormat="1" ht="18.75" x14ac:dyDescent="0.25">
      <c r="A553" s="165"/>
      <c r="B553" s="45" t="s">
        <v>414</v>
      </c>
      <c r="C553" s="45" t="s">
        <v>368</v>
      </c>
      <c r="D553" s="46" t="s">
        <v>369</v>
      </c>
      <c r="E553" s="346">
        <v>0</v>
      </c>
      <c r="F553" s="347">
        <v>0</v>
      </c>
      <c r="G553" s="348"/>
      <c r="H553" s="346"/>
      <c r="I553" s="348"/>
      <c r="J553" s="349"/>
      <c r="K553" s="346">
        <f t="shared" si="16"/>
        <v>0</v>
      </c>
      <c r="L553" s="37"/>
      <c r="M553" s="279"/>
      <c r="N553" s="38"/>
    </row>
    <row r="554" spans="1:14" s="44" customFormat="1" ht="18.75" x14ac:dyDescent="0.25">
      <c r="A554" s="165"/>
      <c r="B554" s="45" t="s">
        <v>414</v>
      </c>
      <c r="C554" s="45" t="s">
        <v>370</v>
      </c>
      <c r="D554" s="46" t="s">
        <v>1121</v>
      </c>
      <c r="E554" s="346">
        <v>0</v>
      </c>
      <c r="F554" s="347">
        <v>0</v>
      </c>
      <c r="G554" s="356"/>
      <c r="H554" s="346"/>
      <c r="I554" s="348"/>
      <c r="J554" s="349"/>
      <c r="K554" s="346">
        <f t="shared" si="16"/>
        <v>0</v>
      </c>
      <c r="L554" s="37"/>
      <c r="M554" s="279"/>
      <c r="N554" s="38"/>
    </row>
    <row r="555" spans="1:14" s="44" customFormat="1" ht="18.75" x14ac:dyDescent="0.25">
      <c r="A555" s="165" t="s">
        <v>691</v>
      </c>
      <c r="B555" s="45"/>
      <c r="C555" s="42" t="s">
        <v>1122</v>
      </c>
      <c r="D555" s="43" t="s">
        <v>1123</v>
      </c>
      <c r="E555" s="346">
        <v>1858700.8599999999</v>
      </c>
      <c r="F555" s="347">
        <v>2811101.2899999996</v>
      </c>
      <c r="G555" s="348"/>
      <c r="H555" s="346"/>
      <c r="I555" s="348"/>
      <c r="J555" s="349"/>
      <c r="K555" s="346">
        <f t="shared" si="16"/>
        <v>-952400.4299999997</v>
      </c>
      <c r="L555" s="37">
        <f t="shared" si="17"/>
        <v>-33.87997555932963</v>
      </c>
      <c r="M555" s="279"/>
      <c r="N555" s="38"/>
    </row>
    <row r="556" spans="1:14" s="44" customFormat="1" ht="18.75" x14ac:dyDescent="0.25">
      <c r="A556" s="165"/>
      <c r="B556" s="45" t="s">
        <v>755</v>
      </c>
      <c r="C556" s="45" t="s">
        <v>372</v>
      </c>
      <c r="D556" s="46" t="s">
        <v>373</v>
      </c>
      <c r="E556" s="346">
        <v>0</v>
      </c>
      <c r="F556" s="347">
        <v>0</v>
      </c>
      <c r="G556" s="348"/>
      <c r="H556" s="346"/>
      <c r="I556" s="348"/>
      <c r="J556" s="349"/>
      <c r="K556" s="346">
        <f t="shared" si="16"/>
        <v>0</v>
      </c>
      <c r="L556" s="37"/>
      <c r="M556" s="279"/>
      <c r="N556" s="38"/>
    </row>
    <row r="557" spans="1:14" s="44" customFormat="1" ht="18.75" x14ac:dyDescent="0.25">
      <c r="A557" s="165" t="s">
        <v>691</v>
      </c>
      <c r="B557" s="45"/>
      <c r="C557" s="45" t="s">
        <v>1124</v>
      </c>
      <c r="D557" s="46" t="s">
        <v>1125</v>
      </c>
      <c r="E557" s="346">
        <v>736669.85</v>
      </c>
      <c r="F557" s="347">
        <v>1037302.16</v>
      </c>
      <c r="G557" s="348"/>
      <c r="H557" s="346"/>
      <c r="I557" s="348"/>
      <c r="J557" s="349"/>
      <c r="K557" s="346">
        <f t="shared" si="16"/>
        <v>-300632.31000000006</v>
      </c>
      <c r="L557" s="37">
        <f t="shared" si="17"/>
        <v>-28.982134771607921</v>
      </c>
      <c r="M557" s="279"/>
      <c r="N557" s="38"/>
    </row>
    <row r="558" spans="1:14" s="44" customFormat="1" ht="18.75" x14ac:dyDescent="0.25">
      <c r="A558" s="165"/>
      <c r="B558" s="45"/>
      <c r="C558" s="42" t="s">
        <v>374</v>
      </c>
      <c r="D558" s="43" t="s">
        <v>375</v>
      </c>
      <c r="E558" s="346">
        <v>206431.37</v>
      </c>
      <c r="F558" s="347">
        <v>133378.73000000001</v>
      </c>
      <c r="G558" s="348"/>
      <c r="H558" s="346"/>
      <c r="I558" s="348"/>
      <c r="J558" s="349"/>
      <c r="K558" s="346">
        <f t="shared" si="16"/>
        <v>73052.639999999985</v>
      </c>
      <c r="L558" s="37">
        <f t="shared" si="17"/>
        <v>54.770831901008485</v>
      </c>
      <c r="M558" s="279"/>
      <c r="N558" s="38"/>
    </row>
    <row r="559" spans="1:14" s="44" customFormat="1" ht="18.75" x14ac:dyDescent="0.25">
      <c r="A559" s="165"/>
      <c r="B559" s="45"/>
      <c r="C559" s="42" t="s">
        <v>376</v>
      </c>
      <c r="D559" s="43" t="s">
        <v>377</v>
      </c>
      <c r="E559" s="346">
        <v>82934.62</v>
      </c>
      <c r="F559" s="347">
        <v>167048.68</v>
      </c>
      <c r="G559" s="348"/>
      <c r="H559" s="346"/>
      <c r="I559" s="348"/>
      <c r="J559" s="349"/>
      <c r="K559" s="346">
        <f t="shared" si="16"/>
        <v>-84114.06</v>
      </c>
      <c r="L559" s="37">
        <f t="shared" si="17"/>
        <v>-50.353022843401099</v>
      </c>
      <c r="M559" s="279"/>
      <c r="N559" s="38"/>
    </row>
    <row r="560" spans="1:14" s="44" customFormat="1" ht="18.75" x14ac:dyDescent="0.25">
      <c r="A560" s="165"/>
      <c r="B560" s="45"/>
      <c r="C560" s="42" t="s">
        <v>378</v>
      </c>
      <c r="D560" s="43" t="s">
        <v>379</v>
      </c>
      <c r="E560" s="346">
        <v>447303.86</v>
      </c>
      <c r="F560" s="347">
        <v>736874.75</v>
      </c>
      <c r="G560" s="348"/>
      <c r="H560" s="346"/>
      <c r="I560" s="348"/>
      <c r="J560" s="349"/>
      <c r="K560" s="346">
        <f t="shared" si="16"/>
        <v>-289570.89</v>
      </c>
      <c r="L560" s="37">
        <f t="shared" si="17"/>
        <v>-39.297165495221542</v>
      </c>
      <c r="M560" s="279"/>
      <c r="N560" s="38"/>
    </row>
    <row r="561" spans="1:14" s="44" customFormat="1" ht="18.75" x14ac:dyDescent="0.25">
      <c r="A561" s="165"/>
      <c r="B561" s="45"/>
      <c r="C561" s="45" t="s">
        <v>380</v>
      </c>
      <c r="D561" s="46" t="s">
        <v>381</v>
      </c>
      <c r="E561" s="346">
        <v>5611.74</v>
      </c>
      <c r="F561" s="347">
        <v>0</v>
      </c>
      <c r="G561" s="348"/>
      <c r="H561" s="346"/>
      <c r="I561" s="348"/>
      <c r="J561" s="349"/>
      <c r="K561" s="346">
        <f t="shared" si="16"/>
        <v>5611.74</v>
      </c>
      <c r="L561" s="37"/>
      <c r="M561" s="279"/>
      <c r="N561" s="38"/>
    </row>
    <row r="562" spans="1:14" s="44" customFormat="1" ht="18.75" x14ac:dyDescent="0.25">
      <c r="A562" s="165"/>
      <c r="B562" s="45"/>
      <c r="C562" s="45" t="s">
        <v>382</v>
      </c>
      <c r="D562" s="46" t="s">
        <v>383</v>
      </c>
      <c r="E562" s="346">
        <v>0</v>
      </c>
      <c r="F562" s="347">
        <v>0</v>
      </c>
      <c r="G562" s="348"/>
      <c r="H562" s="346"/>
      <c r="I562" s="348"/>
      <c r="J562" s="349"/>
      <c r="K562" s="346">
        <f t="shared" si="16"/>
        <v>0</v>
      </c>
      <c r="L562" s="37"/>
      <c r="M562" s="279"/>
      <c r="N562" s="38"/>
    </row>
    <row r="563" spans="1:14" s="44" customFormat="1" ht="18.75" x14ac:dyDescent="0.25">
      <c r="A563" s="165"/>
      <c r="B563" s="45"/>
      <c r="C563" s="45" t="s">
        <v>384</v>
      </c>
      <c r="D563" s="46" t="s">
        <v>385</v>
      </c>
      <c r="E563" s="346">
        <v>6646.14</v>
      </c>
      <c r="F563" s="347">
        <v>318635.71999999997</v>
      </c>
      <c r="G563" s="348"/>
      <c r="H563" s="346"/>
      <c r="I563" s="348"/>
      <c r="J563" s="349"/>
      <c r="K563" s="346">
        <f t="shared" si="16"/>
        <v>-311989.57999999996</v>
      </c>
      <c r="L563" s="37">
        <f t="shared" si="17"/>
        <v>-97.914188654052964</v>
      </c>
      <c r="M563" s="280"/>
      <c r="N563" s="38"/>
    </row>
    <row r="564" spans="1:14" s="44" customFormat="1" ht="18.75" x14ac:dyDescent="0.25">
      <c r="A564" s="165"/>
      <c r="B564" s="45"/>
      <c r="C564" s="45" t="s">
        <v>386</v>
      </c>
      <c r="D564" s="46" t="s">
        <v>387</v>
      </c>
      <c r="E564" s="346">
        <v>1109773.1299999999</v>
      </c>
      <c r="F564" s="347">
        <v>1442599.84</v>
      </c>
      <c r="G564" s="348"/>
      <c r="H564" s="346"/>
      <c r="I564" s="348"/>
      <c r="J564" s="349"/>
      <c r="K564" s="346">
        <f t="shared" si="16"/>
        <v>-332826.7100000002</v>
      </c>
      <c r="L564" s="37">
        <f t="shared" si="17"/>
        <v>-23.071312000145529</v>
      </c>
      <c r="M564" s="280"/>
      <c r="N564" s="38"/>
    </row>
    <row r="565" spans="1:14" s="44" customFormat="1" ht="18.75" x14ac:dyDescent="0.25">
      <c r="A565" s="165"/>
      <c r="B565" s="45"/>
      <c r="C565" s="45" t="s">
        <v>371</v>
      </c>
      <c r="D565" s="46" t="s">
        <v>367</v>
      </c>
      <c r="E565" s="346">
        <v>0</v>
      </c>
      <c r="F565" s="347">
        <v>12563.57</v>
      </c>
      <c r="G565" s="348"/>
      <c r="H565" s="346"/>
      <c r="I565" s="348"/>
      <c r="J565" s="349"/>
      <c r="K565" s="346">
        <f t="shared" si="16"/>
        <v>-12563.57</v>
      </c>
      <c r="L565" s="37">
        <f t="shared" si="17"/>
        <v>-100</v>
      </c>
      <c r="M565" s="280"/>
      <c r="N565" s="38"/>
    </row>
    <row r="566" spans="1:14" s="44" customFormat="1" ht="18.75" x14ac:dyDescent="0.25">
      <c r="A566" s="165" t="s">
        <v>691</v>
      </c>
      <c r="B566" s="45"/>
      <c r="C566" s="42" t="s">
        <v>1126</v>
      </c>
      <c r="D566" s="43" t="s">
        <v>1127</v>
      </c>
      <c r="E566" s="346">
        <v>31190.66</v>
      </c>
      <c r="F566" s="347">
        <v>3543599.9000000004</v>
      </c>
      <c r="G566" s="348"/>
      <c r="H566" s="346"/>
      <c r="I566" s="348"/>
      <c r="J566" s="349"/>
      <c r="K566" s="346">
        <f t="shared" si="16"/>
        <v>-3512409.24</v>
      </c>
      <c r="L566" s="37">
        <f t="shared" si="17"/>
        <v>-99.119803000333079</v>
      </c>
      <c r="M566" s="280"/>
      <c r="N566" s="38"/>
    </row>
    <row r="567" spans="1:14" s="21" customFormat="1" ht="18.75" x14ac:dyDescent="0.25">
      <c r="A567" s="166"/>
      <c r="B567" s="47"/>
      <c r="C567" s="42" t="s">
        <v>642</v>
      </c>
      <c r="D567" s="43" t="s">
        <v>1128</v>
      </c>
      <c r="E567" s="346">
        <v>0</v>
      </c>
      <c r="F567" s="347">
        <v>0</v>
      </c>
      <c r="G567" s="356"/>
      <c r="H567" s="346"/>
      <c r="I567" s="348"/>
      <c r="J567" s="349"/>
      <c r="K567" s="346">
        <f t="shared" si="16"/>
        <v>0</v>
      </c>
      <c r="L567" s="37"/>
      <c r="M567" s="280"/>
      <c r="N567" s="38"/>
    </row>
    <row r="568" spans="1:14" s="21" customFormat="1" ht="18.75" x14ac:dyDescent="0.25">
      <c r="A568" s="166"/>
      <c r="B568" s="47" t="s">
        <v>414</v>
      </c>
      <c r="C568" s="42" t="s">
        <v>388</v>
      </c>
      <c r="D568" s="43" t="s">
        <v>1129</v>
      </c>
      <c r="E568" s="346">
        <v>0</v>
      </c>
      <c r="F568" s="347">
        <v>3543305.74</v>
      </c>
      <c r="G568" s="348"/>
      <c r="H568" s="346"/>
      <c r="I568" s="348"/>
      <c r="J568" s="349"/>
      <c r="K568" s="346">
        <f t="shared" si="16"/>
        <v>-3543305.74</v>
      </c>
      <c r="L568" s="37">
        <f t="shared" si="17"/>
        <v>-100</v>
      </c>
      <c r="M568" s="280"/>
      <c r="N568" s="38"/>
    </row>
    <row r="569" spans="1:14" s="21" customFormat="1" ht="18.75" x14ac:dyDescent="0.25">
      <c r="A569" s="166" t="s">
        <v>691</v>
      </c>
      <c r="B569" s="47"/>
      <c r="C569" s="42" t="s">
        <v>1130</v>
      </c>
      <c r="D569" s="43" t="s">
        <v>1131</v>
      </c>
      <c r="E569" s="346">
        <v>31190.66</v>
      </c>
      <c r="F569" s="347">
        <v>294.15999999999997</v>
      </c>
      <c r="G569" s="348"/>
      <c r="H569" s="346"/>
      <c r="I569" s="348"/>
      <c r="J569" s="349"/>
      <c r="K569" s="346">
        <f t="shared" si="16"/>
        <v>30896.5</v>
      </c>
      <c r="L569" s="343" t="s">
        <v>1397</v>
      </c>
      <c r="M569" s="280"/>
      <c r="N569" s="38"/>
    </row>
    <row r="570" spans="1:14" s="21" customFormat="1" ht="18.75" x14ac:dyDescent="0.25">
      <c r="A570" s="166"/>
      <c r="B570" s="47" t="s">
        <v>755</v>
      </c>
      <c r="C570" s="45" t="s">
        <v>389</v>
      </c>
      <c r="D570" s="46" t="s">
        <v>1132</v>
      </c>
      <c r="E570" s="346">
        <v>0</v>
      </c>
      <c r="F570" s="347">
        <v>0</v>
      </c>
      <c r="G570" s="348"/>
      <c r="H570" s="346"/>
      <c r="I570" s="348"/>
      <c r="J570" s="349"/>
      <c r="K570" s="346">
        <f t="shared" si="16"/>
        <v>0</v>
      </c>
      <c r="L570" s="37"/>
      <c r="M570" s="280"/>
      <c r="N570" s="38"/>
    </row>
    <row r="571" spans="1:14" s="21" customFormat="1" ht="18.75" x14ac:dyDescent="0.25">
      <c r="A571" s="166"/>
      <c r="B571" s="47"/>
      <c r="C571" s="45" t="s">
        <v>390</v>
      </c>
      <c r="D571" s="46" t="s">
        <v>1133</v>
      </c>
      <c r="E571" s="346">
        <v>0</v>
      </c>
      <c r="F571" s="347">
        <v>0</v>
      </c>
      <c r="G571" s="348"/>
      <c r="H571" s="346"/>
      <c r="I571" s="348"/>
      <c r="J571" s="349"/>
      <c r="K571" s="346">
        <f t="shared" si="16"/>
        <v>0</v>
      </c>
      <c r="L571" s="37"/>
      <c r="M571" s="280"/>
      <c r="N571" s="38"/>
    </row>
    <row r="572" spans="1:14" s="21" customFormat="1" ht="18.75" x14ac:dyDescent="0.25">
      <c r="A572" s="166"/>
      <c r="B572" s="47"/>
      <c r="C572" s="45" t="s">
        <v>391</v>
      </c>
      <c r="D572" s="46" t="s">
        <v>1134</v>
      </c>
      <c r="E572" s="346">
        <v>0</v>
      </c>
      <c r="F572" s="347">
        <v>0</v>
      </c>
      <c r="G572" s="348"/>
      <c r="H572" s="346"/>
      <c r="I572" s="348"/>
      <c r="J572" s="349"/>
      <c r="K572" s="346">
        <f t="shared" si="16"/>
        <v>0</v>
      </c>
      <c r="L572" s="37"/>
      <c r="M572" s="280"/>
      <c r="N572" s="38"/>
    </row>
    <row r="573" spans="1:14" s="21" customFormat="1" ht="18.75" x14ac:dyDescent="0.25">
      <c r="A573" s="166"/>
      <c r="B573" s="47"/>
      <c r="C573" s="45" t="s">
        <v>392</v>
      </c>
      <c r="D573" s="46" t="s">
        <v>1135</v>
      </c>
      <c r="E573" s="346">
        <v>0</v>
      </c>
      <c r="F573" s="347">
        <v>0</v>
      </c>
      <c r="G573" s="348"/>
      <c r="H573" s="346"/>
      <c r="I573" s="348"/>
      <c r="J573" s="349"/>
      <c r="K573" s="346">
        <f t="shared" si="16"/>
        <v>0</v>
      </c>
      <c r="L573" s="37"/>
      <c r="M573" s="279"/>
      <c r="N573" s="38"/>
    </row>
    <row r="574" spans="1:14" s="21" customFormat="1" ht="18.75" x14ac:dyDescent="0.25">
      <c r="A574" s="166"/>
      <c r="B574" s="47"/>
      <c r="C574" s="45" t="s">
        <v>393</v>
      </c>
      <c r="D574" s="46" t="s">
        <v>1136</v>
      </c>
      <c r="E574" s="346">
        <v>0</v>
      </c>
      <c r="F574" s="347">
        <v>0</v>
      </c>
      <c r="G574" s="348"/>
      <c r="H574" s="346"/>
      <c r="I574" s="348"/>
      <c r="J574" s="349"/>
      <c r="K574" s="346">
        <f t="shared" si="16"/>
        <v>0</v>
      </c>
      <c r="L574" s="37"/>
      <c r="M574" s="279"/>
      <c r="N574" s="38"/>
    </row>
    <row r="575" spans="1:14" s="21" customFormat="1" ht="18.75" x14ac:dyDescent="0.25">
      <c r="A575" s="166"/>
      <c r="B575" s="47"/>
      <c r="C575" s="45" t="s">
        <v>394</v>
      </c>
      <c r="D575" s="46" t="s">
        <v>1137</v>
      </c>
      <c r="E575" s="346">
        <v>28841.35</v>
      </c>
      <c r="F575" s="347">
        <v>110</v>
      </c>
      <c r="G575" s="348"/>
      <c r="H575" s="346"/>
      <c r="I575" s="348"/>
      <c r="J575" s="349"/>
      <c r="K575" s="346">
        <f t="shared" si="16"/>
        <v>28731.35</v>
      </c>
      <c r="L575" s="343" t="s">
        <v>1397</v>
      </c>
      <c r="M575" s="279"/>
      <c r="N575" s="38"/>
    </row>
    <row r="576" spans="1:14" s="21" customFormat="1" ht="18.75" x14ac:dyDescent="0.25">
      <c r="A576" s="166"/>
      <c r="B576" s="47"/>
      <c r="C576" s="45" t="s">
        <v>395</v>
      </c>
      <c r="D576" s="46" t="s">
        <v>1138</v>
      </c>
      <c r="E576" s="346">
        <v>2349.31</v>
      </c>
      <c r="F576" s="347">
        <v>184.16</v>
      </c>
      <c r="G576" s="348"/>
      <c r="H576" s="346"/>
      <c r="I576" s="348"/>
      <c r="J576" s="349"/>
      <c r="K576" s="346">
        <f t="shared" si="16"/>
        <v>2165.15</v>
      </c>
      <c r="L576" s="343" t="s">
        <v>1397</v>
      </c>
      <c r="M576" s="280"/>
      <c r="N576" s="38"/>
    </row>
    <row r="577" spans="1:29" s="44" customFormat="1" ht="18.75" x14ac:dyDescent="0.25">
      <c r="A577" s="165"/>
      <c r="B577" s="45"/>
      <c r="C577" s="42" t="s">
        <v>398</v>
      </c>
      <c r="D577" s="43" t="s">
        <v>399</v>
      </c>
      <c r="E577" s="346">
        <v>104788.01</v>
      </c>
      <c r="F577" s="347">
        <v>193613.07</v>
      </c>
      <c r="G577" s="348"/>
      <c r="H577" s="346"/>
      <c r="I577" s="348"/>
      <c r="J577" s="349"/>
      <c r="K577" s="346">
        <f t="shared" si="16"/>
        <v>-88825.060000000012</v>
      </c>
      <c r="L577" s="37">
        <f t="shared" si="17"/>
        <v>-45.877615596922254</v>
      </c>
      <c r="M577" s="279"/>
      <c r="N577" s="38"/>
    </row>
    <row r="578" spans="1:29" s="44" customFormat="1" ht="18.75" x14ac:dyDescent="0.25">
      <c r="A578" s="165" t="s">
        <v>691</v>
      </c>
      <c r="B578" s="45"/>
      <c r="C578" s="35" t="s">
        <v>1139</v>
      </c>
      <c r="D578" s="36" t="s">
        <v>1140</v>
      </c>
      <c r="E578" s="346">
        <v>767725.42000000039</v>
      </c>
      <c r="F578" s="347">
        <v>-1220586.7200000007</v>
      </c>
      <c r="G578" s="348"/>
      <c r="H578" s="346"/>
      <c r="I578" s="348"/>
      <c r="J578" s="349"/>
      <c r="K578" s="346">
        <f t="shared" si="16"/>
        <v>1988312.1400000011</v>
      </c>
      <c r="L578" s="37">
        <f t="shared" si="17"/>
        <v>-162.89806430140416</v>
      </c>
      <c r="M578" s="279"/>
      <c r="N578" s="38"/>
    </row>
    <row r="579" spans="1:29" s="44" customFormat="1" ht="18.75" x14ac:dyDescent="0.25">
      <c r="A579" s="165" t="s">
        <v>691</v>
      </c>
      <c r="B579" s="45"/>
      <c r="C579" s="35" t="s">
        <v>1141</v>
      </c>
      <c r="D579" s="36" t="s">
        <v>1142</v>
      </c>
      <c r="E579" s="351">
        <v>8158154.8099998664</v>
      </c>
      <c r="F579" s="352">
        <v>15960178.939999921</v>
      </c>
      <c r="G579" s="353"/>
      <c r="H579" s="351"/>
      <c r="I579" s="353"/>
      <c r="J579" s="349"/>
      <c r="K579" s="351">
        <f t="shared" si="16"/>
        <v>-7802024.1300000548</v>
      </c>
      <c r="L579" s="301">
        <f t="shared" si="17"/>
        <v>-48.884314889768355</v>
      </c>
      <c r="M579" s="279"/>
      <c r="N579" s="38"/>
    </row>
    <row r="580" spans="1:29" s="21" customFormat="1" ht="18.75" x14ac:dyDescent="0.25">
      <c r="A580" s="166"/>
      <c r="B580" s="47"/>
      <c r="C580" s="45"/>
      <c r="D580" s="36" t="s">
        <v>1143</v>
      </c>
      <c r="E580" s="346"/>
      <c r="F580" s="347"/>
      <c r="G580" s="348"/>
      <c r="H580" s="346"/>
      <c r="I580" s="348"/>
      <c r="J580" s="349"/>
      <c r="K580" s="346">
        <f t="shared" si="16"/>
        <v>0</v>
      </c>
      <c r="L580" s="37"/>
      <c r="M580" s="279"/>
      <c r="N580" s="38"/>
    </row>
    <row r="581" spans="1:29" s="44" customFormat="1" ht="18.75" x14ac:dyDescent="0.25">
      <c r="A581" s="165" t="s">
        <v>691</v>
      </c>
      <c r="B581" s="45"/>
      <c r="C581" s="35" t="s">
        <v>1144</v>
      </c>
      <c r="D581" s="36" t="s">
        <v>1145</v>
      </c>
      <c r="E581" s="346">
        <v>15519001.959999999</v>
      </c>
      <c r="F581" s="347">
        <v>15647195.169999998</v>
      </c>
      <c r="G581" s="348"/>
      <c r="H581" s="346"/>
      <c r="I581" s="348"/>
      <c r="J581" s="349"/>
      <c r="K581" s="346">
        <f t="shared" si="16"/>
        <v>-128193.20999999903</v>
      </c>
      <c r="L581" s="37">
        <f t="shared" si="17"/>
        <v>-0.81927277449559066</v>
      </c>
      <c r="M581" s="279"/>
      <c r="N581" s="38"/>
    </row>
    <row r="582" spans="1:29" s="44" customFormat="1" ht="18.75" x14ac:dyDescent="0.25">
      <c r="A582" s="168"/>
      <c r="B582" s="316"/>
      <c r="C582" s="39" t="s">
        <v>400</v>
      </c>
      <c r="D582" s="40" t="s">
        <v>401</v>
      </c>
      <c r="E582" s="346">
        <v>14450968.109999999</v>
      </c>
      <c r="F582" s="347">
        <v>14171466.969999999</v>
      </c>
      <c r="G582" s="348"/>
      <c r="H582" s="346"/>
      <c r="I582" s="348"/>
      <c r="J582" s="349"/>
      <c r="K582" s="346">
        <f t="shared" si="16"/>
        <v>279501.1400000006</v>
      </c>
      <c r="L582" s="37">
        <f t="shared" si="17"/>
        <v>1.9722809261150231</v>
      </c>
      <c r="M582" s="279"/>
      <c r="N582" s="38"/>
    </row>
    <row r="583" spans="1:29" s="44" customFormat="1" ht="18.75" x14ac:dyDescent="0.25">
      <c r="A583" s="168"/>
      <c r="B583" s="316"/>
      <c r="C583" s="39" t="s">
        <v>402</v>
      </c>
      <c r="D583" s="40" t="s">
        <v>403</v>
      </c>
      <c r="E583" s="346">
        <v>738743.68</v>
      </c>
      <c r="F583" s="347">
        <v>996832.3</v>
      </c>
      <c r="G583" s="356"/>
      <c r="H583" s="346"/>
      <c r="I583" s="348"/>
      <c r="J583" s="349"/>
      <c r="K583" s="346">
        <f t="shared" si="16"/>
        <v>-258088.62</v>
      </c>
      <c r="L583" s="37">
        <f t="shared" si="17"/>
        <v>-25.890876529582759</v>
      </c>
      <c r="M583" s="280"/>
      <c r="N583" s="38"/>
    </row>
    <row r="584" spans="1:29" s="44" customFormat="1" ht="18.75" x14ac:dyDescent="0.25">
      <c r="A584" s="168"/>
      <c r="B584" s="316"/>
      <c r="C584" s="39" t="s">
        <v>406</v>
      </c>
      <c r="D584" s="40" t="s">
        <v>407</v>
      </c>
      <c r="E584" s="346">
        <v>329290.17</v>
      </c>
      <c r="F584" s="347">
        <v>470727.86</v>
      </c>
      <c r="G584" s="348"/>
      <c r="H584" s="346"/>
      <c r="I584" s="348"/>
      <c r="J584" s="349"/>
      <c r="K584" s="346">
        <f t="shared" si="16"/>
        <v>-141437.69</v>
      </c>
      <c r="L584" s="37">
        <f t="shared" si="17"/>
        <v>-30.04659422537685</v>
      </c>
      <c r="M584" s="280"/>
      <c r="N584" s="38"/>
    </row>
    <row r="585" spans="1:29" s="44" customFormat="1" ht="18.75" x14ac:dyDescent="0.25">
      <c r="A585" s="168"/>
      <c r="B585" s="316"/>
      <c r="C585" s="39" t="s">
        <v>404</v>
      </c>
      <c r="D585" s="40" t="s">
        <v>405</v>
      </c>
      <c r="E585" s="346">
        <v>0</v>
      </c>
      <c r="F585" s="347">
        <v>8168.04</v>
      </c>
      <c r="G585" s="348"/>
      <c r="H585" s="346"/>
      <c r="I585" s="348"/>
      <c r="J585" s="349"/>
      <c r="K585" s="346">
        <f t="shared" si="16"/>
        <v>-8168.04</v>
      </c>
      <c r="L585" s="37">
        <f t="shared" si="17"/>
        <v>-100</v>
      </c>
      <c r="M585" s="280"/>
      <c r="N585" s="38"/>
    </row>
    <row r="586" spans="1:29" s="44" customFormat="1" ht="18.75" x14ac:dyDescent="0.25">
      <c r="A586" s="165" t="s">
        <v>691</v>
      </c>
      <c r="B586" s="45"/>
      <c r="C586" s="35" t="s">
        <v>1146</v>
      </c>
      <c r="D586" s="36" t="s">
        <v>1147</v>
      </c>
      <c r="E586" s="346">
        <v>269518.23</v>
      </c>
      <c r="F586" s="347">
        <v>310189.76999999996</v>
      </c>
      <c r="G586" s="348"/>
      <c r="H586" s="346"/>
      <c r="I586" s="348"/>
      <c r="J586" s="349"/>
      <c r="K586" s="346">
        <f t="shared" si="16"/>
        <v>-40671.539999999979</v>
      </c>
      <c r="L586" s="37">
        <f t="shared" si="17"/>
        <v>-13.111825061155299</v>
      </c>
      <c r="M586" s="157"/>
      <c r="N586" s="38"/>
    </row>
    <row r="587" spans="1:29" s="44" customFormat="1" ht="18.75" x14ac:dyDescent="0.25">
      <c r="A587" s="165"/>
      <c r="B587" s="45"/>
      <c r="C587" s="39" t="s">
        <v>408</v>
      </c>
      <c r="D587" s="40" t="s">
        <v>409</v>
      </c>
      <c r="E587" s="346">
        <v>269518.23</v>
      </c>
      <c r="F587" s="347">
        <v>269519.03999999998</v>
      </c>
      <c r="G587" s="348"/>
      <c r="H587" s="346"/>
      <c r="I587" s="348"/>
      <c r="J587" s="349"/>
      <c r="K587" s="346">
        <f t="shared" si="16"/>
        <v>-0.80999999999767169</v>
      </c>
      <c r="L587" s="37">
        <f t="shared" si="17"/>
        <v>-3.0053535364242605E-4</v>
      </c>
      <c r="M587" s="157"/>
      <c r="N587" s="38"/>
    </row>
    <row r="588" spans="1:29" s="44" customFormat="1" ht="18.75" x14ac:dyDescent="0.25">
      <c r="A588" s="165"/>
      <c r="B588" s="45"/>
      <c r="C588" s="39" t="s">
        <v>410</v>
      </c>
      <c r="D588" s="40" t="s">
        <v>411</v>
      </c>
      <c r="E588" s="346">
        <v>0</v>
      </c>
      <c r="F588" s="347">
        <v>40670.730000000003</v>
      </c>
      <c r="G588" s="348"/>
      <c r="H588" s="346"/>
      <c r="I588" s="348"/>
      <c r="J588" s="349"/>
      <c r="K588" s="346">
        <f t="shared" si="16"/>
        <v>-40670.730000000003</v>
      </c>
      <c r="L588" s="37">
        <f t="shared" si="17"/>
        <v>-100</v>
      </c>
      <c r="M588" s="158"/>
      <c r="N588" s="38"/>
    </row>
    <row r="589" spans="1:29" s="21" customFormat="1" ht="18.75" x14ac:dyDescent="0.25">
      <c r="A589" s="166"/>
      <c r="B589" s="47"/>
      <c r="C589" s="35" t="s">
        <v>412</v>
      </c>
      <c r="D589" s="36" t="s">
        <v>413</v>
      </c>
      <c r="E589" s="346">
        <v>0</v>
      </c>
      <c r="F589" s="347">
        <v>0</v>
      </c>
      <c r="G589" s="348"/>
      <c r="H589" s="346"/>
      <c r="I589" s="348"/>
      <c r="J589" s="349"/>
      <c r="K589" s="346">
        <f t="shared" si="16"/>
        <v>0</v>
      </c>
      <c r="L589" s="37"/>
      <c r="M589" s="159"/>
      <c r="N589" s="38"/>
    </row>
    <row r="590" spans="1:29" s="21" customFormat="1" ht="18.75" x14ac:dyDescent="0.25">
      <c r="A590" s="166" t="s">
        <v>691</v>
      </c>
      <c r="B590" s="47"/>
      <c r="C590" s="312" t="s">
        <v>1148</v>
      </c>
      <c r="D590" s="313" t="s">
        <v>1149</v>
      </c>
      <c r="E590" s="357">
        <v>15788520.189999999</v>
      </c>
      <c r="F590" s="358">
        <v>15957384.939999998</v>
      </c>
      <c r="G590" s="348"/>
      <c r="H590" s="357"/>
      <c r="I590" s="348"/>
      <c r="J590" s="349"/>
      <c r="K590" s="357">
        <f t="shared" si="16"/>
        <v>-168864.74999999814</v>
      </c>
      <c r="L590" s="315">
        <f t="shared" si="17"/>
        <v>-1.0582232028301133</v>
      </c>
      <c r="M590" s="284"/>
      <c r="N590" s="38"/>
    </row>
    <row r="591" spans="1:29" s="21" customFormat="1" ht="30" customHeight="1" thickBot="1" x14ac:dyDescent="0.3">
      <c r="A591" s="174" t="s">
        <v>691</v>
      </c>
      <c r="B591" s="314"/>
      <c r="C591" s="322" t="s">
        <v>1150</v>
      </c>
      <c r="D591" s="326" t="s">
        <v>1151</v>
      </c>
      <c r="E591" s="351">
        <v>-7630365.3800001331</v>
      </c>
      <c r="F591" s="359">
        <v>2793.9999999236315</v>
      </c>
      <c r="G591" s="360"/>
      <c r="H591" s="360"/>
      <c r="I591" s="360"/>
      <c r="J591" s="361"/>
      <c r="K591" s="351">
        <f t="shared" si="16"/>
        <v>-7633159.3800000567</v>
      </c>
      <c r="L591" s="343" t="s">
        <v>1397</v>
      </c>
      <c r="M591" s="285"/>
      <c r="N591" s="38"/>
    </row>
    <row r="592" spans="1:29" s="2" customFormat="1" ht="30.75" customHeight="1" x14ac:dyDescent="0.25">
      <c r="A592" s="70"/>
      <c r="B592" s="70"/>
      <c r="C592" s="323"/>
      <c r="D592" s="326" t="s">
        <v>1394</v>
      </c>
      <c r="E592" s="351">
        <v>7630365.3800001303</v>
      </c>
      <c r="F592" s="359">
        <v>0</v>
      </c>
      <c r="G592" s="360"/>
      <c r="H592" s="360"/>
      <c r="I592" s="360"/>
      <c r="J592" s="361"/>
      <c r="K592" s="351"/>
      <c r="L592" s="301"/>
      <c r="M592" s="72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9"/>
    </row>
    <row r="593" spans="1:30" s="2" customFormat="1" ht="24.75" customHeight="1" thickBot="1" x14ac:dyDescent="0.3">
      <c r="A593" s="70"/>
      <c r="B593" s="70"/>
      <c r="C593" s="324"/>
      <c r="D593" s="327" t="s">
        <v>1396</v>
      </c>
      <c r="E593" s="309">
        <v>0</v>
      </c>
      <c r="F593" s="329">
        <v>0</v>
      </c>
      <c r="G593" s="325"/>
      <c r="H593" s="325"/>
      <c r="I593" s="325"/>
      <c r="J593" s="331"/>
      <c r="K593" s="309"/>
      <c r="L593" s="310"/>
      <c r="M593" s="72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9"/>
    </row>
    <row r="594" spans="1:30" s="2" customFormat="1" ht="26.25" customHeight="1" x14ac:dyDescent="0.25">
      <c r="A594" s="70"/>
      <c r="B594" s="70"/>
      <c r="C594" s="298"/>
      <c r="D594" s="362" t="s">
        <v>1395</v>
      </c>
      <c r="E594" s="70"/>
      <c r="F594" s="157"/>
      <c r="G594" s="78"/>
      <c r="H594" s="78"/>
      <c r="I594" s="78"/>
      <c r="J594" s="70"/>
      <c r="K594" s="70"/>
      <c r="L594" s="341"/>
      <c r="M594" s="72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9"/>
    </row>
    <row r="595" spans="1:30" s="2" customFormat="1" x14ac:dyDescent="0.25">
      <c r="A595" s="80"/>
      <c r="B595" s="80"/>
      <c r="C595" s="5"/>
      <c r="D595" s="81"/>
      <c r="E595" s="71"/>
      <c r="F595" s="158"/>
      <c r="G595" s="82"/>
      <c r="H595" s="82"/>
      <c r="I595" s="82"/>
      <c r="J595" s="71"/>
      <c r="K595" s="71"/>
      <c r="L595" s="341"/>
      <c r="M595" s="72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83"/>
    </row>
    <row r="596" spans="1:30" s="2" customFormat="1" ht="15" x14ac:dyDescent="0.25">
      <c r="A596" s="80"/>
      <c r="B596" s="80"/>
      <c r="C596" s="97" t="s">
        <v>1399</v>
      </c>
      <c r="D596" s="96"/>
      <c r="E596" s="287"/>
      <c r="L596" s="34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  <c r="AB596" s="72"/>
      <c r="AC596" s="85"/>
    </row>
    <row r="597" spans="1:30" s="88" customFormat="1" ht="15" x14ac:dyDescent="0.25">
      <c r="A597" s="80"/>
      <c r="B597" s="70"/>
      <c r="C597" s="286" t="s">
        <v>1171</v>
      </c>
      <c r="D597" s="101"/>
      <c r="E597" s="74"/>
      <c r="F597" s="288"/>
      <c r="G597" s="289"/>
      <c r="H597" s="289"/>
      <c r="I597" s="289"/>
      <c r="J597" s="287"/>
      <c r="K597" s="344" t="s">
        <v>1152</v>
      </c>
      <c r="L597" s="341"/>
      <c r="M597" s="72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  <c r="AA597" s="73"/>
      <c r="AB597" s="73"/>
      <c r="AC597" s="7"/>
    </row>
    <row r="598" spans="1:30" s="2" customFormat="1" ht="15" x14ac:dyDescent="0.25">
      <c r="A598" s="70"/>
      <c r="B598" s="70"/>
      <c r="C598" s="286"/>
      <c r="D598" s="290"/>
      <c r="E598" s="287"/>
      <c r="F598" s="291"/>
      <c r="G598" s="292"/>
      <c r="H598" s="292"/>
      <c r="I598" s="293"/>
      <c r="J598" s="74"/>
      <c r="K598" s="2" t="s">
        <v>1384</v>
      </c>
      <c r="L598" s="342"/>
      <c r="M598" s="3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  <c r="AB598" s="72"/>
      <c r="AC598" s="85"/>
    </row>
    <row r="599" spans="1:30" s="2" customFormat="1" ht="23.25" customHeight="1" x14ac:dyDescent="0.25">
      <c r="A599" s="70"/>
      <c r="E599" s="286"/>
      <c r="L599" s="342"/>
      <c r="M599" s="75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  <c r="AA599" s="73"/>
      <c r="AB599" s="73"/>
      <c r="AC599" s="4"/>
    </row>
    <row r="600" spans="1:30" s="2" customFormat="1" ht="15" x14ac:dyDescent="0.25">
      <c r="A600" s="70"/>
      <c r="B600" s="70"/>
      <c r="C600" s="101"/>
      <c r="D600" s="101"/>
      <c r="E600" s="287"/>
      <c r="F600" s="288"/>
      <c r="G600" s="287"/>
      <c r="H600" s="287"/>
      <c r="I600" s="289"/>
      <c r="J600" s="287"/>
      <c r="L600" s="342"/>
      <c r="M600" s="75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  <c r="AB600" s="72"/>
      <c r="AC600" s="85"/>
    </row>
    <row r="601" spans="1:30" s="2" customFormat="1" ht="16.5" x14ac:dyDescent="0.25">
      <c r="A601" s="70"/>
      <c r="B601" s="383" t="s">
        <v>1385</v>
      </c>
      <c r="C601" s="383"/>
      <c r="D601" s="383"/>
      <c r="E601" s="383"/>
      <c r="F601" s="383"/>
      <c r="G601" s="383"/>
      <c r="H601" s="383"/>
      <c r="I601" s="383"/>
      <c r="J601" s="383"/>
      <c r="K601" s="383"/>
      <c r="L601" s="383"/>
      <c r="M601" s="75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  <c r="AC601" s="85"/>
    </row>
    <row r="602" spans="1:30" s="2" customFormat="1" ht="24.75" customHeight="1" x14ac:dyDescent="0.25">
      <c r="A602" s="70"/>
      <c r="B602" s="382" t="s">
        <v>1398</v>
      </c>
      <c r="C602" s="382"/>
      <c r="D602" s="382"/>
      <c r="E602" s="382"/>
      <c r="F602" s="382"/>
      <c r="G602" s="382"/>
      <c r="H602" s="382"/>
      <c r="I602" s="382"/>
      <c r="J602" s="382"/>
      <c r="K602" s="382"/>
      <c r="L602" s="382"/>
      <c r="M602" s="75"/>
      <c r="N602" s="72"/>
      <c r="O602" s="72"/>
      <c r="P602" s="72"/>
      <c r="Q602" s="72"/>
      <c r="R602" s="72" t="s">
        <v>1390</v>
      </c>
      <c r="S602" s="72"/>
      <c r="T602" s="72"/>
      <c r="U602" s="72"/>
      <c r="V602" s="72"/>
      <c r="W602" s="72"/>
      <c r="X602" s="72"/>
      <c r="Y602" s="72"/>
      <c r="Z602" s="72"/>
      <c r="AA602" s="72"/>
      <c r="AB602" s="72"/>
      <c r="AC602" s="85"/>
    </row>
    <row r="603" spans="1:30" s="2" customFormat="1" ht="15" x14ac:dyDescent="0.25">
      <c r="A603" s="89"/>
      <c r="B603" s="89"/>
      <c r="C603" s="5"/>
      <c r="D603" s="90"/>
      <c r="E603" s="74"/>
      <c r="F603" s="288"/>
      <c r="G603" s="287"/>
      <c r="H603" s="287"/>
      <c r="I603" s="289"/>
      <c r="J603" s="287"/>
      <c r="K603" s="287"/>
      <c r="L603" s="341"/>
      <c r="M603" s="75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  <c r="AA603" s="73"/>
      <c r="AB603" s="73"/>
      <c r="AC603" s="4"/>
    </row>
    <row r="604" spans="1:30" s="2" customFormat="1" x14ac:dyDescent="0.25">
      <c r="A604" s="89"/>
      <c r="B604" s="89"/>
      <c r="C604" s="11"/>
      <c r="D604" s="11"/>
      <c r="E604" s="72"/>
      <c r="F604" s="159"/>
      <c r="G604" s="72"/>
      <c r="H604" s="72"/>
      <c r="I604" s="84"/>
      <c r="J604" s="72"/>
      <c r="K604" s="72"/>
      <c r="L604" s="341"/>
      <c r="M604" s="75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  <c r="AB604" s="72"/>
      <c r="AC604" s="85"/>
    </row>
    <row r="605" spans="1:30" x14ac:dyDescent="0.25">
      <c r="A605" s="89"/>
      <c r="B605" s="89"/>
      <c r="D605" s="90"/>
      <c r="E605" s="74"/>
      <c r="F605" s="160"/>
      <c r="G605" s="2"/>
      <c r="H605" s="73" t="s">
        <v>1153</v>
      </c>
      <c r="I605" s="82"/>
      <c r="J605" s="74"/>
      <c r="K605" s="74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  <c r="AA605" s="73"/>
      <c r="AB605" s="73"/>
      <c r="AD605" s="3"/>
    </row>
    <row r="606" spans="1:30" x14ac:dyDescent="0.25">
      <c r="G606" s="72"/>
      <c r="H606" s="72"/>
      <c r="W606" s="10"/>
      <c r="X606" s="10"/>
      <c r="Y606" s="10"/>
      <c r="Z606" s="10"/>
      <c r="AA606" s="10"/>
    </row>
    <row r="607" spans="1:30" x14ac:dyDescent="0.25">
      <c r="F607" s="160"/>
      <c r="G607" s="73"/>
      <c r="H607" s="73"/>
      <c r="W607" s="10"/>
      <c r="X607" s="10"/>
      <c r="Y607" s="10"/>
      <c r="Z607" s="10"/>
      <c r="AA607" s="10"/>
    </row>
    <row r="608" spans="1:30" x14ac:dyDescent="0.25">
      <c r="G608" s="75"/>
      <c r="H608" s="75"/>
      <c r="W608" s="10"/>
      <c r="X608" s="10"/>
      <c r="Y608" s="10"/>
      <c r="Z608" s="10"/>
      <c r="AA608" s="10"/>
    </row>
    <row r="609" spans="23:27" x14ac:dyDescent="0.25">
      <c r="W609" s="10"/>
      <c r="X609" s="10"/>
      <c r="Y609" s="10"/>
      <c r="Z609" s="10"/>
      <c r="AA609" s="10"/>
    </row>
    <row r="610" spans="23:27" x14ac:dyDescent="0.25">
      <c r="W610" s="10"/>
      <c r="X610" s="10"/>
      <c r="Y610" s="10"/>
      <c r="Z610" s="10"/>
      <c r="AA610" s="10"/>
    </row>
    <row r="611" spans="23:27" x14ac:dyDescent="0.25">
      <c r="W611" s="10"/>
      <c r="X611" s="10"/>
      <c r="Y611" s="10"/>
      <c r="Z611" s="10"/>
      <c r="AA611" s="10"/>
    </row>
    <row r="612" spans="23:27" x14ac:dyDescent="0.25">
      <c r="W612" s="10"/>
      <c r="X612" s="10"/>
      <c r="Y612" s="10"/>
      <c r="Z612" s="10"/>
      <c r="AA612" s="10"/>
    </row>
    <row r="613" spans="23:27" x14ac:dyDescent="0.25">
      <c r="W613" s="10"/>
      <c r="X613" s="10"/>
      <c r="Y613" s="10"/>
      <c r="Z613" s="10"/>
      <c r="AA613" s="10"/>
    </row>
    <row r="614" spans="23:27" x14ac:dyDescent="0.25">
      <c r="W614" s="10"/>
      <c r="X614" s="10"/>
      <c r="Y614" s="10"/>
      <c r="Z614" s="10"/>
      <c r="AA614" s="10"/>
    </row>
    <row r="615" spans="23:27" x14ac:dyDescent="0.25">
      <c r="W615" s="10"/>
      <c r="X615" s="10"/>
      <c r="Y615" s="10"/>
      <c r="Z615" s="10"/>
      <c r="AA615" s="10"/>
    </row>
    <row r="616" spans="23:27" x14ac:dyDescent="0.25">
      <c r="W616" s="10"/>
      <c r="X616" s="10"/>
      <c r="Y616" s="10"/>
      <c r="Z616" s="10"/>
      <c r="AA616" s="10"/>
    </row>
    <row r="617" spans="23:27" x14ac:dyDescent="0.25">
      <c r="W617" s="10"/>
      <c r="X617" s="10"/>
      <c r="Y617" s="10"/>
      <c r="Z617" s="10"/>
      <c r="AA617" s="10"/>
    </row>
    <row r="618" spans="23:27" x14ac:dyDescent="0.25">
      <c r="W618" s="10"/>
      <c r="X618" s="10"/>
      <c r="Y618" s="10"/>
      <c r="Z618" s="10"/>
      <c r="AA618" s="10"/>
    </row>
    <row r="619" spans="23:27" x14ac:dyDescent="0.25">
      <c r="W619" s="10"/>
      <c r="X619" s="10"/>
      <c r="Y619" s="10"/>
      <c r="Z619" s="10"/>
      <c r="AA619" s="10"/>
    </row>
    <row r="620" spans="23:27" x14ac:dyDescent="0.25">
      <c r="W620" s="10"/>
      <c r="X620" s="10"/>
      <c r="Y620" s="10"/>
      <c r="Z620" s="10"/>
      <c r="AA620" s="10"/>
    </row>
    <row r="621" spans="23:27" x14ac:dyDescent="0.25">
      <c r="W621" s="10"/>
      <c r="X621" s="10"/>
      <c r="Y621" s="10"/>
      <c r="Z621" s="10"/>
      <c r="AA621" s="10"/>
    </row>
    <row r="622" spans="23:27" x14ac:dyDescent="0.25">
      <c r="W622" s="10"/>
      <c r="X622" s="10"/>
      <c r="Y622" s="10"/>
      <c r="Z622" s="10"/>
      <c r="AA622" s="10"/>
    </row>
    <row r="623" spans="23:27" x14ac:dyDescent="0.25">
      <c r="W623" s="10"/>
      <c r="X623" s="10"/>
      <c r="Y623" s="10"/>
      <c r="Z623" s="10"/>
      <c r="AA623" s="10"/>
    </row>
    <row r="624" spans="23:27" x14ac:dyDescent="0.25">
      <c r="W624" s="10"/>
      <c r="X624" s="10"/>
      <c r="Y624" s="10"/>
      <c r="Z624" s="10"/>
      <c r="AA624" s="10"/>
    </row>
    <row r="625" spans="23:27" x14ac:dyDescent="0.25">
      <c r="W625" s="10"/>
      <c r="X625" s="10"/>
      <c r="Y625" s="10"/>
      <c r="Z625" s="10"/>
      <c r="AA625" s="10"/>
    </row>
    <row r="626" spans="23:27" x14ac:dyDescent="0.25">
      <c r="W626" s="10"/>
      <c r="X626" s="10"/>
      <c r="Y626" s="10"/>
      <c r="Z626" s="10"/>
      <c r="AA626" s="10"/>
    </row>
    <row r="627" spans="23:27" x14ac:dyDescent="0.25">
      <c r="W627" s="10"/>
      <c r="X627" s="10"/>
      <c r="Y627" s="10"/>
      <c r="Z627" s="10"/>
      <c r="AA627" s="10"/>
    </row>
    <row r="628" spans="23:27" x14ac:dyDescent="0.25">
      <c r="W628" s="10"/>
      <c r="X628" s="10"/>
      <c r="Y628" s="10"/>
      <c r="Z628" s="10"/>
      <c r="AA628" s="10"/>
    </row>
    <row r="629" spans="23:27" x14ac:dyDescent="0.25">
      <c r="W629" s="10"/>
      <c r="X629" s="10"/>
      <c r="Y629" s="10"/>
      <c r="Z629" s="10"/>
      <c r="AA629" s="10"/>
    </row>
    <row r="630" spans="23:27" x14ac:dyDescent="0.25">
      <c r="W630" s="10"/>
      <c r="X630" s="10"/>
      <c r="Y630" s="10"/>
      <c r="Z630" s="10"/>
      <c r="AA630" s="10"/>
    </row>
    <row r="631" spans="23:27" x14ac:dyDescent="0.25">
      <c r="W631" s="10"/>
      <c r="X631" s="10"/>
      <c r="Y631" s="10"/>
      <c r="Z631" s="10"/>
      <c r="AA631" s="10"/>
    </row>
    <row r="632" spans="23:27" x14ac:dyDescent="0.25">
      <c r="W632" s="10"/>
      <c r="X632" s="10"/>
      <c r="Y632" s="10"/>
      <c r="Z632" s="10"/>
      <c r="AA632" s="10"/>
    </row>
    <row r="633" spans="23:27" x14ac:dyDescent="0.25">
      <c r="W633" s="10"/>
      <c r="X633" s="10"/>
      <c r="Y633" s="10"/>
      <c r="Z633" s="10"/>
      <c r="AA633" s="10"/>
    </row>
    <row r="634" spans="23:27" x14ac:dyDescent="0.25">
      <c r="W634" s="10"/>
      <c r="X634" s="10"/>
      <c r="Y634" s="10"/>
      <c r="Z634" s="10"/>
      <c r="AA634" s="10"/>
    </row>
    <row r="635" spans="23:27" x14ac:dyDescent="0.25">
      <c r="W635" s="10"/>
      <c r="X635" s="10"/>
      <c r="Y635" s="10"/>
      <c r="Z635" s="10"/>
      <c r="AA635" s="10"/>
    </row>
    <row r="636" spans="23:27" x14ac:dyDescent="0.25">
      <c r="W636" s="10"/>
      <c r="X636" s="10"/>
      <c r="Y636" s="10"/>
      <c r="Z636" s="10"/>
      <c r="AA636" s="10"/>
    </row>
    <row r="637" spans="23:27" x14ac:dyDescent="0.25">
      <c r="W637" s="10"/>
      <c r="X637" s="10"/>
      <c r="Y637" s="10"/>
      <c r="Z637" s="10"/>
      <c r="AA637" s="10"/>
    </row>
    <row r="638" spans="23:27" x14ac:dyDescent="0.25">
      <c r="W638" s="10"/>
      <c r="X638" s="10"/>
      <c r="Y638" s="10"/>
      <c r="Z638" s="10"/>
      <c r="AA638" s="10"/>
    </row>
    <row r="639" spans="23:27" x14ac:dyDescent="0.25">
      <c r="W639" s="10"/>
      <c r="X639" s="10"/>
      <c r="Y639" s="10"/>
      <c r="Z639" s="10"/>
      <c r="AA639" s="10"/>
    </row>
    <row r="640" spans="23:27" x14ac:dyDescent="0.25">
      <c r="W640" s="10"/>
      <c r="X640" s="10"/>
      <c r="Y640" s="10"/>
      <c r="Z640" s="10"/>
      <c r="AA640" s="10"/>
    </row>
    <row r="641" spans="23:27" x14ac:dyDescent="0.25">
      <c r="W641" s="10"/>
      <c r="X641" s="10"/>
      <c r="Y641" s="10"/>
      <c r="Z641" s="10"/>
      <c r="AA641" s="10"/>
    </row>
    <row r="642" spans="23:27" x14ac:dyDescent="0.25">
      <c r="W642" s="10"/>
      <c r="X642" s="10"/>
      <c r="Y642" s="10"/>
      <c r="Z642" s="10"/>
      <c r="AA642" s="10"/>
    </row>
    <row r="643" spans="23:27" x14ac:dyDescent="0.25">
      <c r="W643" s="10"/>
      <c r="X643" s="10"/>
      <c r="Y643" s="10"/>
      <c r="Z643" s="10"/>
      <c r="AA643" s="10"/>
    </row>
    <row r="644" spans="23:27" x14ac:dyDescent="0.25">
      <c r="W644" s="10"/>
      <c r="X644" s="10"/>
      <c r="Y644" s="10"/>
      <c r="Z644" s="10"/>
      <c r="AA644" s="10"/>
    </row>
    <row r="645" spans="23:27" x14ac:dyDescent="0.25">
      <c r="W645" s="10"/>
      <c r="X645" s="10"/>
      <c r="Y645" s="10"/>
      <c r="Z645" s="10"/>
      <c r="AA645" s="10"/>
    </row>
    <row r="646" spans="23:27" x14ac:dyDescent="0.25">
      <c r="W646" s="10"/>
      <c r="X646" s="10"/>
      <c r="Y646" s="10"/>
      <c r="Z646" s="10"/>
      <c r="AA646" s="10"/>
    </row>
    <row r="647" spans="23:27" x14ac:dyDescent="0.25">
      <c r="W647" s="10"/>
      <c r="X647" s="10"/>
      <c r="Y647" s="10"/>
      <c r="Z647" s="10"/>
      <c r="AA647" s="10"/>
    </row>
    <row r="648" spans="23:27" x14ac:dyDescent="0.25">
      <c r="W648" s="10"/>
      <c r="X648" s="10"/>
      <c r="Y648" s="10"/>
      <c r="Z648" s="10"/>
      <c r="AA648" s="10"/>
    </row>
    <row r="649" spans="23:27" x14ac:dyDescent="0.25">
      <c r="W649" s="10"/>
      <c r="X649" s="10"/>
      <c r="Y649" s="10"/>
      <c r="Z649" s="10"/>
      <c r="AA649" s="10"/>
    </row>
    <row r="650" spans="23:27" x14ac:dyDescent="0.25">
      <c r="W650" s="10"/>
      <c r="X650" s="10"/>
      <c r="Y650" s="10"/>
      <c r="Z650" s="10"/>
      <c r="AA650" s="10"/>
    </row>
    <row r="651" spans="23:27" x14ac:dyDescent="0.25">
      <c r="W651" s="10"/>
      <c r="X651" s="10"/>
      <c r="Y651" s="10"/>
      <c r="Z651" s="10"/>
      <c r="AA651" s="10"/>
    </row>
    <row r="652" spans="23:27" x14ac:dyDescent="0.25">
      <c r="W652" s="10"/>
      <c r="X652" s="10"/>
      <c r="Y652" s="10"/>
      <c r="Z652" s="10"/>
      <c r="AA652" s="10"/>
    </row>
    <row r="653" spans="23:27" x14ac:dyDescent="0.25">
      <c r="W653" s="10"/>
      <c r="X653" s="10"/>
      <c r="Y653" s="10"/>
      <c r="Z653" s="10"/>
      <c r="AA653" s="10"/>
    </row>
    <row r="654" spans="23:27" x14ac:dyDescent="0.25">
      <c r="W654" s="10"/>
      <c r="X654" s="10"/>
      <c r="Y654" s="10"/>
      <c r="Z654" s="10"/>
      <c r="AA654" s="10"/>
    </row>
    <row r="655" spans="23:27" x14ac:dyDescent="0.25">
      <c r="W655" s="10"/>
      <c r="X655" s="10"/>
      <c r="Y655" s="10"/>
      <c r="Z655" s="10"/>
      <c r="AA655" s="10"/>
    </row>
    <row r="656" spans="23:27" x14ac:dyDescent="0.25">
      <c r="W656" s="10"/>
      <c r="X656" s="10"/>
      <c r="Y656" s="10"/>
      <c r="Z656" s="10"/>
      <c r="AA656" s="10"/>
    </row>
    <row r="657" spans="23:27" x14ac:dyDescent="0.25">
      <c r="W657" s="10"/>
      <c r="X657" s="10"/>
      <c r="Y657" s="10"/>
      <c r="Z657" s="10"/>
      <c r="AA657" s="10"/>
    </row>
    <row r="658" spans="23:27" x14ac:dyDescent="0.25">
      <c r="W658" s="10"/>
      <c r="X658" s="10"/>
      <c r="Y658" s="10"/>
      <c r="Z658" s="10"/>
      <c r="AA658" s="10"/>
    </row>
    <row r="659" spans="23:27" x14ac:dyDescent="0.25">
      <c r="W659" s="10"/>
      <c r="X659" s="10"/>
      <c r="Y659" s="10"/>
      <c r="Z659" s="10"/>
      <c r="AA659" s="10"/>
    </row>
  </sheetData>
  <autoFilter ref="K25:L593"/>
  <mergeCells count="6">
    <mergeCell ref="B602:L602"/>
    <mergeCell ref="B601:L601"/>
    <mergeCell ref="B6:L7"/>
    <mergeCell ref="B9:L9"/>
    <mergeCell ref="B15:L15"/>
    <mergeCell ref="K24:L24"/>
  </mergeCells>
  <pageMargins left="0.39370078740157483" right="0.19685039370078741" top="0.39370078740157483" bottom="0.51181102362204722" header="0" footer="0.15748031496062992"/>
  <pageSetup paperSize="9" scale="46" fitToHeight="0" orientation="portrait" r:id="rId1"/>
  <headerFooter alignWithMargins="0">
    <oddFooter>&amp;L&amp;F&amp;C&amp;P/&amp;N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659"/>
  <sheetViews>
    <sheetView showGridLines="0" tabSelected="1" view="pageBreakPreview" topLeftCell="A595" zoomScale="85" zoomScaleNormal="90" zoomScaleSheetLayoutView="85" workbookViewId="0">
      <selection activeCell="B1" sqref="B1:L604"/>
    </sheetView>
  </sheetViews>
  <sheetFormatPr defaultColWidth="10.28515625" defaultRowHeight="18" outlineLevelCol="1" x14ac:dyDescent="0.25"/>
  <cols>
    <col min="1" max="1" width="8.7109375" style="3" customWidth="1" outlineLevel="1"/>
    <col min="2" max="2" width="6" style="3" customWidth="1"/>
    <col min="3" max="3" width="11.28515625" style="5" customWidth="1"/>
    <col min="4" max="4" width="61.7109375" style="5" customWidth="1"/>
    <col min="5" max="5" width="22.28515625" style="121" customWidth="1"/>
    <col min="6" max="6" width="20" style="121" customWidth="1"/>
    <col min="7" max="7" width="25.28515625" style="9" hidden="1" customWidth="1"/>
    <col min="8" max="9" width="21.85546875" style="9" hidden="1" customWidth="1"/>
    <col min="10" max="10" width="26" style="75" hidden="1" customWidth="1"/>
    <col min="11" max="11" width="23.28515625" style="121" bestFit="1" customWidth="1"/>
    <col min="12" max="12" width="6.42578125" style="75" customWidth="1"/>
    <col min="13" max="13" width="1.7109375" style="75" customWidth="1"/>
    <col min="14" max="14" width="20" style="75" customWidth="1"/>
    <col min="15" max="15" width="1.7109375" style="75" customWidth="1"/>
    <col min="16" max="16" width="7.28515625" style="75" customWidth="1"/>
    <col min="17" max="25" width="3.28515625" style="75" customWidth="1"/>
    <col min="26" max="26" width="1.7109375" style="75" customWidth="1"/>
    <col min="27" max="27" width="3.42578125" style="3" customWidth="1"/>
    <col min="28" max="28" width="9.28515625" style="3" customWidth="1"/>
    <col min="29" max="29" width="5.28515625" style="3" customWidth="1"/>
    <col min="30" max="32" width="3.28515625" style="3" customWidth="1"/>
    <col min="33" max="33" width="12.5703125" style="4" customWidth="1"/>
    <col min="34" max="34" width="13" style="89" customWidth="1"/>
    <col min="35" max="234" width="10.28515625" style="3"/>
    <col min="235" max="243" width="9.140625" style="3" customWidth="1"/>
    <col min="244" max="244" width="1" style="3" customWidth="1"/>
    <col min="245" max="248" width="3.28515625" style="3" customWidth="1"/>
    <col min="249" max="249" width="1.85546875" style="3" customWidth="1"/>
    <col min="250" max="250" width="17.85546875" style="3" customWidth="1"/>
    <col min="251" max="251" width="1.85546875" style="3" customWidth="1"/>
    <col min="252" max="255" width="3.28515625" style="3" customWidth="1"/>
    <col min="256" max="256" width="1.85546875" style="3" customWidth="1"/>
    <col min="257" max="257" width="12.42578125" style="3" customWidth="1"/>
    <col min="258" max="258" width="1.85546875" style="3" customWidth="1"/>
    <col min="259" max="261" width="3" style="3" customWidth="1"/>
    <col min="262" max="262" width="4.42578125" style="3" customWidth="1"/>
    <col min="263" max="264" width="3" style="3" customWidth="1"/>
    <col min="265" max="270" width="3.28515625" style="3" customWidth="1"/>
    <col min="271" max="272" width="9.140625" style="3" customWidth="1"/>
    <col min="273" max="276" width="3.28515625" style="3" customWidth="1"/>
    <col min="277" max="277" width="4.140625" style="3" customWidth="1"/>
    <col min="278" max="490" width="10.28515625" style="3"/>
    <col min="491" max="499" width="9.140625" style="3" customWidth="1"/>
    <col min="500" max="500" width="1" style="3" customWidth="1"/>
    <col min="501" max="504" width="3.28515625" style="3" customWidth="1"/>
    <col min="505" max="505" width="1.85546875" style="3" customWidth="1"/>
    <col min="506" max="506" width="17.85546875" style="3" customWidth="1"/>
    <col min="507" max="507" width="1.85546875" style="3" customWidth="1"/>
    <col min="508" max="511" width="3.28515625" style="3" customWidth="1"/>
    <col min="512" max="512" width="1.85546875" style="3" customWidth="1"/>
    <col min="513" max="513" width="12.42578125" style="3" customWidth="1"/>
    <col min="514" max="514" width="1.85546875" style="3" customWidth="1"/>
    <col min="515" max="517" width="3" style="3" customWidth="1"/>
    <col min="518" max="518" width="4.42578125" style="3" customWidth="1"/>
    <col min="519" max="520" width="3" style="3" customWidth="1"/>
    <col min="521" max="526" width="3.28515625" style="3" customWidth="1"/>
    <col min="527" max="528" width="9.140625" style="3" customWidth="1"/>
    <col min="529" max="532" width="3.28515625" style="3" customWidth="1"/>
    <col min="533" max="533" width="4.140625" style="3" customWidth="1"/>
    <col min="534" max="746" width="10.28515625" style="3"/>
    <col min="747" max="755" width="9.140625" style="3" customWidth="1"/>
    <col min="756" max="756" width="1" style="3" customWidth="1"/>
    <col min="757" max="760" width="3.28515625" style="3" customWidth="1"/>
    <col min="761" max="761" width="1.85546875" style="3" customWidth="1"/>
    <col min="762" max="762" width="17.85546875" style="3" customWidth="1"/>
    <col min="763" max="763" width="1.85546875" style="3" customWidth="1"/>
    <col min="764" max="767" width="3.28515625" style="3" customWidth="1"/>
    <col min="768" max="768" width="1.85546875" style="3" customWidth="1"/>
    <col min="769" max="769" width="12.42578125" style="3" customWidth="1"/>
    <col min="770" max="770" width="1.85546875" style="3" customWidth="1"/>
    <col min="771" max="773" width="3" style="3" customWidth="1"/>
    <col min="774" max="774" width="4.42578125" style="3" customWidth="1"/>
    <col min="775" max="776" width="3" style="3" customWidth="1"/>
    <col min="777" max="782" width="3.28515625" style="3" customWidth="1"/>
    <col min="783" max="784" width="9.140625" style="3" customWidth="1"/>
    <col min="785" max="788" width="3.28515625" style="3" customWidth="1"/>
    <col min="789" max="789" width="4.140625" style="3" customWidth="1"/>
    <col min="790" max="1002" width="10.28515625" style="3"/>
    <col min="1003" max="1011" width="9.140625" style="3" customWidth="1"/>
    <col min="1012" max="1012" width="1" style="3" customWidth="1"/>
    <col min="1013" max="1016" width="3.28515625" style="3" customWidth="1"/>
    <col min="1017" max="1017" width="1.85546875" style="3" customWidth="1"/>
    <col min="1018" max="1018" width="17.85546875" style="3" customWidth="1"/>
    <col min="1019" max="1019" width="1.85546875" style="3" customWidth="1"/>
    <col min="1020" max="1023" width="3.28515625" style="3" customWidth="1"/>
    <col min="1024" max="1024" width="1.85546875" style="3" customWidth="1"/>
    <col min="1025" max="1025" width="12.42578125" style="3" customWidth="1"/>
    <col min="1026" max="1026" width="1.85546875" style="3" customWidth="1"/>
    <col min="1027" max="1029" width="3" style="3" customWidth="1"/>
    <col min="1030" max="1030" width="4.42578125" style="3" customWidth="1"/>
    <col min="1031" max="1032" width="3" style="3" customWidth="1"/>
    <col min="1033" max="1038" width="3.28515625" style="3" customWidth="1"/>
    <col min="1039" max="1040" width="9.140625" style="3" customWidth="1"/>
    <col min="1041" max="1044" width="3.28515625" style="3" customWidth="1"/>
    <col min="1045" max="1045" width="4.140625" style="3" customWidth="1"/>
    <col min="1046" max="1258" width="10.28515625" style="3"/>
    <col min="1259" max="1267" width="9.140625" style="3" customWidth="1"/>
    <col min="1268" max="1268" width="1" style="3" customWidth="1"/>
    <col min="1269" max="1272" width="3.28515625" style="3" customWidth="1"/>
    <col min="1273" max="1273" width="1.85546875" style="3" customWidth="1"/>
    <col min="1274" max="1274" width="17.85546875" style="3" customWidth="1"/>
    <col min="1275" max="1275" width="1.85546875" style="3" customWidth="1"/>
    <col min="1276" max="1279" width="3.28515625" style="3" customWidth="1"/>
    <col min="1280" max="1280" width="1.85546875" style="3" customWidth="1"/>
    <col min="1281" max="1281" width="12.42578125" style="3" customWidth="1"/>
    <col min="1282" max="1282" width="1.85546875" style="3" customWidth="1"/>
    <col min="1283" max="1285" width="3" style="3" customWidth="1"/>
    <col min="1286" max="1286" width="4.42578125" style="3" customWidth="1"/>
    <col min="1287" max="1288" width="3" style="3" customWidth="1"/>
    <col min="1289" max="1294" width="3.28515625" style="3" customWidth="1"/>
    <col min="1295" max="1296" width="9.140625" style="3" customWidth="1"/>
    <col min="1297" max="1300" width="3.28515625" style="3" customWidth="1"/>
    <col min="1301" max="1301" width="4.140625" style="3" customWidth="1"/>
    <col min="1302" max="1514" width="10.28515625" style="3"/>
    <col min="1515" max="1523" width="9.140625" style="3" customWidth="1"/>
    <col min="1524" max="1524" width="1" style="3" customWidth="1"/>
    <col min="1525" max="1528" width="3.28515625" style="3" customWidth="1"/>
    <col min="1529" max="1529" width="1.85546875" style="3" customWidth="1"/>
    <col min="1530" max="1530" width="17.85546875" style="3" customWidth="1"/>
    <col min="1531" max="1531" width="1.85546875" style="3" customWidth="1"/>
    <col min="1532" max="1535" width="3.28515625" style="3" customWidth="1"/>
    <col min="1536" max="1536" width="1.85546875" style="3" customWidth="1"/>
    <col min="1537" max="1537" width="12.42578125" style="3" customWidth="1"/>
    <col min="1538" max="1538" width="1.85546875" style="3" customWidth="1"/>
    <col min="1539" max="1541" width="3" style="3" customWidth="1"/>
    <col min="1542" max="1542" width="4.42578125" style="3" customWidth="1"/>
    <col min="1543" max="1544" width="3" style="3" customWidth="1"/>
    <col min="1545" max="1550" width="3.28515625" style="3" customWidth="1"/>
    <col min="1551" max="1552" width="9.140625" style="3" customWidth="1"/>
    <col min="1553" max="1556" width="3.28515625" style="3" customWidth="1"/>
    <col min="1557" max="1557" width="4.140625" style="3" customWidth="1"/>
    <col min="1558" max="1770" width="10.28515625" style="3"/>
    <col min="1771" max="1779" width="9.140625" style="3" customWidth="1"/>
    <col min="1780" max="1780" width="1" style="3" customWidth="1"/>
    <col min="1781" max="1784" width="3.28515625" style="3" customWidth="1"/>
    <col min="1785" max="1785" width="1.85546875" style="3" customWidth="1"/>
    <col min="1786" max="1786" width="17.85546875" style="3" customWidth="1"/>
    <col min="1787" max="1787" width="1.85546875" style="3" customWidth="1"/>
    <col min="1788" max="1791" width="3.28515625" style="3" customWidth="1"/>
    <col min="1792" max="1792" width="1.85546875" style="3" customWidth="1"/>
    <col min="1793" max="1793" width="12.42578125" style="3" customWidth="1"/>
    <col min="1794" max="1794" width="1.85546875" style="3" customWidth="1"/>
    <col min="1795" max="1797" width="3" style="3" customWidth="1"/>
    <col min="1798" max="1798" width="4.42578125" style="3" customWidth="1"/>
    <col min="1799" max="1800" width="3" style="3" customWidth="1"/>
    <col min="1801" max="1806" width="3.28515625" style="3" customWidth="1"/>
    <col min="1807" max="1808" width="9.140625" style="3" customWidth="1"/>
    <col min="1809" max="1812" width="3.28515625" style="3" customWidth="1"/>
    <col min="1813" max="1813" width="4.140625" style="3" customWidth="1"/>
    <col min="1814" max="2026" width="10.28515625" style="3"/>
    <col min="2027" max="2035" width="9.140625" style="3" customWidth="1"/>
    <col min="2036" max="2036" width="1" style="3" customWidth="1"/>
    <col min="2037" max="2040" width="3.28515625" style="3" customWidth="1"/>
    <col min="2041" max="2041" width="1.85546875" style="3" customWidth="1"/>
    <col min="2042" max="2042" width="17.85546875" style="3" customWidth="1"/>
    <col min="2043" max="2043" width="1.85546875" style="3" customWidth="1"/>
    <col min="2044" max="2047" width="3.28515625" style="3" customWidth="1"/>
    <col min="2048" max="2048" width="1.85546875" style="3" customWidth="1"/>
    <col min="2049" max="2049" width="12.42578125" style="3" customWidth="1"/>
    <col min="2050" max="2050" width="1.85546875" style="3" customWidth="1"/>
    <col min="2051" max="2053" width="3" style="3" customWidth="1"/>
    <col min="2054" max="2054" width="4.42578125" style="3" customWidth="1"/>
    <col min="2055" max="2056" width="3" style="3" customWidth="1"/>
    <col min="2057" max="2062" width="3.28515625" style="3" customWidth="1"/>
    <col min="2063" max="2064" width="9.140625" style="3" customWidth="1"/>
    <col min="2065" max="2068" width="3.28515625" style="3" customWidth="1"/>
    <col min="2069" max="2069" width="4.140625" style="3" customWidth="1"/>
    <col min="2070" max="2282" width="10.28515625" style="3"/>
    <col min="2283" max="2291" width="9.140625" style="3" customWidth="1"/>
    <col min="2292" max="2292" width="1" style="3" customWidth="1"/>
    <col min="2293" max="2296" width="3.28515625" style="3" customWidth="1"/>
    <col min="2297" max="2297" width="1.85546875" style="3" customWidth="1"/>
    <col min="2298" max="2298" width="17.85546875" style="3" customWidth="1"/>
    <col min="2299" max="2299" width="1.85546875" style="3" customWidth="1"/>
    <col min="2300" max="2303" width="3.28515625" style="3" customWidth="1"/>
    <col min="2304" max="2304" width="1.85546875" style="3" customWidth="1"/>
    <col min="2305" max="2305" width="12.42578125" style="3" customWidth="1"/>
    <col min="2306" max="2306" width="1.85546875" style="3" customWidth="1"/>
    <col min="2307" max="2309" width="3" style="3" customWidth="1"/>
    <col min="2310" max="2310" width="4.42578125" style="3" customWidth="1"/>
    <col min="2311" max="2312" width="3" style="3" customWidth="1"/>
    <col min="2313" max="2318" width="3.28515625" style="3" customWidth="1"/>
    <col min="2319" max="2320" width="9.140625" style="3" customWidth="1"/>
    <col min="2321" max="2324" width="3.28515625" style="3" customWidth="1"/>
    <col min="2325" max="2325" width="4.140625" style="3" customWidth="1"/>
    <col min="2326" max="2538" width="10.28515625" style="3"/>
    <col min="2539" max="2547" width="9.140625" style="3" customWidth="1"/>
    <col min="2548" max="2548" width="1" style="3" customWidth="1"/>
    <col min="2549" max="2552" width="3.28515625" style="3" customWidth="1"/>
    <col min="2553" max="2553" width="1.85546875" style="3" customWidth="1"/>
    <col min="2554" max="2554" width="17.85546875" style="3" customWidth="1"/>
    <col min="2555" max="2555" width="1.85546875" style="3" customWidth="1"/>
    <col min="2556" max="2559" width="3.28515625" style="3" customWidth="1"/>
    <col min="2560" max="2560" width="1.85546875" style="3" customWidth="1"/>
    <col min="2561" max="2561" width="12.42578125" style="3" customWidth="1"/>
    <col min="2562" max="2562" width="1.85546875" style="3" customWidth="1"/>
    <col min="2563" max="2565" width="3" style="3" customWidth="1"/>
    <col min="2566" max="2566" width="4.42578125" style="3" customWidth="1"/>
    <col min="2567" max="2568" width="3" style="3" customWidth="1"/>
    <col min="2569" max="2574" width="3.28515625" style="3" customWidth="1"/>
    <col min="2575" max="2576" width="9.140625" style="3" customWidth="1"/>
    <col min="2577" max="2580" width="3.28515625" style="3" customWidth="1"/>
    <col min="2581" max="2581" width="4.140625" style="3" customWidth="1"/>
    <col min="2582" max="2794" width="10.28515625" style="3"/>
    <col min="2795" max="2803" width="9.140625" style="3" customWidth="1"/>
    <col min="2804" max="2804" width="1" style="3" customWidth="1"/>
    <col min="2805" max="2808" width="3.28515625" style="3" customWidth="1"/>
    <col min="2809" max="2809" width="1.85546875" style="3" customWidth="1"/>
    <col min="2810" max="2810" width="17.85546875" style="3" customWidth="1"/>
    <col min="2811" max="2811" width="1.85546875" style="3" customWidth="1"/>
    <col min="2812" max="2815" width="3.28515625" style="3" customWidth="1"/>
    <col min="2816" max="2816" width="1.85546875" style="3" customWidth="1"/>
    <col min="2817" max="2817" width="12.42578125" style="3" customWidth="1"/>
    <col min="2818" max="2818" width="1.85546875" style="3" customWidth="1"/>
    <col min="2819" max="2821" width="3" style="3" customWidth="1"/>
    <col min="2822" max="2822" width="4.42578125" style="3" customWidth="1"/>
    <col min="2823" max="2824" width="3" style="3" customWidth="1"/>
    <col min="2825" max="2830" width="3.28515625" style="3" customWidth="1"/>
    <col min="2831" max="2832" width="9.140625" style="3" customWidth="1"/>
    <col min="2833" max="2836" width="3.28515625" style="3" customWidth="1"/>
    <col min="2837" max="2837" width="4.140625" style="3" customWidth="1"/>
    <col min="2838" max="3050" width="10.28515625" style="3"/>
    <col min="3051" max="3059" width="9.140625" style="3" customWidth="1"/>
    <col min="3060" max="3060" width="1" style="3" customWidth="1"/>
    <col min="3061" max="3064" width="3.28515625" style="3" customWidth="1"/>
    <col min="3065" max="3065" width="1.85546875" style="3" customWidth="1"/>
    <col min="3066" max="3066" width="17.85546875" style="3" customWidth="1"/>
    <col min="3067" max="3067" width="1.85546875" style="3" customWidth="1"/>
    <col min="3068" max="3071" width="3.28515625" style="3" customWidth="1"/>
    <col min="3072" max="3072" width="1.85546875" style="3" customWidth="1"/>
    <col min="3073" max="3073" width="12.42578125" style="3" customWidth="1"/>
    <col min="3074" max="3074" width="1.85546875" style="3" customWidth="1"/>
    <col min="3075" max="3077" width="3" style="3" customWidth="1"/>
    <col min="3078" max="3078" width="4.42578125" style="3" customWidth="1"/>
    <col min="3079" max="3080" width="3" style="3" customWidth="1"/>
    <col min="3081" max="3086" width="3.28515625" style="3" customWidth="1"/>
    <col min="3087" max="3088" width="9.140625" style="3" customWidth="1"/>
    <col min="3089" max="3092" width="3.28515625" style="3" customWidth="1"/>
    <col min="3093" max="3093" width="4.140625" style="3" customWidth="1"/>
    <col min="3094" max="3306" width="10.28515625" style="3"/>
    <col min="3307" max="3315" width="9.140625" style="3" customWidth="1"/>
    <col min="3316" max="3316" width="1" style="3" customWidth="1"/>
    <col min="3317" max="3320" width="3.28515625" style="3" customWidth="1"/>
    <col min="3321" max="3321" width="1.85546875" style="3" customWidth="1"/>
    <col min="3322" max="3322" width="17.85546875" style="3" customWidth="1"/>
    <col min="3323" max="3323" width="1.85546875" style="3" customWidth="1"/>
    <col min="3324" max="3327" width="3.28515625" style="3" customWidth="1"/>
    <col min="3328" max="3328" width="1.85546875" style="3" customWidth="1"/>
    <col min="3329" max="3329" width="12.42578125" style="3" customWidth="1"/>
    <col min="3330" max="3330" width="1.85546875" style="3" customWidth="1"/>
    <col min="3331" max="3333" width="3" style="3" customWidth="1"/>
    <col min="3334" max="3334" width="4.42578125" style="3" customWidth="1"/>
    <col min="3335" max="3336" width="3" style="3" customWidth="1"/>
    <col min="3337" max="3342" width="3.28515625" style="3" customWidth="1"/>
    <col min="3343" max="3344" width="9.140625" style="3" customWidth="1"/>
    <col min="3345" max="3348" width="3.28515625" style="3" customWidth="1"/>
    <col min="3349" max="3349" width="4.140625" style="3" customWidth="1"/>
    <col min="3350" max="3562" width="10.28515625" style="3"/>
    <col min="3563" max="3571" width="9.140625" style="3" customWidth="1"/>
    <col min="3572" max="3572" width="1" style="3" customWidth="1"/>
    <col min="3573" max="3576" width="3.28515625" style="3" customWidth="1"/>
    <col min="3577" max="3577" width="1.85546875" style="3" customWidth="1"/>
    <col min="3578" max="3578" width="17.85546875" style="3" customWidth="1"/>
    <col min="3579" max="3579" width="1.85546875" style="3" customWidth="1"/>
    <col min="3580" max="3583" width="3.28515625" style="3" customWidth="1"/>
    <col min="3584" max="3584" width="1.85546875" style="3" customWidth="1"/>
    <col min="3585" max="3585" width="12.42578125" style="3" customWidth="1"/>
    <col min="3586" max="3586" width="1.85546875" style="3" customWidth="1"/>
    <col min="3587" max="3589" width="3" style="3" customWidth="1"/>
    <col min="3590" max="3590" width="4.42578125" style="3" customWidth="1"/>
    <col min="3591" max="3592" width="3" style="3" customWidth="1"/>
    <col min="3593" max="3598" width="3.28515625" style="3" customWidth="1"/>
    <col min="3599" max="3600" width="9.140625" style="3" customWidth="1"/>
    <col min="3601" max="3604" width="3.28515625" style="3" customWidth="1"/>
    <col min="3605" max="3605" width="4.140625" style="3" customWidth="1"/>
    <col min="3606" max="3818" width="10.28515625" style="3"/>
    <col min="3819" max="3827" width="9.140625" style="3" customWidth="1"/>
    <col min="3828" max="3828" width="1" style="3" customWidth="1"/>
    <col min="3829" max="3832" width="3.28515625" style="3" customWidth="1"/>
    <col min="3833" max="3833" width="1.85546875" style="3" customWidth="1"/>
    <col min="3834" max="3834" width="17.85546875" style="3" customWidth="1"/>
    <col min="3835" max="3835" width="1.85546875" style="3" customWidth="1"/>
    <col min="3836" max="3839" width="3.28515625" style="3" customWidth="1"/>
    <col min="3840" max="3840" width="1.85546875" style="3" customWidth="1"/>
    <col min="3841" max="3841" width="12.42578125" style="3" customWidth="1"/>
    <col min="3842" max="3842" width="1.85546875" style="3" customWidth="1"/>
    <col min="3843" max="3845" width="3" style="3" customWidth="1"/>
    <col min="3846" max="3846" width="4.42578125" style="3" customWidth="1"/>
    <col min="3847" max="3848" width="3" style="3" customWidth="1"/>
    <col min="3849" max="3854" width="3.28515625" style="3" customWidth="1"/>
    <col min="3855" max="3856" width="9.140625" style="3" customWidth="1"/>
    <col min="3857" max="3860" width="3.28515625" style="3" customWidth="1"/>
    <col min="3861" max="3861" width="4.140625" style="3" customWidth="1"/>
    <col min="3862" max="4074" width="10.28515625" style="3"/>
    <col min="4075" max="4083" width="9.140625" style="3" customWidth="1"/>
    <col min="4084" max="4084" width="1" style="3" customWidth="1"/>
    <col min="4085" max="4088" width="3.28515625" style="3" customWidth="1"/>
    <col min="4089" max="4089" width="1.85546875" style="3" customWidth="1"/>
    <col min="4090" max="4090" width="17.85546875" style="3" customWidth="1"/>
    <col min="4091" max="4091" width="1.85546875" style="3" customWidth="1"/>
    <col min="4092" max="4095" width="3.28515625" style="3" customWidth="1"/>
    <col min="4096" max="4096" width="1.85546875" style="3" customWidth="1"/>
    <col min="4097" max="4097" width="12.42578125" style="3" customWidth="1"/>
    <col min="4098" max="4098" width="1.85546875" style="3" customWidth="1"/>
    <col min="4099" max="4101" width="3" style="3" customWidth="1"/>
    <col min="4102" max="4102" width="4.42578125" style="3" customWidth="1"/>
    <col min="4103" max="4104" width="3" style="3" customWidth="1"/>
    <col min="4105" max="4110" width="3.28515625" style="3" customWidth="1"/>
    <col min="4111" max="4112" width="9.140625" style="3" customWidth="1"/>
    <col min="4113" max="4116" width="3.28515625" style="3" customWidth="1"/>
    <col min="4117" max="4117" width="4.140625" style="3" customWidth="1"/>
    <col min="4118" max="4330" width="10.28515625" style="3"/>
    <col min="4331" max="4339" width="9.140625" style="3" customWidth="1"/>
    <col min="4340" max="4340" width="1" style="3" customWidth="1"/>
    <col min="4341" max="4344" width="3.28515625" style="3" customWidth="1"/>
    <col min="4345" max="4345" width="1.85546875" style="3" customWidth="1"/>
    <col min="4346" max="4346" width="17.85546875" style="3" customWidth="1"/>
    <col min="4347" max="4347" width="1.85546875" style="3" customWidth="1"/>
    <col min="4348" max="4351" width="3.28515625" style="3" customWidth="1"/>
    <col min="4352" max="4352" width="1.85546875" style="3" customWidth="1"/>
    <col min="4353" max="4353" width="12.42578125" style="3" customWidth="1"/>
    <col min="4354" max="4354" width="1.85546875" style="3" customWidth="1"/>
    <col min="4355" max="4357" width="3" style="3" customWidth="1"/>
    <col min="4358" max="4358" width="4.42578125" style="3" customWidth="1"/>
    <col min="4359" max="4360" width="3" style="3" customWidth="1"/>
    <col min="4361" max="4366" width="3.28515625" style="3" customWidth="1"/>
    <col min="4367" max="4368" width="9.140625" style="3" customWidth="1"/>
    <col min="4369" max="4372" width="3.28515625" style="3" customWidth="1"/>
    <col min="4373" max="4373" width="4.140625" style="3" customWidth="1"/>
    <col min="4374" max="4586" width="10.28515625" style="3"/>
    <col min="4587" max="4595" width="9.140625" style="3" customWidth="1"/>
    <col min="4596" max="4596" width="1" style="3" customWidth="1"/>
    <col min="4597" max="4600" width="3.28515625" style="3" customWidth="1"/>
    <col min="4601" max="4601" width="1.85546875" style="3" customWidth="1"/>
    <col min="4602" max="4602" width="17.85546875" style="3" customWidth="1"/>
    <col min="4603" max="4603" width="1.85546875" style="3" customWidth="1"/>
    <col min="4604" max="4607" width="3.28515625" style="3" customWidth="1"/>
    <col min="4608" max="4608" width="1.85546875" style="3" customWidth="1"/>
    <col min="4609" max="4609" width="12.42578125" style="3" customWidth="1"/>
    <col min="4610" max="4610" width="1.85546875" style="3" customWidth="1"/>
    <col min="4611" max="4613" width="3" style="3" customWidth="1"/>
    <col min="4614" max="4614" width="4.42578125" style="3" customWidth="1"/>
    <col min="4615" max="4616" width="3" style="3" customWidth="1"/>
    <col min="4617" max="4622" width="3.28515625" style="3" customWidth="1"/>
    <col min="4623" max="4624" width="9.140625" style="3" customWidth="1"/>
    <col min="4625" max="4628" width="3.28515625" style="3" customWidth="1"/>
    <col min="4629" max="4629" width="4.140625" style="3" customWidth="1"/>
    <col min="4630" max="4842" width="10.28515625" style="3"/>
    <col min="4843" max="4851" width="9.140625" style="3" customWidth="1"/>
    <col min="4852" max="4852" width="1" style="3" customWidth="1"/>
    <col min="4853" max="4856" width="3.28515625" style="3" customWidth="1"/>
    <col min="4857" max="4857" width="1.85546875" style="3" customWidth="1"/>
    <col min="4858" max="4858" width="17.85546875" style="3" customWidth="1"/>
    <col min="4859" max="4859" width="1.85546875" style="3" customWidth="1"/>
    <col min="4860" max="4863" width="3.28515625" style="3" customWidth="1"/>
    <col min="4864" max="4864" width="1.85546875" style="3" customWidth="1"/>
    <col min="4865" max="4865" width="12.42578125" style="3" customWidth="1"/>
    <col min="4866" max="4866" width="1.85546875" style="3" customWidth="1"/>
    <col min="4867" max="4869" width="3" style="3" customWidth="1"/>
    <col min="4870" max="4870" width="4.42578125" style="3" customWidth="1"/>
    <col min="4871" max="4872" width="3" style="3" customWidth="1"/>
    <col min="4873" max="4878" width="3.28515625" style="3" customWidth="1"/>
    <col min="4879" max="4880" width="9.140625" style="3" customWidth="1"/>
    <col min="4881" max="4884" width="3.28515625" style="3" customWidth="1"/>
    <col min="4885" max="4885" width="4.140625" style="3" customWidth="1"/>
    <col min="4886" max="5098" width="10.28515625" style="3"/>
    <col min="5099" max="5107" width="9.140625" style="3" customWidth="1"/>
    <col min="5108" max="5108" width="1" style="3" customWidth="1"/>
    <col min="5109" max="5112" width="3.28515625" style="3" customWidth="1"/>
    <col min="5113" max="5113" width="1.85546875" style="3" customWidth="1"/>
    <col min="5114" max="5114" width="17.85546875" style="3" customWidth="1"/>
    <col min="5115" max="5115" width="1.85546875" style="3" customWidth="1"/>
    <col min="5116" max="5119" width="3.28515625" style="3" customWidth="1"/>
    <col min="5120" max="5120" width="1.85546875" style="3" customWidth="1"/>
    <col min="5121" max="5121" width="12.42578125" style="3" customWidth="1"/>
    <col min="5122" max="5122" width="1.85546875" style="3" customWidth="1"/>
    <col min="5123" max="5125" width="3" style="3" customWidth="1"/>
    <col min="5126" max="5126" width="4.42578125" style="3" customWidth="1"/>
    <col min="5127" max="5128" width="3" style="3" customWidth="1"/>
    <col min="5129" max="5134" width="3.28515625" style="3" customWidth="1"/>
    <col min="5135" max="5136" width="9.140625" style="3" customWidth="1"/>
    <col min="5137" max="5140" width="3.28515625" style="3" customWidth="1"/>
    <col min="5141" max="5141" width="4.140625" style="3" customWidth="1"/>
    <col min="5142" max="5354" width="10.28515625" style="3"/>
    <col min="5355" max="5363" width="9.140625" style="3" customWidth="1"/>
    <col min="5364" max="5364" width="1" style="3" customWidth="1"/>
    <col min="5365" max="5368" width="3.28515625" style="3" customWidth="1"/>
    <col min="5369" max="5369" width="1.85546875" style="3" customWidth="1"/>
    <col min="5370" max="5370" width="17.85546875" style="3" customWidth="1"/>
    <col min="5371" max="5371" width="1.85546875" style="3" customWidth="1"/>
    <col min="5372" max="5375" width="3.28515625" style="3" customWidth="1"/>
    <col min="5376" max="5376" width="1.85546875" style="3" customWidth="1"/>
    <col min="5377" max="5377" width="12.42578125" style="3" customWidth="1"/>
    <col min="5378" max="5378" width="1.85546875" style="3" customWidth="1"/>
    <col min="5379" max="5381" width="3" style="3" customWidth="1"/>
    <col min="5382" max="5382" width="4.42578125" style="3" customWidth="1"/>
    <col min="5383" max="5384" width="3" style="3" customWidth="1"/>
    <col min="5385" max="5390" width="3.28515625" style="3" customWidth="1"/>
    <col min="5391" max="5392" width="9.140625" style="3" customWidth="1"/>
    <col min="5393" max="5396" width="3.28515625" style="3" customWidth="1"/>
    <col min="5397" max="5397" width="4.140625" style="3" customWidth="1"/>
    <col min="5398" max="5610" width="10.28515625" style="3"/>
    <col min="5611" max="5619" width="9.140625" style="3" customWidth="1"/>
    <col min="5620" max="5620" width="1" style="3" customWidth="1"/>
    <col min="5621" max="5624" width="3.28515625" style="3" customWidth="1"/>
    <col min="5625" max="5625" width="1.85546875" style="3" customWidth="1"/>
    <col min="5626" max="5626" width="17.85546875" style="3" customWidth="1"/>
    <col min="5627" max="5627" width="1.85546875" style="3" customWidth="1"/>
    <col min="5628" max="5631" width="3.28515625" style="3" customWidth="1"/>
    <col min="5632" max="5632" width="1.85546875" style="3" customWidth="1"/>
    <col min="5633" max="5633" width="12.42578125" style="3" customWidth="1"/>
    <col min="5634" max="5634" width="1.85546875" style="3" customWidth="1"/>
    <col min="5635" max="5637" width="3" style="3" customWidth="1"/>
    <col min="5638" max="5638" width="4.42578125" style="3" customWidth="1"/>
    <col min="5639" max="5640" width="3" style="3" customWidth="1"/>
    <col min="5641" max="5646" width="3.28515625" style="3" customWidth="1"/>
    <col min="5647" max="5648" width="9.140625" style="3" customWidth="1"/>
    <col min="5649" max="5652" width="3.28515625" style="3" customWidth="1"/>
    <col min="5653" max="5653" width="4.140625" style="3" customWidth="1"/>
    <col min="5654" max="5866" width="10.28515625" style="3"/>
    <col min="5867" max="5875" width="9.140625" style="3" customWidth="1"/>
    <col min="5876" max="5876" width="1" style="3" customWidth="1"/>
    <col min="5877" max="5880" width="3.28515625" style="3" customWidth="1"/>
    <col min="5881" max="5881" width="1.85546875" style="3" customWidth="1"/>
    <col min="5882" max="5882" width="17.85546875" style="3" customWidth="1"/>
    <col min="5883" max="5883" width="1.85546875" style="3" customWidth="1"/>
    <col min="5884" max="5887" width="3.28515625" style="3" customWidth="1"/>
    <col min="5888" max="5888" width="1.85546875" style="3" customWidth="1"/>
    <col min="5889" max="5889" width="12.42578125" style="3" customWidth="1"/>
    <col min="5890" max="5890" width="1.85546875" style="3" customWidth="1"/>
    <col min="5891" max="5893" width="3" style="3" customWidth="1"/>
    <col min="5894" max="5894" width="4.42578125" style="3" customWidth="1"/>
    <col min="5895" max="5896" width="3" style="3" customWidth="1"/>
    <col min="5897" max="5902" width="3.28515625" style="3" customWidth="1"/>
    <col min="5903" max="5904" width="9.140625" style="3" customWidth="1"/>
    <col min="5905" max="5908" width="3.28515625" style="3" customWidth="1"/>
    <col min="5909" max="5909" width="4.140625" style="3" customWidth="1"/>
    <col min="5910" max="6122" width="10.28515625" style="3"/>
    <col min="6123" max="6131" width="9.140625" style="3" customWidth="1"/>
    <col min="6132" max="6132" width="1" style="3" customWidth="1"/>
    <col min="6133" max="6136" width="3.28515625" style="3" customWidth="1"/>
    <col min="6137" max="6137" width="1.85546875" style="3" customWidth="1"/>
    <col min="6138" max="6138" width="17.85546875" style="3" customWidth="1"/>
    <col min="6139" max="6139" width="1.85546875" style="3" customWidth="1"/>
    <col min="6140" max="6143" width="3.28515625" style="3" customWidth="1"/>
    <col min="6144" max="6144" width="1.85546875" style="3" customWidth="1"/>
    <col min="6145" max="6145" width="12.42578125" style="3" customWidth="1"/>
    <col min="6146" max="6146" width="1.85546875" style="3" customWidth="1"/>
    <col min="6147" max="6149" width="3" style="3" customWidth="1"/>
    <col min="6150" max="6150" width="4.42578125" style="3" customWidth="1"/>
    <col min="6151" max="6152" width="3" style="3" customWidth="1"/>
    <col min="6153" max="6158" width="3.28515625" style="3" customWidth="1"/>
    <col min="6159" max="6160" width="9.140625" style="3" customWidth="1"/>
    <col min="6161" max="6164" width="3.28515625" style="3" customWidth="1"/>
    <col min="6165" max="6165" width="4.140625" style="3" customWidth="1"/>
    <col min="6166" max="6378" width="10.28515625" style="3"/>
    <col min="6379" max="6387" width="9.140625" style="3" customWidth="1"/>
    <col min="6388" max="6388" width="1" style="3" customWidth="1"/>
    <col min="6389" max="6392" width="3.28515625" style="3" customWidth="1"/>
    <col min="6393" max="6393" width="1.85546875" style="3" customWidth="1"/>
    <col min="6394" max="6394" width="17.85546875" style="3" customWidth="1"/>
    <col min="6395" max="6395" width="1.85546875" style="3" customWidth="1"/>
    <col min="6396" max="6399" width="3.28515625" style="3" customWidth="1"/>
    <col min="6400" max="6400" width="1.85546875" style="3" customWidth="1"/>
    <col min="6401" max="6401" width="12.42578125" style="3" customWidth="1"/>
    <col min="6402" max="6402" width="1.85546875" style="3" customWidth="1"/>
    <col min="6403" max="6405" width="3" style="3" customWidth="1"/>
    <col min="6406" max="6406" width="4.42578125" style="3" customWidth="1"/>
    <col min="6407" max="6408" width="3" style="3" customWidth="1"/>
    <col min="6409" max="6414" width="3.28515625" style="3" customWidth="1"/>
    <col min="6415" max="6416" width="9.140625" style="3" customWidth="1"/>
    <col min="6417" max="6420" width="3.28515625" style="3" customWidth="1"/>
    <col min="6421" max="6421" width="4.140625" style="3" customWidth="1"/>
    <col min="6422" max="6634" width="10.28515625" style="3"/>
    <col min="6635" max="6643" width="9.140625" style="3" customWidth="1"/>
    <col min="6644" max="6644" width="1" style="3" customWidth="1"/>
    <col min="6645" max="6648" width="3.28515625" style="3" customWidth="1"/>
    <col min="6649" max="6649" width="1.85546875" style="3" customWidth="1"/>
    <col min="6650" max="6650" width="17.85546875" style="3" customWidth="1"/>
    <col min="6651" max="6651" width="1.85546875" style="3" customWidth="1"/>
    <col min="6652" max="6655" width="3.28515625" style="3" customWidth="1"/>
    <col min="6656" max="6656" width="1.85546875" style="3" customWidth="1"/>
    <col min="6657" max="6657" width="12.42578125" style="3" customWidth="1"/>
    <col min="6658" max="6658" width="1.85546875" style="3" customWidth="1"/>
    <col min="6659" max="6661" width="3" style="3" customWidth="1"/>
    <col min="6662" max="6662" width="4.42578125" style="3" customWidth="1"/>
    <col min="6663" max="6664" width="3" style="3" customWidth="1"/>
    <col min="6665" max="6670" width="3.28515625" style="3" customWidth="1"/>
    <col min="6671" max="6672" width="9.140625" style="3" customWidth="1"/>
    <col min="6673" max="6676" width="3.28515625" style="3" customWidth="1"/>
    <col min="6677" max="6677" width="4.140625" style="3" customWidth="1"/>
    <col min="6678" max="6890" width="10.28515625" style="3"/>
    <col min="6891" max="6899" width="9.140625" style="3" customWidth="1"/>
    <col min="6900" max="6900" width="1" style="3" customWidth="1"/>
    <col min="6901" max="6904" width="3.28515625" style="3" customWidth="1"/>
    <col min="6905" max="6905" width="1.85546875" style="3" customWidth="1"/>
    <col min="6906" max="6906" width="17.85546875" style="3" customWidth="1"/>
    <col min="6907" max="6907" width="1.85546875" style="3" customWidth="1"/>
    <col min="6908" max="6911" width="3.28515625" style="3" customWidth="1"/>
    <col min="6912" max="6912" width="1.85546875" style="3" customWidth="1"/>
    <col min="6913" max="6913" width="12.42578125" style="3" customWidth="1"/>
    <col min="6914" max="6914" width="1.85546875" style="3" customWidth="1"/>
    <col min="6915" max="6917" width="3" style="3" customWidth="1"/>
    <col min="6918" max="6918" width="4.42578125" style="3" customWidth="1"/>
    <col min="6919" max="6920" width="3" style="3" customWidth="1"/>
    <col min="6921" max="6926" width="3.28515625" style="3" customWidth="1"/>
    <col min="6927" max="6928" width="9.140625" style="3" customWidth="1"/>
    <col min="6929" max="6932" width="3.28515625" style="3" customWidth="1"/>
    <col min="6933" max="6933" width="4.140625" style="3" customWidth="1"/>
    <col min="6934" max="7146" width="10.28515625" style="3"/>
    <col min="7147" max="7155" width="9.140625" style="3" customWidth="1"/>
    <col min="7156" max="7156" width="1" style="3" customWidth="1"/>
    <col min="7157" max="7160" width="3.28515625" style="3" customWidth="1"/>
    <col min="7161" max="7161" width="1.85546875" style="3" customWidth="1"/>
    <col min="7162" max="7162" width="17.85546875" style="3" customWidth="1"/>
    <col min="7163" max="7163" width="1.85546875" style="3" customWidth="1"/>
    <col min="7164" max="7167" width="3.28515625" style="3" customWidth="1"/>
    <col min="7168" max="7168" width="1.85546875" style="3" customWidth="1"/>
    <col min="7169" max="7169" width="12.42578125" style="3" customWidth="1"/>
    <col min="7170" max="7170" width="1.85546875" style="3" customWidth="1"/>
    <col min="7171" max="7173" width="3" style="3" customWidth="1"/>
    <col min="7174" max="7174" width="4.42578125" style="3" customWidth="1"/>
    <col min="7175" max="7176" width="3" style="3" customWidth="1"/>
    <col min="7177" max="7182" width="3.28515625" style="3" customWidth="1"/>
    <col min="7183" max="7184" width="9.140625" style="3" customWidth="1"/>
    <col min="7185" max="7188" width="3.28515625" style="3" customWidth="1"/>
    <col min="7189" max="7189" width="4.140625" style="3" customWidth="1"/>
    <col min="7190" max="7402" width="10.28515625" style="3"/>
    <col min="7403" max="7411" width="9.140625" style="3" customWidth="1"/>
    <col min="7412" max="7412" width="1" style="3" customWidth="1"/>
    <col min="7413" max="7416" width="3.28515625" style="3" customWidth="1"/>
    <col min="7417" max="7417" width="1.85546875" style="3" customWidth="1"/>
    <col min="7418" max="7418" width="17.85546875" style="3" customWidth="1"/>
    <col min="7419" max="7419" width="1.85546875" style="3" customWidth="1"/>
    <col min="7420" max="7423" width="3.28515625" style="3" customWidth="1"/>
    <col min="7424" max="7424" width="1.85546875" style="3" customWidth="1"/>
    <col min="7425" max="7425" width="12.42578125" style="3" customWidth="1"/>
    <col min="7426" max="7426" width="1.85546875" style="3" customWidth="1"/>
    <col min="7427" max="7429" width="3" style="3" customWidth="1"/>
    <col min="7430" max="7430" width="4.42578125" style="3" customWidth="1"/>
    <col min="7431" max="7432" width="3" style="3" customWidth="1"/>
    <col min="7433" max="7438" width="3.28515625" style="3" customWidth="1"/>
    <col min="7439" max="7440" width="9.140625" style="3" customWidth="1"/>
    <col min="7441" max="7444" width="3.28515625" style="3" customWidth="1"/>
    <col min="7445" max="7445" width="4.140625" style="3" customWidth="1"/>
    <col min="7446" max="7658" width="10.28515625" style="3"/>
    <col min="7659" max="7667" width="9.140625" style="3" customWidth="1"/>
    <col min="7668" max="7668" width="1" style="3" customWidth="1"/>
    <col min="7669" max="7672" width="3.28515625" style="3" customWidth="1"/>
    <col min="7673" max="7673" width="1.85546875" style="3" customWidth="1"/>
    <col min="7674" max="7674" width="17.85546875" style="3" customWidth="1"/>
    <col min="7675" max="7675" width="1.85546875" style="3" customWidth="1"/>
    <col min="7676" max="7679" width="3.28515625" style="3" customWidth="1"/>
    <col min="7680" max="7680" width="1.85546875" style="3" customWidth="1"/>
    <col min="7681" max="7681" width="12.42578125" style="3" customWidth="1"/>
    <col min="7682" max="7682" width="1.85546875" style="3" customWidth="1"/>
    <col min="7683" max="7685" width="3" style="3" customWidth="1"/>
    <col min="7686" max="7686" width="4.42578125" style="3" customWidth="1"/>
    <col min="7687" max="7688" width="3" style="3" customWidth="1"/>
    <col min="7689" max="7694" width="3.28515625" style="3" customWidth="1"/>
    <col min="7695" max="7696" width="9.140625" style="3" customWidth="1"/>
    <col min="7697" max="7700" width="3.28515625" style="3" customWidth="1"/>
    <col min="7701" max="7701" width="4.140625" style="3" customWidth="1"/>
    <col min="7702" max="7914" width="10.28515625" style="3"/>
    <col min="7915" max="7923" width="9.140625" style="3" customWidth="1"/>
    <col min="7924" max="7924" width="1" style="3" customWidth="1"/>
    <col min="7925" max="7928" width="3.28515625" style="3" customWidth="1"/>
    <col min="7929" max="7929" width="1.85546875" style="3" customWidth="1"/>
    <col min="7930" max="7930" width="17.85546875" style="3" customWidth="1"/>
    <col min="7931" max="7931" width="1.85546875" style="3" customWidth="1"/>
    <col min="7932" max="7935" width="3.28515625" style="3" customWidth="1"/>
    <col min="7936" max="7936" width="1.85546875" style="3" customWidth="1"/>
    <col min="7937" max="7937" width="12.42578125" style="3" customWidth="1"/>
    <col min="7938" max="7938" width="1.85546875" style="3" customWidth="1"/>
    <col min="7939" max="7941" width="3" style="3" customWidth="1"/>
    <col min="7942" max="7942" width="4.42578125" style="3" customWidth="1"/>
    <col min="7943" max="7944" width="3" style="3" customWidth="1"/>
    <col min="7945" max="7950" width="3.28515625" style="3" customWidth="1"/>
    <col min="7951" max="7952" width="9.140625" style="3" customWidth="1"/>
    <col min="7953" max="7956" width="3.28515625" style="3" customWidth="1"/>
    <col min="7957" max="7957" width="4.140625" style="3" customWidth="1"/>
    <col min="7958" max="8170" width="10.28515625" style="3"/>
    <col min="8171" max="8179" width="9.140625" style="3" customWidth="1"/>
    <col min="8180" max="8180" width="1" style="3" customWidth="1"/>
    <col min="8181" max="8184" width="3.28515625" style="3" customWidth="1"/>
    <col min="8185" max="8185" width="1.85546875" style="3" customWidth="1"/>
    <col min="8186" max="8186" width="17.85546875" style="3" customWidth="1"/>
    <col min="8187" max="8187" width="1.85546875" style="3" customWidth="1"/>
    <col min="8188" max="8191" width="3.28515625" style="3" customWidth="1"/>
    <col min="8192" max="8192" width="1.85546875" style="3" customWidth="1"/>
    <col min="8193" max="8193" width="12.42578125" style="3" customWidth="1"/>
    <col min="8194" max="8194" width="1.85546875" style="3" customWidth="1"/>
    <col min="8195" max="8197" width="3" style="3" customWidth="1"/>
    <col min="8198" max="8198" width="4.42578125" style="3" customWidth="1"/>
    <col min="8199" max="8200" width="3" style="3" customWidth="1"/>
    <col min="8201" max="8206" width="3.28515625" style="3" customWidth="1"/>
    <col min="8207" max="8208" width="9.140625" style="3" customWidth="1"/>
    <col min="8209" max="8212" width="3.28515625" style="3" customWidth="1"/>
    <col min="8213" max="8213" width="4.140625" style="3" customWidth="1"/>
    <col min="8214" max="8426" width="10.28515625" style="3"/>
    <col min="8427" max="8435" width="9.140625" style="3" customWidth="1"/>
    <col min="8436" max="8436" width="1" style="3" customWidth="1"/>
    <col min="8437" max="8440" width="3.28515625" style="3" customWidth="1"/>
    <col min="8441" max="8441" width="1.85546875" style="3" customWidth="1"/>
    <col min="8442" max="8442" width="17.85546875" style="3" customWidth="1"/>
    <col min="8443" max="8443" width="1.85546875" style="3" customWidth="1"/>
    <col min="8444" max="8447" width="3.28515625" style="3" customWidth="1"/>
    <col min="8448" max="8448" width="1.85546875" style="3" customWidth="1"/>
    <col min="8449" max="8449" width="12.42578125" style="3" customWidth="1"/>
    <col min="8450" max="8450" width="1.85546875" style="3" customWidth="1"/>
    <col min="8451" max="8453" width="3" style="3" customWidth="1"/>
    <col min="8454" max="8454" width="4.42578125" style="3" customWidth="1"/>
    <col min="8455" max="8456" width="3" style="3" customWidth="1"/>
    <col min="8457" max="8462" width="3.28515625" style="3" customWidth="1"/>
    <col min="8463" max="8464" width="9.140625" style="3" customWidth="1"/>
    <col min="8465" max="8468" width="3.28515625" style="3" customWidth="1"/>
    <col min="8469" max="8469" width="4.140625" style="3" customWidth="1"/>
    <col min="8470" max="8682" width="10.28515625" style="3"/>
    <col min="8683" max="8691" width="9.140625" style="3" customWidth="1"/>
    <col min="8692" max="8692" width="1" style="3" customWidth="1"/>
    <col min="8693" max="8696" width="3.28515625" style="3" customWidth="1"/>
    <col min="8697" max="8697" width="1.85546875" style="3" customWidth="1"/>
    <col min="8698" max="8698" width="17.85546875" style="3" customWidth="1"/>
    <col min="8699" max="8699" width="1.85546875" style="3" customWidth="1"/>
    <col min="8700" max="8703" width="3.28515625" style="3" customWidth="1"/>
    <col min="8704" max="8704" width="1.85546875" style="3" customWidth="1"/>
    <col min="8705" max="8705" width="12.42578125" style="3" customWidth="1"/>
    <col min="8706" max="8706" width="1.85546875" style="3" customWidth="1"/>
    <col min="8707" max="8709" width="3" style="3" customWidth="1"/>
    <col min="8710" max="8710" width="4.42578125" style="3" customWidth="1"/>
    <col min="8711" max="8712" width="3" style="3" customWidth="1"/>
    <col min="8713" max="8718" width="3.28515625" style="3" customWidth="1"/>
    <col min="8719" max="8720" width="9.140625" style="3" customWidth="1"/>
    <col min="8721" max="8724" width="3.28515625" style="3" customWidth="1"/>
    <col min="8725" max="8725" width="4.140625" style="3" customWidth="1"/>
    <col min="8726" max="8938" width="10.28515625" style="3"/>
    <col min="8939" max="8947" width="9.140625" style="3" customWidth="1"/>
    <col min="8948" max="8948" width="1" style="3" customWidth="1"/>
    <col min="8949" max="8952" width="3.28515625" style="3" customWidth="1"/>
    <col min="8953" max="8953" width="1.85546875" style="3" customWidth="1"/>
    <col min="8954" max="8954" width="17.85546875" style="3" customWidth="1"/>
    <col min="8955" max="8955" width="1.85546875" style="3" customWidth="1"/>
    <col min="8956" max="8959" width="3.28515625" style="3" customWidth="1"/>
    <col min="8960" max="8960" width="1.85546875" style="3" customWidth="1"/>
    <col min="8961" max="8961" width="12.42578125" style="3" customWidth="1"/>
    <col min="8962" max="8962" width="1.85546875" style="3" customWidth="1"/>
    <col min="8963" max="8965" width="3" style="3" customWidth="1"/>
    <col min="8966" max="8966" width="4.42578125" style="3" customWidth="1"/>
    <col min="8967" max="8968" width="3" style="3" customWidth="1"/>
    <col min="8969" max="8974" width="3.28515625" style="3" customWidth="1"/>
    <col min="8975" max="8976" width="9.140625" style="3" customWidth="1"/>
    <col min="8977" max="8980" width="3.28515625" style="3" customWidth="1"/>
    <col min="8981" max="8981" width="4.140625" style="3" customWidth="1"/>
    <col min="8982" max="9194" width="10.28515625" style="3"/>
    <col min="9195" max="9203" width="9.140625" style="3" customWidth="1"/>
    <col min="9204" max="9204" width="1" style="3" customWidth="1"/>
    <col min="9205" max="9208" width="3.28515625" style="3" customWidth="1"/>
    <col min="9209" max="9209" width="1.85546875" style="3" customWidth="1"/>
    <col min="9210" max="9210" width="17.85546875" style="3" customWidth="1"/>
    <col min="9211" max="9211" width="1.85546875" style="3" customWidth="1"/>
    <col min="9212" max="9215" width="3.28515625" style="3" customWidth="1"/>
    <col min="9216" max="9216" width="1.85546875" style="3" customWidth="1"/>
    <col min="9217" max="9217" width="12.42578125" style="3" customWidth="1"/>
    <col min="9218" max="9218" width="1.85546875" style="3" customWidth="1"/>
    <col min="9219" max="9221" width="3" style="3" customWidth="1"/>
    <col min="9222" max="9222" width="4.42578125" style="3" customWidth="1"/>
    <col min="9223" max="9224" width="3" style="3" customWidth="1"/>
    <col min="9225" max="9230" width="3.28515625" style="3" customWidth="1"/>
    <col min="9231" max="9232" width="9.140625" style="3" customWidth="1"/>
    <col min="9233" max="9236" width="3.28515625" style="3" customWidth="1"/>
    <col min="9237" max="9237" width="4.140625" style="3" customWidth="1"/>
    <col min="9238" max="9450" width="10.28515625" style="3"/>
    <col min="9451" max="9459" width="9.140625" style="3" customWidth="1"/>
    <col min="9460" max="9460" width="1" style="3" customWidth="1"/>
    <col min="9461" max="9464" width="3.28515625" style="3" customWidth="1"/>
    <col min="9465" max="9465" width="1.85546875" style="3" customWidth="1"/>
    <col min="9466" max="9466" width="17.85546875" style="3" customWidth="1"/>
    <col min="9467" max="9467" width="1.85546875" style="3" customWidth="1"/>
    <col min="9468" max="9471" width="3.28515625" style="3" customWidth="1"/>
    <col min="9472" max="9472" width="1.85546875" style="3" customWidth="1"/>
    <col min="9473" max="9473" width="12.42578125" style="3" customWidth="1"/>
    <col min="9474" max="9474" width="1.85546875" style="3" customWidth="1"/>
    <col min="9475" max="9477" width="3" style="3" customWidth="1"/>
    <col min="9478" max="9478" width="4.42578125" style="3" customWidth="1"/>
    <col min="9479" max="9480" width="3" style="3" customWidth="1"/>
    <col min="9481" max="9486" width="3.28515625" style="3" customWidth="1"/>
    <col min="9487" max="9488" width="9.140625" style="3" customWidth="1"/>
    <col min="9489" max="9492" width="3.28515625" style="3" customWidth="1"/>
    <col min="9493" max="9493" width="4.140625" style="3" customWidth="1"/>
    <col min="9494" max="9706" width="10.28515625" style="3"/>
    <col min="9707" max="9715" width="9.140625" style="3" customWidth="1"/>
    <col min="9716" max="9716" width="1" style="3" customWidth="1"/>
    <col min="9717" max="9720" width="3.28515625" style="3" customWidth="1"/>
    <col min="9721" max="9721" width="1.85546875" style="3" customWidth="1"/>
    <col min="9722" max="9722" width="17.85546875" style="3" customWidth="1"/>
    <col min="9723" max="9723" width="1.85546875" style="3" customWidth="1"/>
    <col min="9724" max="9727" width="3.28515625" style="3" customWidth="1"/>
    <col min="9728" max="9728" width="1.85546875" style="3" customWidth="1"/>
    <col min="9729" max="9729" width="12.42578125" style="3" customWidth="1"/>
    <col min="9730" max="9730" width="1.85546875" style="3" customWidth="1"/>
    <col min="9731" max="9733" width="3" style="3" customWidth="1"/>
    <col min="9734" max="9734" width="4.42578125" style="3" customWidth="1"/>
    <col min="9735" max="9736" width="3" style="3" customWidth="1"/>
    <col min="9737" max="9742" width="3.28515625" style="3" customWidth="1"/>
    <col min="9743" max="9744" width="9.140625" style="3" customWidth="1"/>
    <col min="9745" max="9748" width="3.28515625" style="3" customWidth="1"/>
    <col min="9749" max="9749" width="4.140625" style="3" customWidth="1"/>
    <col min="9750" max="9962" width="10.28515625" style="3"/>
    <col min="9963" max="9971" width="9.140625" style="3" customWidth="1"/>
    <col min="9972" max="9972" width="1" style="3" customWidth="1"/>
    <col min="9973" max="9976" width="3.28515625" style="3" customWidth="1"/>
    <col min="9977" max="9977" width="1.85546875" style="3" customWidth="1"/>
    <col min="9978" max="9978" width="17.85546875" style="3" customWidth="1"/>
    <col min="9979" max="9979" width="1.85546875" style="3" customWidth="1"/>
    <col min="9980" max="9983" width="3.28515625" style="3" customWidth="1"/>
    <col min="9984" max="9984" width="1.85546875" style="3" customWidth="1"/>
    <col min="9985" max="9985" width="12.42578125" style="3" customWidth="1"/>
    <col min="9986" max="9986" width="1.85546875" style="3" customWidth="1"/>
    <col min="9987" max="9989" width="3" style="3" customWidth="1"/>
    <col min="9990" max="9990" width="4.42578125" style="3" customWidth="1"/>
    <col min="9991" max="9992" width="3" style="3" customWidth="1"/>
    <col min="9993" max="9998" width="3.28515625" style="3" customWidth="1"/>
    <col min="9999" max="10000" width="9.140625" style="3" customWidth="1"/>
    <col min="10001" max="10004" width="3.28515625" style="3" customWidth="1"/>
    <col min="10005" max="10005" width="4.140625" style="3" customWidth="1"/>
    <col min="10006" max="10218" width="10.28515625" style="3"/>
    <col min="10219" max="10227" width="9.140625" style="3" customWidth="1"/>
    <col min="10228" max="10228" width="1" style="3" customWidth="1"/>
    <col min="10229" max="10232" width="3.28515625" style="3" customWidth="1"/>
    <col min="10233" max="10233" width="1.85546875" style="3" customWidth="1"/>
    <col min="10234" max="10234" width="17.85546875" style="3" customWidth="1"/>
    <col min="10235" max="10235" width="1.85546875" style="3" customWidth="1"/>
    <col min="10236" max="10239" width="3.28515625" style="3" customWidth="1"/>
    <col min="10240" max="10240" width="1.85546875" style="3" customWidth="1"/>
    <col min="10241" max="10241" width="12.42578125" style="3" customWidth="1"/>
    <col min="10242" max="10242" width="1.85546875" style="3" customWidth="1"/>
    <col min="10243" max="10245" width="3" style="3" customWidth="1"/>
    <col min="10246" max="10246" width="4.42578125" style="3" customWidth="1"/>
    <col min="10247" max="10248" width="3" style="3" customWidth="1"/>
    <col min="10249" max="10254" width="3.28515625" style="3" customWidth="1"/>
    <col min="10255" max="10256" width="9.140625" style="3" customWidth="1"/>
    <col min="10257" max="10260" width="3.28515625" style="3" customWidth="1"/>
    <col min="10261" max="10261" width="4.140625" style="3" customWidth="1"/>
    <col min="10262" max="10474" width="10.28515625" style="3"/>
    <col min="10475" max="10483" width="9.140625" style="3" customWidth="1"/>
    <col min="10484" max="10484" width="1" style="3" customWidth="1"/>
    <col min="10485" max="10488" width="3.28515625" style="3" customWidth="1"/>
    <col min="10489" max="10489" width="1.85546875" style="3" customWidth="1"/>
    <col min="10490" max="10490" width="17.85546875" style="3" customWidth="1"/>
    <col min="10491" max="10491" width="1.85546875" style="3" customWidth="1"/>
    <col min="10492" max="10495" width="3.28515625" style="3" customWidth="1"/>
    <col min="10496" max="10496" width="1.85546875" style="3" customWidth="1"/>
    <col min="10497" max="10497" width="12.42578125" style="3" customWidth="1"/>
    <col min="10498" max="10498" width="1.85546875" style="3" customWidth="1"/>
    <col min="10499" max="10501" width="3" style="3" customWidth="1"/>
    <col min="10502" max="10502" width="4.42578125" style="3" customWidth="1"/>
    <col min="10503" max="10504" width="3" style="3" customWidth="1"/>
    <col min="10505" max="10510" width="3.28515625" style="3" customWidth="1"/>
    <col min="10511" max="10512" width="9.140625" style="3" customWidth="1"/>
    <col min="10513" max="10516" width="3.28515625" style="3" customWidth="1"/>
    <col min="10517" max="10517" width="4.140625" style="3" customWidth="1"/>
    <col min="10518" max="10730" width="10.28515625" style="3"/>
    <col min="10731" max="10739" width="9.140625" style="3" customWidth="1"/>
    <col min="10740" max="10740" width="1" style="3" customWidth="1"/>
    <col min="10741" max="10744" width="3.28515625" style="3" customWidth="1"/>
    <col min="10745" max="10745" width="1.85546875" style="3" customWidth="1"/>
    <col min="10746" max="10746" width="17.85546875" style="3" customWidth="1"/>
    <col min="10747" max="10747" width="1.85546875" style="3" customWidth="1"/>
    <col min="10748" max="10751" width="3.28515625" style="3" customWidth="1"/>
    <col min="10752" max="10752" width="1.85546875" style="3" customWidth="1"/>
    <col min="10753" max="10753" width="12.42578125" style="3" customWidth="1"/>
    <col min="10754" max="10754" width="1.85546875" style="3" customWidth="1"/>
    <col min="10755" max="10757" width="3" style="3" customWidth="1"/>
    <col min="10758" max="10758" width="4.42578125" style="3" customWidth="1"/>
    <col min="10759" max="10760" width="3" style="3" customWidth="1"/>
    <col min="10761" max="10766" width="3.28515625" style="3" customWidth="1"/>
    <col min="10767" max="10768" width="9.140625" style="3" customWidth="1"/>
    <col min="10769" max="10772" width="3.28515625" style="3" customWidth="1"/>
    <col min="10773" max="10773" width="4.140625" style="3" customWidth="1"/>
    <col min="10774" max="10986" width="10.28515625" style="3"/>
    <col min="10987" max="10995" width="9.140625" style="3" customWidth="1"/>
    <col min="10996" max="10996" width="1" style="3" customWidth="1"/>
    <col min="10997" max="11000" width="3.28515625" style="3" customWidth="1"/>
    <col min="11001" max="11001" width="1.85546875" style="3" customWidth="1"/>
    <col min="11002" max="11002" width="17.85546875" style="3" customWidth="1"/>
    <col min="11003" max="11003" width="1.85546875" style="3" customWidth="1"/>
    <col min="11004" max="11007" width="3.28515625" style="3" customWidth="1"/>
    <col min="11008" max="11008" width="1.85546875" style="3" customWidth="1"/>
    <col min="11009" max="11009" width="12.42578125" style="3" customWidth="1"/>
    <col min="11010" max="11010" width="1.85546875" style="3" customWidth="1"/>
    <col min="11011" max="11013" width="3" style="3" customWidth="1"/>
    <col min="11014" max="11014" width="4.42578125" style="3" customWidth="1"/>
    <col min="11015" max="11016" width="3" style="3" customWidth="1"/>
    <col min="11017" max="11022" width="3.28515625" style="3" customWidth="1"/>
    <col min="11023" max="11024" width="9.140625" style="3" customWidth="1"/>
    <col min="11025" max="11028" width="3.28515625" style="3" customWidth="1"/>
    <col min="11029" max="11029" width="4.140625" style="3" customWidth="1"/>
    <col min="11030" max="11242" width="10.28515625" style="3"/>
    <col min="11243" max="11251" width="9.140625" style="3" customWidth="1"/>
    <col min="11252" max="11252" width="1" style="3" customWidth="1"/>
    <col min="11253" max="11256" width="3.28515625" style="3" customWidth="1"/>
    <col min="11257" max="11257" width="1.85546875" style="3" customWidth="1"/>
    <col min="11258" max="11258" width="17.85546875" style="3" customWidth="1"/>
    <col min="11259" max="11259" width="1.85546875" style="3" customWidth="1"/>
    <col min="11260" max="11263" width="3.28515625" style="3" customWidth="1"/>
    <col min="11264" max="11264" width="1.85546875" style="3" customWidth="1"/>
    <col min="11265" max="11265" width="12.42578125" style="3" customWidth="1"/>
    <col min="11266" max="11266" width="1.85546875" style="3" customWidth="1"/>
    <col min="11267" max="11269" width="3" style="3" customWidth="1"/>
    <col min="11270" max="11270" width="4.42578125" style="3" customWidth="1"/>
    <col min="11271" max="11272" width="3" style="3" customWidth="1"/>
    <col min="11273" max="11278" width="3.28515625" style="3" customWidth="1"/>
    <col min="11279" max="11280" width="9.140625" style="3" customWidth="1"/>
    <col min="11281" max="11284" width="3.28515625" style="3" customWidth="1"/>
    <col min="11285" max="11285" width="4.140625" style="3" customWidth="1"/>
    <col min="11286" max="11498" width="10.28515625" style="3"/>
    <col min="11499" max="11507" width="9.140625" style="3" customWidth="1"/>
    <col min="11508" max="11508" width="1" style="3" customWidth="1"/>
    <col min="11509" max="11512" width="3.28515625" style="3" customWidth="1"/>
    <col min="11513" max="11513" width="1.85546875" style="3" customWidth="1"/>
    <col min="11514" max="11514" width="17.85546875" style="3" customWidth="1"/>
    <col min="11515" max="11515" width="1.85546875" style="3" customWidth="1"/>
    <col min="11516" max="11519" width="3.28515625" style="3" customWidth="1"/>
    <col min="11520" max="11520" width="1.85546875" style="3" customWidth="1"/>
    <col min="11521" max="11521" width="12.42578125" style="3" customWidth="1"/>
    <col min="11522" max="11522" width="1.85546875" style="3" customWidth="1"/>
    <col min="11523" max="11525" width="3" style="3" customWidth="1"/>
    <col min="11526" max="11526" width="4.42578125" style="3" customWidth="1"/>
    <col min="11527" max="11528" width="3" style="3" customWidth="1"/>
    <col min="11529" max="11534" width="3.28515625" style="3" customWidth="1"/>
    <col min="11535" max="11536" width="9.140625" style="3" customWidth="1"/>
    <col min="11537" max="11540" width="3.28515625" style="3" customWidth="1"/>
    <col min="11541" max="11541" width="4.140625" style="3" customWidth="1"/>
    <col min="11542" max="11754" width="10.28515625" style="3"/>
    <col min="11755" max="11763" width="9.140625" style="3" customWidth="1"/>
    <col min="11764" max="11764" width="1" style="3" customWidth="1"/>
    <col min="11765" max="11768" width="3.28515625" style="3" customWidth="1"/>
    <col min="11769" max="11769" width="1.85546875" style="3" customWidth="1"/>
    <col min="11770" max="11770" width="17.85546875" style="3" customWidth="1"/>
    <col min="11771" max="11771" width="1.85546875" style="3" customWidth="1"/>
    <col min="11772" max="11775" width="3.28515625" style="3" customWidth="1"/>
    <col min="11776" max="11776" width="1.85546875" style="3" customWidth="1"/>
    <col min="11777" max="11777" width="12.42578125" style="3" customWidth="1"/>
    <col min="11778" max="11778" width="1.85546875" style="3" customWidth="1"/>
    <col min="11779" max="11781" width="3" style="3" customWidth="1"/>
    <col min="11782" max="11782" width="4.42578125" style="3" customWidth="1"/>
    <col min="11783" max="11784" width="3" style="3" customWidth="1"/>
    <col min="11785" max="11790" width="3.28515625" style="3" customWidth="1"/>
    <col min="11791" max="11792" width="9.140625" style="3" customWidth="1"/>
    <col min="11793" max="11796" width="3.28515625" style="3" customWidth="1"/>
    <col min="11797" max="11797" width="4.140625" style="3" customWidth="1"/>
    <col min="11798" max="12010" width="10.28515625" style="3"/>
    <col min="12011" max="12019" width="9.140625" style="3" customWidth="1"/>
    <col min="12020" max="12020" width="1" style="3" customWidth="1"/>
    <col min="12021" max="12024" width="3.28515625" style="3" customWidth="1"/>
    <col min="12025" max="12025" width="1.85546875" style="3" customWidth="1"/>
    <col min="12026" max="12026" width="17.85546875" style="3" customWidth="1"/>
    <col min="12027" max="12027" width="1.85546875" style="3" customWidth="1"/>
    <col min="12028" max="12031" width="3.28515625" style="3" customWidth="1"/>
    <col min="12032" max="12032" width="1.85546875" style="3" customWidth="1"/>
    <col min="12033" max="12033" width="12.42578125" style="3" customWidth="1"/>
    <col min="12034" max="12034" width="1.85546875" style="3" customWidth="1"/>
    <col min="12035" max="12037" width="3" style="3" customWidth="1"/>
    <col min="12038" max="12038" width="4.42578125" style="3" customWidth="1"/>
    <col min="12039" max="12040" width="3" style="3" customWidth="1"/>
    <col min="12041" max="12046" width="3.28515625" style="3" customWidth="1"/>
    <col min="12047" max="12048" width="9.140625" style="3" customWidth="1"/>
    <col min="12049" max="12052" width="3.28515625" style="3" customWidth="1"/>
    <col min="12053" max="12053" width="4.140625" style="3" customWidth="1"/>
    <col min="12054" max="12266" width="10.28515625" style="3"/>
    <col min="12267" max="12275" width="9.140625" style="3" customWidth="1"/>
    <col min="12276" max="12276" width="1" style="3" customWidth="1"/>
    <col min="12277" max="12280" width="3.28515625" style="3" customWidth="1"/>
    <col min="12281" max="12281" width="1.85546875" style="3" customWidth="1"/>
    <col min="12282" max="12282" width="17.85546875" style="3" customWidth="1"/>
    <col min="12283" max="12283" width="1.85546875" style="3" customWidth="1"/>
    <col min="12284" max="12287" width="3.28515625" style="3" customWidth="1"/>
    <col min="12288" max="12288" width="1.85546875" style="3" customWidth="1"/>
    <col min="12289" max="12289" width="12.42578125" style="3" customWidth="1"/>
    <col min="12290" max="12290" width="1.85546875" style="3" customWidth="1"/>
    <col min="12291" max="12293" width="3" style="3" customWidth="1"/>
    <col min="12294" max="12294" width="4.42578125" style="3" customWidth="1"/>
    <col min="12295" max="12296" width="3" style="3" customWidth="1"/>
    <col min="12297" max="12302" width="3.28515625" style="3" customWidth="1"/>
    <col min="12303" max="12304" width="9.140625" style="3" customWidth="1"/>
    <col min="12305" max="12308" width="3.28515625" style="3" customWidth="1"/>
    <col min="12309" max="12309" width="4.140625" style="3" customWidth="1"/>
    <col min="12310" max="12522" width="10.28515625" style="3"/>
    <col min="12523" max="12531" width="9.140625" style="3" customWidth="1"/>
    <col min="12532" max="12532" width="1" style="3" customWidth="1"/>
    <col min="12533" max="12536" width="3.28515625" style="3" customWidth="1"/>
    <col min="12537" max="12537" width="1.85546875" style="3" customWidth="1"/>
    <col min="12538" max="12538" width="17.85546875" style="3" customWidth="1"/>
    <col min="12539" max="12539" width="1.85546875" style="3" customWidth="1"/>
    <col min="12540" max="12543" width="3.28515625" style="3" customWidth="1"/>
    <col min="12544" max="12544" width="1.85546875" style="3" customWidth="1"/>
    <col min="12545" max="12545" width="12.42578125" style="3" customWidth="1"/>
    <col min="12546" max="12546" width="1.85546875" style="3" customWidth="1"/>
    <col min="12547" max="12549" width="3" style="3" customWidth="1"/>
    <col min="12550" max="12550" width="4.42578125" style="3" customWidth="1"/>
    <col min="12551" max="12552" width="3" style="3" customWidth="1"/>
    <col min="12553" max="12558" width="3.28515625" style="3" customWidth="1"/>
    <col min="12559" max="12560" width="9.140625" style="3" customWidth="1"/>
    <col min="12561" max="12564" width="3.28515625" style="3" customWidth="1"/>
    <col min="12565" max="12565" width="4.140625" style="3" customWidth="1"/>
    <col min="12566" max="12778" width="10.28515625" style="3"/>
    <col min="12779" max="12787" width="9.140625" style="3" customWidth="1"/>
    <col min="12788" max="12788" width="1" style="3" customWidth="1"/>
    <col min="12789" max="12792" width="3.28515625" style="3" customWidth="1"/>
    <col min="12793" max="12793" width="1.85546875" style="3" customWidth="1"/>
    <col min="12794" max="12794" width="17.85546875" style="3" customWidth="1"/>
    <col min="12795" max="12795" width="1.85546875" style="3" customWidth="1"/>
    <col min="12796" max="12799" width="3.28515625" style="3" customWidth="1"/>
    <col min="12800" max="12800" width="1.85546875" style="3" customWidth="1"/>
    <col min="12801" max="12801" width="12.42578125" style="3" customWidth="1"/>
    <col min="12802" max="12802" width="1.85546875" style="3" customWidth="1"/>
    <col min="12803" max="12805" width="3" style="3" customWidth="1"/>
    <col min="12806" max="12806" width="4.42578125" style="3" customWidth="1"/>
    <col min="12807" max="12808" width="3" style="3" customWidth="1"/>
    <col min="12809" max="12814" width="3.28515625" style="3" customWidth="1"/>
    <col min="12815" max="12816" width="9.140625" style="3" customWidth="1"/>
    <col min="12817" max="12820" width="3.28515625" style="3" customWidth="1"/>
    <col min="12821" max="12821" width="4.140625" style="3" customWidth="1"/>
    <col min="12822" max="13034" width="10.28515625" style="3"/>
    <col min="13035" max="13043" width="9.140625" style="3" customWidth="1"/>
    <col min="13044" max="13044" width="1" style="3" customWidth="1"/>
    <col min="13045" max="13048" width="3.28515625" style="3" customWidth="1"/>
    <col min="13049" max="13049" width="1.85546875" style="3" customWidth="1"/>
    <col min="13050" max="13050" width="17.85546875" style="3" customWidth="1"/>
    <col min="13051" max="13051" width="1.85546875" style="3" customWidth="1"/>
    <col min="13052" max="13055" width="3.28515625" style="3" customWidth="1"/>
    <col min="13056" max="13056" width="1.85546875" style="3" customWidth="1"/>
    <col min="13057" max="13057" width="12.42578125" style="3" customWidth="1"/>
    <col min="13058" max="13058" width="1.85546875" style="3" customWidth="1"/>
    <col min="13059" max="13061" width="3" style="3" customWidth="1"/>
    <col min="13062" max="13062" width="4.42578125" style="3" customWidth="1"/>
    <col min="13063" max="13064" width="3" style="3" customWidth="1"/>
    <col min="13065" max="13070" width="3.28515625" style="3" customWidth="1"/>
    <col min="13071" max="13072" width="9.140625" style="3" customWidth="1"/>
    <col min="13073" max="13076" width="3.28515625" style="3" customWidth="1"/>
    <col min="13077" max="13077" width="4.140625" style="3" customWidth="1"/>
    <col min="13078" max="13290" width="10.28515625" style="3"/>
    <col min="13291" max="13299" width="9.140625" style="3" customWidth="1"/>
    <col min="13300" max="13300" width="1" style="3" customWidth="1"/>
    <col min="13301" max="13304" width="3.28515625" style="3" customWidth="1"/>
    <col min="13305" max="13305" width="1.85546875" style="3" customWidth="1"/>
    <col min="13306" max="13306" width="17.85546875" style="3" customWidth="1"/>
    <col min="13307" max="13307" width="1.85546875" style="3" customWidth="1"/>
    <col min="13308" max="13311" width="3.28515625" style="3" customWidth="1"/>
    <col min="13312" max="13312" width="1.85546875" style="3" customWidth="1"/>
    <col min="13313" max="13313" width="12.42578125" style="3" customWidth="1"/>
    <col min="13314" max="13314" width="1.85546875" style="3" customWidth="1"/>
    <col min="13315" max="13317" width="3" style="3" customWidth="1"/>
    <col min="13318" max="13318" width="4.42578125" style="3" customWidth="1"/>
    <col min="13319" max="13320" width="3" style="3" customWidth="1"/>
    <col min="13321" max="13326" width="3.28515625" style="3" customWidth="1"/>
    <col min="13327" max="13328" width="9.140625" style="3" customWidth="1"/>
    <col min="13329" max="13332" width="3.28515625" style="3" customWidth="1"/>
    <col min="13333" max="13333" width="4.140625" style="3" customWidth="1"/>
    <col min="13334" max="13546" width="10.28515625" style="3"/>
    <col min="13547" max="13555" width="9.140625" style="3" customWidth="1"/>
    <col min="13556" max="13556" width="1" style="3" customWidth="1"/>
    <col min="13557" max="13560" width="3.28515625" style="3" customWidth="1"/>
    <col min="13561" max="13561" width="1.85546875" style="3" customWidth="1"/>
    <col min="13562" max="13562" width="17.85546875" style="3" customWidth="1"/>
    <col min="13563" max="13563" width="1.85546875" style="3" customWidth="1"/>
    <col min="13564" max="13567" width="3.28515625" style="3" customWidth="1"/>
    <col min="13568" max="13568" width="1.85546875" style="3" customWidth="1"/>
    <col min="13569" max="13569" width="12.42578125" style="3" customWidth="1"/>
    <col min="13570" max="13570" width="1.85546875" style="3" customWidth="1"/>
    <col min="13571" max="13573" width="3" style="3" customWidth="1"/>
    <col min="13574" max="13574" width="4.42578125" style="3" customWidth="1"/>
    <col min="13575" max="13576" width="3" style="3" customWidth="1"/>
    <col min="13577" max="13582" width="3.28515625" style="3" customWidth="1"/>
    <col min="13583" max="13584" width="9.140625" style="3" customWidth="1"/>
    <col min="13585" max="13588" width="3.28515625" style="3" customWidth="1"/>
    <col min="13589" max="13589" width="4.140625" style="3" customWidth="1"/>
    <col min="13590" max="13802" width="10.28515625" style="3"/>
    <col min="13803" max="13811" width="9.140625" style="3" customWidth="1"/>
    <col min="13812" max="13812" width="1" style="3" customWidth="1"/>
    <col min="13813" max="13816" width="3.28515625" style="3" customWidth="1"/>
    <col min="13817" max="13817" width="1.85546875" style="3" customWidth="1"/>
    <col min="13818" max="13818" width="17.85546875" style="3" customWidth="1"/>
    <col min="13819" max="13819" width="1.85546875" style="3" customWidth="1"/>
    <col min="13820" max="13823" width="3.28515625" style="3" customWidth="1"/>
    <col min="13824" max="13824" width="1.85546875" style="3" customWidth="1"/>
    <col min="13825" max="13825" width="12.42578125" style="3" customWidth="1"/>
    <col min="13826" max="13826" width="1.85546875" style="3" customWidth="1"/>
    <col min="13827" max="13829" width="3" style="3" customWidth="1"/>
    <col min="13830" max="13830" width="4.42578125" style="3" customWidth="1"/>
    <col min="13831" max="13832" width="3" style="3" customWidth="1"/>
    <col min="13833" max="13838" width="3.28515625" style="3" customWidth="1"/>
    <col min="13839" max="13840" width="9.140625" style="3" customWidth="1"/>
    <col min="13841" max="13844" width="3.28515625" style="3" customWidth="1"/>
    <col min="13845" max="13845" width="4.140625" style="3" customWidth="1"/>
    <col min="13846" max="14058" width="10.28515625" style="3"/>
    <col min="14059" max="14067" width="9.140625" style="3" customWidth="1"/>
    <col min="14068" max="14068" width="1" style="3" customWidth="1"/>
    <col min="14069" max="14072" width="3.28515625" style="3" customWidth="1"/>
    <col min="14073" max="14073" width="1.85546875" style="3" customWidth="1"/>
    <col min="14074" max="14074" width="17.85546875" style="3" customWidth="1"/>
    <col min="14075" max="14075" width="1.85546875" style="3" customWidth="1"/>
    <col min="14076" max="14079" width="3.28515625" style="3" customWidth="1"/>
    <col min="14080" max="14080" width="1.85546875" style="3" customWidth="1"/>
    <col min="14081" max="14081" width="12.42578125" style="3" customWidth="1"/>
    <col min="14082" max="14082" width="1.85546875" style="3" customWidth="1"/>
    <col min="14083" max="14085" width="3" style="3" customWidth="1"/>
    <col min="14086" max="14086" width="4.42578125" style="3" customWidth="1"/>
    <col min="14087" max="14088" width="3" style="3" customWidth="1"/>
    <col min="14089" max="14094" width="3.28515625" style="3" customWidth="1"/>
    <col min="14095" max="14096" width="9.140625" style="3" customWidth="1"/>
    <col min="14097" max="14100" width="3.28515625" style="3" customWidth="1"/>
    <col min="14101" max="14101" width="4.140625" style="3" customWidth="1"/>
    <col min="14102" max="14314" width="10.28515625" style="3"/>
    <col min="14315" max="14323" width="9.140625" style="3" customWidth="1"/>
    <col min="14324" max="14324" width="1" style="3" customWidth="1"/>
    <col min="14325" max="14328" width="3.28515625" style="3" customWidth="1"/>
    <col min="14329" max="14329" width="1.85546875" style="3" customWidth="1"/>
    <col min="14330" max="14330" width="17.85546875" style="3" customWidth="1"/>
    <col min="14331" max="14331" width="1.85546875" style="3" customWidth="1"/>
    <col min="14332" max="14335" width="3.28515625" style="3" customWidth="1"/>
    <col min="14336" max="14336" width="1.85546875" style="3" customWidth="1"/>
    <col min="14337" max="14337" width="12.42578125" style="3" customWidth="1"/>
    <col min="14338" max="14338" width="1.85546875" style="3" customWidth="1"/>
    <col min="14339" max="14341" width="3" style="3" customWidth="1"/>
    <col min="14342" max="14342" width="4.42578125" style="3" customWidth="1"/>
    <col min="14343" max="14344" width="3" style="3" customWidth="1"/>
    <col min="14345" max="14350" width="3.28515625" style="3" customWidth="1"/>
    <col min="14351" max="14352" width="9.140625" style="3" customWidth="1"/>
    <col min="14353" max="14356" width="3.28515625" style="3" customWidth="1"/>
    <col min="14357" max="14357" width="4.140625" style="3" customWidth="1"/>
    <col min="14358" max="14570" width="10.28515625" style="3"/>
    <col min="14571" max="14579" width="9.140625" style="3" customWidth="1"/>
    <col min="14580" max="14580" width="1" style="3" customWidth="1"/>
    <col min="14581" max="14584" width="3.28515625" style="3" customWidth="1"/>
    <col min="14585" max="14585" width="1.85546875" style="3" customWidth="1"/>
    <col min="14586" max="14586" width="17.85546875" style="3" customWidth="1"/>
    <col min="14587" max="14587" width="1.85546875" style="3" customWidth="1"/>
    <col min="14588" max="14591" width="3.28515625" style="3" customWidth="1"/>
    <col min="14592" max="14592" width="1.85546875" style="3" customWidth="1"/>
    <col min="14593" max="14593" width="12.42578125" style="3" customWidth="1"/>
    <col min="14594" max="14594" width="1.85546875" style="3" customWidth="1"/>
    <col min="14595" max="14597" width="3" style="3" customWidth="1"/>
    <col min="14598" max="14598" width="4.42578125" style="3" customWidth="1"/>
    <col min="14599" max="14600" width="3" style="3" customWidth="1"/>
    <col min="14601" max="14606" width="3.28515625" style="3" customWidth="1"/>
    <col min="14607" max="14608" width="9.140625" style="3" customWidth="1"/>
    <col min="14609" max="14612" width="3.28515625" style="3" customWidth="1"/>
    <col min="14613" max="14613" width="4.140625" style="3" customWidth="1"/>
    <col min="14614" max="14826" width="10.28515625" style="3"/>
    <col min="14827" max="14835" width="9.140625" style="3" customWidth="1"/>
    <col min="14836" max="14836" width="1" style="3" customWidth="1"/>
    <col min="14837" max="14840" width="3.28515625" style="3" customWidth="1"/>
    <col min="14841" max="14841" width="1.85546875" style="3" customWidth="1"/>
    <col min="14842" max="14842" width="17.85546875" style="3" customWidth="1"/>
    <col min="14843" max="14843" width="1.85546875" style="3" customWidth="1"/>
    <col min="14844" max="14847" width="3.28515625" style="3" customWidth="1"/>
    <col min="14848" max="14848" width="1.85546875" style="3" customWidth="1"/>
    <col min="14849" max="14849" width="12.42578125" style="3" customWidth="1"/>
    <col min="14850" max="14850" width="1.85546875" style="3" customWidth="1"/>
    <col min="14851" max="14853" width="3" style="3" customWidth="1"/>
    <col min="14854" max="14854" width="4.42578125" style="3" customWidth="1"/>
    <col min="14855" max="14856" width="3" style="3" customWidth="1"/>
    <col min="14857" max="14862" width="3.28515625" style="3" customWidth="1"/>
    <col min="14863" max="14864" width="9.140625" style="3" customWidth="1"/>
    <col min="14865" max="14868" width="3.28515625" style="3" customWidth="1"/>
    <col min="14869" max="14869" width="4.140625" style="3" customWidth="1"/>
    <col min="14870" max="15082" width="10.28515625" style="3"/>
    <col min="15083" max="15091" width="9.140625" style="3" customWidth="1"/>
    <col min="15092" max="15092" width="1" style="3" customWidth="1"/>
    <col min="15093" max="15096" width="3.28515625" style="3" customWidth="1"/>
    <col min="15097" max="15097" width="1.85546875" style="3" customWidth="1"/>
    <col min="15098" max="15098" width="17.85546875" style="3" customWidth="1"/>
    <col min="15099" max="15099" width="1.85546875" style="3" customWidth="1"/>
    <col min="15100" max="15103" width="3.28515625" style="3" customWidth="1"/>
    <col min="15104" max="15104" width="1.85546875" style="3" customWidth="1"/>
    <col min="15105" max="15105" width="12.42578125" style="3" customWidth="1"/>
    <col min="15106" max="15106" width="1.85546875" style="3" customWidth="1"/>
    <col min="15107" max="15109" width="3" style="3" customWidth="1"/>
    <col min="15110" max="15110" width="4.42578125" style="3" customWidth="1"/>
    <col min="15111" max="15112" width="3" style="3" customWidth="1"/>
    <col min="15113" max="15118" width="3.28515625" style="3" customWidth="1"/>
    <col min="15119" max="15120" width="9.140625" style="3" customWidth="1"/>
    <col min="15121" max="15124" width="3.28515625" style="3" customWidth="1"/>
    <col min="15125" max="15125" width="4.140625" style="3" customWidth="1"/>
    <col min="15126" max="15338" width="10.28515625" style="3"/>
    <col min="15339" max="15347" width="9.140625" style="3" customWidth="1"/>
    <col min="15348" max="15348" width="1" style="3" customWidth="1"/>
    <col min="15349" max="15352" width="3.28515625" style="3" customWidth="1"/>
    <col min="15353" max="15353" width="1.85546875" style="3" customWidth="1"/>
    <col min="15354" max="15354" width="17.85546875" style="3" customWidth="1"/>
    <col min="15355" max="15355" width="1.85546875" style="3" customWidth="1"/>
    <col min="15356" max="15359" width="3.28515625" style="3" customWidth="1"/>
    <col min="15360" max="15360" width="1.85546875" style="3" customWidth="1"/>
    <col min="15361" max="15361" width="12.42578125" style="3" customWidth="1"/>
    <col min="15362" max="15362" width="1.85546875" style="3" customWidth="1"/>
    <col min="15363" max="15365" width="3" style="3" customWidth="1"/>
    <col min="15366" max="15366" width="4.42578125" style="3" customWidth="1"/>
    <col min="15367" max="15368" width="3" style="3" customWidth="1"/>
    <col min="15369" max="15374" width="3.28515625" style="3" customWidth="1"/>
    <col min="15375" max="15376" width="9.140625" style="3" customWidth="1"/>
    <col min="15377" max="15380" width="3.28515625" style="3" customWidth="1"/>
    <col min="15381" max="15381" width="4.140625" style="3" customWidth="1"/>
    <col min="15382" max="15594" width="10.28515625" style="3"/>
    <col min="15595" max="15603" width="9.140625" style="3" customWidth="1"/>
    <col min="15604" max="15604" width="1" style="3" customWidth="1"/>
    <col min="15605" max="15608" width="3.28515625" style="3" customWidth="1"/>
    <col min="15609" max="15609" width="1.85546875" style="3" customWidth="1"/>
    <col min="15610" max="15610" width="17.85546875" style="3" customWidth="1"/>
    <col min="15611" max="15611" width="1.85546875" style="3" customWidth="1"/>
    <col min="15612" max="15615" width="3.28515625" style="3" customWidth="1"/>
    <col min="15616" max="15616" width="1.85546875" style="3" customWidth="1"/>
    <col min="15617" max="15617" width="12.42578125" style="3" customWidth="1"/>
    <col min="15618" max="15618" width="1.85546875" style="3" customWidth="1"/>
    <col min="15619" max="15621" width="3" style="3" customWidth="1"/>
    <col min="15622" max="15622" width="4.42578125" style="3" customWidth="1"/>
    <col min="15623" max="15624" width="3" style="3" customWidth="1"/>
    <col min="15625" max="15630" width="3.28515625" style="3" customWidth="1"/>
    <col min="15631" max="15632" width="9.140625" style="3" customWidth="1"/>
    <col min="15633" max="15636" width="3.28515625" style="3" customWidth="1"/>
    <col min="15637" max="15637" width="4.140625" style="3" customWidth="1"/>
    <col min="15638" max="15850" width="10.28515625" style="3"/>
    <col min="15851" max="15859" width="9.140625" style="3" customWidth="1"/>
    <col min="15860" max="15860" width="1" style="3" customWidth="1"/>
    <col min="15861" max="15864" width="3.28515625" style="3" customWidth="1"/>
    <col min="15865" max="15865" width="1.85546875" style="3" customWidth="1"/>
    <col min="15866" max="15866" width="17.85546875" style="3" customWidth="1"/>
    <col min="15867" max="15867" width="1.85546875" style="3" customWidth="1"/>
    <col min="15868" max="15871" width="3.28515625" style="3" customWidth="1"/>
    <col min="15872" max="15872" width="1.85546875" style="3" customWidth="1"/>
    <col min="15873" max="15873" width="12.42578125" style="3" customWidth="1"/>
    <col min="15874" max="15874" width="1.85546875" style="3" customWidth="1"/>
    <col min="15875" max="15877" width="3" style="3" customWidth="1"/>
    <col min="15878" max="15878" width="4.42578125" style="3" customWidth="1"/>
    <col min="15879" max="15880" width="3" style="3" customWidth="1"/>
    <col min="15881" max="15886" width="3.28515625" style="3" customWidth="1"/>
    <col min="15887" max="15888" width="9.140625" style="3" customWidth="1"/>
    <col min="15889" max="15892" width="3.28515625" style="3" customWidth="1"/>
    <col min="15893" max="15893" width="4.140625" style="3" customWidth="1"/>
    <col min="15894" max="16106" width="10.28515625" style="3"/>
    <col min="16107" max="16115" width="9.140625" style="3" customWidth="1"/>
    <col min="16116" max="16116" width="1" style="3" customWidth="1"/>
    <col min="16117" max="16120" width="3.28515625" style="3" customWidth="1"/>
    <col min="16121" max="16121" width="1.85546875" style="3" customWidth="1"/>
    <col min="16122" max="16122" width="17.85546875" style="3" customWidth="1"/>
    <col min="16123" max="16123" width="1.85546875" style="3" customWidth="1"/>
    <col min="16124" max="16127" width="3.28515625" style="3" customWidth="1"/>
    <col min="16128" max="16128" width="1.85546875" style="3" customWidth="1"/>
    <col min="16129" max="16129" width="12.42578125" style="3" customWidth="1"/>
    <col min="16130" max="16130" width="1.85546875" style="3" customWidth="1"/>
    <col min="16131" max="16133" width="3" style="3" customWidth="1"/>
    <col min="16134" max="16134" width="4.42578125" style="3" customWidth="1"/>
    <col min="16135" max="16136" width="3" style="3" customWidth="1"/>
    <col min="16137" max="16142" width="3.28515625" style="3" customWidth="1"/>
    <col min="16143" max="16144" width="9.140625" style="3" customWidth="1"/>
    <col min="16145" max="16148" width="3.28515625" style="3" customWidth="1"/>
    <col min="16149" max="16149" width="4.140625" style="3" customWidth="1"/>
    <col min="16150" max="16384" width="10.28515625" style="3"/>
  </cols>
  <sheetData>
    <row r="1" spans="1:34" s="90" customFormat="1" ht="19.5" x14ac:dyDescent="0.25">
      <c r="A1" s="96"/>
      <c r="B1" s="1" t="s">
        <v>680</v>
      </c>
      <c r="C1" s="97"/>
      <c r="G1" s="98"/>
      <c r="H1" s="98"/>
      <c r="I1" s="98"/>
      <c r="AC1" s="99"/>
      <c r="AD1" s="99"/>
      <c r="AE1" s="99"/>
      <c r="AF1" s="99"/>
      <c r="AG1" s="100"/>
    </row>
    <row r="2" spans="1:34" s="90" customFormat="1" ht="19.5" x14ac:dyDescent="0.25">
      <c r="C2" s="101"/>
      <c r="G2" s="98"/>
      <c r="H2" s="98"/>
      <c r="I2" s="98"/>
      <c r="J2" s="102"/>
      <c r="AC2" s="99"/>
      <c r="AD2" s="99"/>
      <c r="AE2" s="99"/>
      <c r="AF2" s="99"/>
      <c r="AG2" s="100"/>
    </row>
    <row r="3" spans="1:34" s="90" customFormat="1" x14ac:dyDescent="0.25">
      <c r="B3" s="3" t="s">
        <v>681</v>
      </c>
      <c r="C3" s="86"/>
      <c r="G3" s="98"/>
      <c r="H3" s="98"/>
      <c r="I3" s="98"/>
      <c r="AG3" s="100"/>
    </row>
    <row r="4" spans="1:34" s="90" customFormat="1" x14ac:dyDescent="0.25">
      <c r="B4" s="3" t="s">
        <v>682</v>
      </c>
      <c r="C4" s="86"/>
      <c r="G4" s="98"/>
      <c r="H4" s="98"/>
      <c r="I4" s="98"/>
      <c r="AG4" s="100"/>
    </row>
    <row r="5" spans="1:34" s="90" customFormat="1" x14ac:dyDescent="0.25">
      <c r="C5" s="101"/>
      <c r="G5" s="98"/>
      <c r="H5" s="98"/>
      <c r="I5" s="98"/>
      <c r="AG5" s="100"/>
    </row>
    <row r="6" spans="1:34" s="90" customFormat="1" ht="19.5" x14ac:dyDescent="0.25">
      <c r="A6" s="87"/>
      <c r="B6" s="393" t="s">
        <v>1158</v>
      </c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4"/>
      <c r="AH6" s="87"/>
    </row>
    <row r="7" spans="1:34" s="90" customFormat="1" ht="15" x14ac:dyDescent="0.25">
      <c r="A7" s="11"/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04"/>
      <c r="AH7" s="87"/>
    </row>
    <row r="8" spans="1:34" s="90" customFormat="1" ht="18.75" thickBot="1" x14ac:dyDescent="0.3">
      <c r="A8" s="93"/>
      <c r="B8" s="93"/>
      <c r="C8" s="97"/>
      <c r="D8" s="93"/>
      <c r="E8" s="93"/>
      <c r="F8" s="93"/>
      <c r="G8" s="105"/>
      <c r="H8" s="105"/>
      <c r="I8" s="105"/>
      <c r="J8" s="93"/>
      <c r="K8" s="93"/>
      <c r="L8" s="93"/>
      <c r="M8" s="93"/>
      <c r="N8" s="11"/>
      <c r="O8" s="97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04"/>
      <c r="AH8" s="87"/>
    </row>
    <row r="9" spans="1:34" s="90" customFormat="1" ht="15" x14ac:dyDescent="0.25">
      <c r="B9" s="387" t="s">
        <v>683</v>
      </c>
      <c r="C9" s="388"/>
      <c r="D9" s="388"/>
      <c r="E9" s="388"/>
      <c r="F9" s="388"/>
      <c r="G9" s="388"/>
      <c r="H9" s="388"/>
      <c r="I9" s="388"/>
      <c r="J9" s="388"/>
      <c r="K9" s="388"/>
      <c r="L9" s="38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04"/>
      <c r="AH9" s="87"/>
    </row>
    <row r="10" spans="1:34" s="90" customFormat="1" x14ac:dyDescent="0.25">
      <c r="A10" s="86"/>
      <c r="B10" s="13"/>
      <c r="C10" s="12"/>
      <c r="D10" s="12">
        <v>0</v>
      </c>
      <c r="E10" s="8"/>
      <c r="F10" s="8"/>
      <c r="G10" s="8"/>
      <c r="H10" s="8"/>
      <c r="I10" s="8"/>
      <c r="J10" s="8"/>
      <c r="K10" s="8"/>
      <c r="L10" s="135"/>
      <c r="M10" s="11"/>
      <c r="N10" s="11"/>
      <c r="O10" s="86"/>
      <c r="P10" s="86"/>
      <c r="Q10" s="86"/>
      <c r="R10" s="86"/>
      <c r="S10" s="86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04"/>
      <c r="AH10" s="87"/>
    </row>
    <row r="11" spans="1:34" s="90" customFormat="1" x14ac:dyDescent="0.25">
      <c r="B11" s="91"/>
      <c r="C11" s="92"/>
      <c r="D11" s="125" t="s">
        <v>685</v>
      </c>
      <c r="E11" s="12" t="s">
        <v>1161</v>
      </c>
      <c r="F11" s="125" t="s">
        <v>1163</v>
      </c>
      <c r="G11" s="12">
        <v>0</v>
      </c>
      <c r="H11" s="12" t="s">
        <v>686</v>
      </c>
      <c r="I11" s="8">
        <v>0</v>
      </c>
      <c r="J11" s="8">
        <v>0</v>
      </c>
      <c r="K11" s="8"/>
      <c r="L11" s="135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04"/>
      <c r="AH11" s="87"/>
    </row>
    <row r="12" spans="1:34" s="90" customFormat="1" x14ac:dyDescent="0.25">
      <c r="B12" s="91"/>
      <c r="C12" s="8"/>
      <c r="D12" s="8"/>
      <c r="E12" s="8"/>
      <c r="F12" s="8"/>
      <c r="G12" s="8"/>
      <c r="H12" s="8"/>
      <c r="I12" s="8"/>
      <c r="J12" s="8"/>
      <c r="K12" s="8"/>
      <c r="L12" s="135"/>
      <c r="M12" s="11"/>
      <c r="N12" s="11"/>
      <c r="O12" s="86"/>
      <c r="P12" s="86"/>
      <c r="Q12" s="86"/>
      <c r="R12" s="86"/>
      <c r="S12" s="86"/>
      <c r="T12" s="86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04"/>
      <c r="AH12" s="87"/>
    </row>
    <row r="13" spans="1:34" s="90" customFormat="1" ht="19.5" thickBot="1" x14ac:dyDescent="0.3">
      <c r="B13" s="126"/>
      <c r="C13" s="124"/>
      <c r="D13" s="127" t="s">
        <v>1162</v>
      </c>
      <c r="E13" s="14" t="s">
        <v>1168</v>
      </c>
      <c r="F13" s="127" t="s">
        <v>1169</v>
      </c>
      <c r="G13" s="128">
        <v>1</v>
      </c>
      <c r="H13" s="128">
        <v>6</v>
      </c>
      <c r="I13" s="128">
        <v>0</v>
      </c>
      <c r="J13" s="15">
        <v>0</v>
      </c>
      <c r="K13" s="15"/>
      <c r="L13" s="136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04"/>
      <c r="AH13" s="87"/>
    </row>
    <row r="14" spans="1:34" s="90" customFormat="1" ht="18.75" thickBot="1" x14ac:dyDescent="0.3">
      <c r="B14" s="8"/>
      <c r="C14" s="12"/>
      <c r="D14" s="12"/>
      <c r="E14" s="8"/>
      <c r="F14" s="8"/>
      <c r="G14" s="8"/>
      <c r="H14" s="8"/>
      <c r="I14" s="8"/>
      <c r="J14" s="8"/>
      <c r="K14" s="8"/>
      <c r="L14" s="11"/>
      <c r="M14" s="11"/>
      <c r="N14" s="11"/>
      <c r="O14" s="86"/>
      <c r="P14" s="86"/>
      <c r="Q14" s="86"/>
      <c r="R14" s="86"/>
      <c r="S14" s="86"/>
      <c r="T14" s="86"/>
      <c r="U14" s="11"/>
      <c r="V14" s="11"/>
      <c r="W14" s="11"/>
      <c r="X14" s="11"/>
      <c r="Y14" s="11"/>
      <c r="Z14" s="86"/>
      <c r="AA14" s="86"/>
      <c r="AB14" s="86"/>
      <c r="AC14" s="95"/>
      <c r="AD14" s="11"/>
      <c r="AE14" s="11"/>
      <c r="AF14" s="11"/>
      <c r="AG14" s="104"/>
      <c r="AH14" s="87"/>
    </row>
    <row r="15" spans="1:34" s="90" customFormat="1" ht="15" x14ac:dyDescent="0.25">
      <c r="B15" s="387" t="s">
        <v>684</v>
      </c>
      <c r="C15" s="388">
        <v>0</v>
      </c>
      <c r="D15" s="388">
        <v>0</v>
      </c>
      <c r="E15" s="388">
        <v>0</v>
      </c>
      <c r="F15" s="388">
        <v>0</v>
      </c>
      <c r="G15" s="388">
        <v>0</v>
      </c>
      <c r="H15" s="388">
        <v>0</v>
      </c>
      <c r="I15" s="388">
        <v>0</v>
      </c>
      <c r="J15" s="388">
        <v>0</v>
      </c>
      <c r="K15" s="388">
        <v>0</v>
      </c>
      <c r="L15" s="389">
        <v>0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04"/>
      <c r="AH15" s="87"/>
    </row>
    <row r="16" spans="1:34" s="90" customFormat="1" x14ac:dyDescent="0.25">
      <c r="B16" s="13"/>
      <c r="C16" s="12"/>
      <c r="D16" s="12"/>
      <c r="E16" s="8"/>
      <c r="F16" s="8"/>
      <c r="G16" s="8"/>
      <c r="H16" s="8"/>
      <c r="I16" s="8"/>
      <c r="J16" s="8"/>
      <c r="K16" s="8"/>
      <c r="L16" s="13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04"/>
      <c r="AH16" s="87"/>
    </row>
    <row r="17" spans="1:34" s="90" customFormat="1" x14ac:dyDescent="0.25">
      <c r="B17" s="91"/>
      <c r="C17" s="92"/>
      <c r="D17" s="125" t="s">
        <v>1164</v>
      </c>
      <c r="E17" s="130">
        <v>2022</v>
      </c>
      <c r="F17" s="131"/>
      <c r="G17" s="130"/>
      <c r="H17" s="130"/>
      <c r="I17" s="132"/>
      <c r="J17" s="132"/>
      <c r="K17" s="132"/>
      <c r="L17" s="139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04"/>
      <c r="AH17" s="87"/>
    </row>
    <row r="18" spans="1:34" s="90" customFormat="1" x14ac:dyDescent="0.25">
      <c r="B18" s="91"/>
      <c r="C18" s="8"/>
      <c r="D18" s="8"/>
      <c r="E18" s="132"/>
      <c r="F18" s="132"/>
      <c r="G18" s="132"/>
      <c r="H18" s="132"/>
      <c r="I18" s="132"/>
      <c r="J18" s="132"/>
      <c r="K18" s="132"/>
      <c r="L18" s="140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04"/>
      <c r="AH18" s="87"/>
    </row>
    <row r="19" spans="1:34" s="90" customFormat="1" x14ac:dyDescent="0.25">
      <c r="B19" s="91"/>
      <c r="C19" s="12"/>
      <c r="D19" s="138" t="s">
        <v>1165</v>
      </c>
      <c r="E19" s="162">
        <v>1</v>
      </c>
      <c r="F19" s="194">
        <v>2</v>
      </c>
      <c r="G19" s="131"/>
      <c r="H19" s="131"/>
      <c r="I19" s="131"/>
      <c r="J19" s="131"/>
      <c r="K19" s="162">
        <v>3</v>
      </c>
      <c r="L19" s="162">
        <v>4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04"/>
      <c r="AH19" s="87"/>
    </row>
    <row r="20" spans="1:34" s="90" customFormat="1" x14ac:dyDescent="0.25">
      <c r="B20" s="141"/>
      <c r="C20" s="11"/>
      <c r="D20" s="11"/>
      <c r="E20" s="11"/>
      <c r="F20" s="11"/>
      <c r="G20" s="94"/>
      <c r="H20" s="94"/>
      <c r="I20" s="94"/>
      <c r="J20" s="11"/>
      <c r="K20" s="11"/>
      <c r="L20" s="142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04"/>
      <c r="AH20" s="87"/>
    </row>
    <row r="21" spans="1:34" s="90" customFormat="1" x14ac:dyDescent="0.25">
      <c r="B21" s="91"/>
      <c r="C21" s="12"/>
      <c r="D21" s="12"/>
      <c r="E21" s="137" t="s">
        <v>1166</v>
      </c>
      <c r="F21" s="137"/>
      <c r="G21" s="131"/>
      <c r="H21" s="131"/>
      <c r="I21" s="131"/>
      <c r="J21" s="131"/>
      <c r="K21" s="137" t="s">
        <v>1167</v>
      </c>
      <c r="L21" s="196" t="s">
        <v>1173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04"/>
      <c r="AH21" s="87"/>
    </row>
    <row r="22" spans="1:34" s="90" customFormat="1" ht="18.75" thickBot="1" x14ac:dyDescent="0.3">
      <c r="B22" s="126"/>
      <c r="C22" s="14"/>
      <c r="D22" s="14"/>
      <c r="E22" s="133"/>
      <c r="F22" s="133"/>
      <c r="G22" s="134"/>
      <c r="H22" s="134"/>
      <c r="I22" s="134"/>
      <c r="J22" s="134"/>
      <c r="K22" s="133"/>
      <c r="L22" s="143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04"/>
      <c r="AH22" s="87"/>
    </row>
    <row r="23" spans="1:34" s="90" customFormat="1" ht="18.75" thickBot="1" x14ac:dyDescent="0.3">
      <c r="C23" s="93"/>
      <c r="D23" s="93"/>
      <c r="E23" s="109"/>
      <c r="F23" s="109"/>
      <c r="G23" s="105"/>
      <c r="H23" s="105"/>
      <c r="I23" s="105"/>
      <c r="J23" s="93"/>
      <c r="K23" s="109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104"/>
      <c r="AH23" s="87"/>
    </row>
    <row r="24" spans="1:34" ht="18.75" thickBot="1" x14ac:dyDescent="0.3">
      <c r="C24" s="11"/>
      <c r="D24" s="11"/>
      <c r="E24" s="122" t="s">
        <v>0</v>
      </c>
      <c r="F24" s="110" t="s">
        <v>1154</v>
      </c>
      <c r="G24" s="12"/>
      <c r="H24" s="12"/>
      <c r="I24" s="12"/>
      <c r="J24" s="8"/>
      <c r="K24" s="390" t="s">
        <v>1155</v>
      </c>
      <c r="L24" s="391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7"/>
      <c r="AH24" s="6"/>
    </row>
    <row r="25" spans="1:34" ht="54" x14ac:dyDescent="0.25">
      <c r="A25" s="8"/>
      <c r="B25" s="8"/>
      <c r="C25" s="11"/>
      <c r="D25" s="11"/>
      <c r="E25" s="111" t="s">
        <v>1391</v>
      </c>
      <c r="F25" s="111" t="s">
        <v>1159</v>
      </c>
      <c r="G25" s="12"/>
      <c r="H25" s="12"/>
      <c r="I25" s="12"/>
      <c r="J25" s="8"/>
      <c r="K25" s="111" t="s">
        <v>1160</v>
      </c>
      <c r="L25" s="303" t="s">
        <v>1157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7"/>
      <c r="AH25" s="6"/>
    </row>
    <row r="26" spans="1:34" s="18" customFormat="1" ht="18.75" thickBot="1" x14ac:dyDescent="0.3">
      <c r="A26" s="16"/>
      <c r="B26" s="16"/>
      <c r="C26" s="17"/>
      <c r="D26" s="17"/>
      <c r="E26" s="112" t="s">
        <v>687</v>
      </c>
      <c r="F26" s="112" t="s">
        <v>687</v>
      </c>
      <c r="G26" s="12"/>
      <c r="H26" s="12"/>
      <c r="I26" s="12"/>
      <c r="J26" s="16"/>
      <c r="K26" s="112" t="s">
        <v>687</v>
      </c>
      <c r="L26" s="30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C26" s="19"/>
      <c r="AD26" s="19"/>
      <c r="AE26" s="19"/>
      <c r="AF26" s="19"/>
      <c r="AG26" s="20"/>
      <c r="AH26" s="21"/>
    </row>
    <row r="27" spans="1:34" s="18" customFormat="1" ht="18.75" thickBot="1" x14ac:dyDescent="0.3">
      <c r="A27" s="22" t="s">
        <v>688</v>
      </c>
      <c r="B27" s="183" t="s">
        <v>689</v>
      </c>
      <c r="C27" s="23" t="s">
        <v>690</v>
      </c>
      <c r="D27" s="24" t="s">
        <v>591</v>
      </c>
      <c r="E27" s="113"/>
      <c r="F27" s="113"/>
      <c r="G27" s="25"/>
      <c r="H27" s="25"/>
      <c r="I27" s="25"/>
      <c r="J27" s="25"/>
      <c r="K27" s="113"/>
      <c r="L27" s="305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7"/>
      <c r="AC27" s="28"/>
      <c r="AD27" s="28"/>
      <c r="AE27" s="28"/>
      <c r="AF27" s="28"/>
      <c r="AH27" s="21"/>
    </row>
    <row r="28" spans="1:34" s="33" customFormat="1" ht="18.75" x14ac:dyDescent="0.25">
      <c r="A28" s="29"/>
      <c r="B28" s="184"/>
      <c r="C28" s="30"/>
      <c r="D28" s="31" t="s">
        <v>1172</v>
      </c>
      <c r="E28" s="114"/>
      <c r="F28" s="114"/>
      <c r="G28" s="32"/>
      <c r="H28" s="32"/>
      <c r="I28" s="32"/>
      <c r="J28" s="32"/>
      <c r="K28" s="114"/>
      <c r="L28" s="306"/>
    </row>
    <row r="29" spans="1:34" s="38" customFormat="1" ht="18.75" x14ac:dyDescent="0.25">
      <c r="A29" s="34" t="s">
        <v>691</v>
      </c>
      <c r="B29" s="53"/>
      <c r="C29" s="35" t="s">
        <v>692</v>
      </c>
      <c r="D29" s="36" t="s">
        <v>693</v>
      </c>
      <c r="E29" s="351">
        <f>VLOOKUP(C29:C591,'[14] Nuovo Modello CE'!$E$9:$H$578,4,0)</f>
        <v>730145642.83999991</v>
      </c>
      <c r="F29" s="351">
        <f>VLOOKUP(C29:C591,'[14] Nuovo Modello CE'!$E$9:$J$578,6,0)</f>
        <v>5641097.7999999998</v>
      </c>
      <c r="G29" s="353"/>
      <c r="H29" s="351"/>
      <c r="I29" s="353"/>
      <c r="J29" s="363"/>
      <c r="K29" s="351">
        <f>E29-F29</f>
        <v>724504545.03999996</v>
      </c>
      <c r="L29" s="307">
        <f>+K29/F29*100</f>
        <v>12843.325372589712</v>
      </c>
      <c r="N29" s="299"/>
      <c r="P29" s="300"/>
    </row>
    <row r="30" spans="1:34" s="41" customFormat="1" ht="25.5" x14ac:dyDescent="0.25">
      <c r="A30" s="34" t="s">
        <v>691</v>
      </c>
      <c r="B30" s="185"/>
      <c r="C30" s="39" t="s">
        <v>694</v>
      </c>
      <c r="D30" s="40" t="s">
        <v>695</v>
      </c>
      <c r="E30" s="346">
        <f>VLOOKUP(C30:C592,'[14] Nuovo Modello CE'!$E$9:$H$578,4,0)</f>
        <v>711185777.66999996</v>
      </c>
      <c r="F30" s="346">
        <f>VLOOKUP(C30:C592,'[14] Nuovo Modello CE'!$E$9:$J$578,6,0)</f>
        <v>0</v>
      </c>
      <c r="G30" s="348"/>
      <c r="H30" s="346"/>
      <c r="I30" s="348"/>
      <c r="J30" s="363"/>
      <c r="K30" s="346">
        <f t="shared" ref="K30:K93" si="0">E30-F30</f>
        <v>711185777.66999996</v>
      </c>
      <c r="L30" s="307"/>
      <c r="N30" s="33"/>
      <c r="P30" s="300"/>
    </row>
    <row r="31" spans="1:34" s="44" customFormat="1" ht="18.75" x14ac:dyDescent="0.25">
      <c r="A31" s="34" t="s">
        <v>691</v>
      </c>
      <c r="B31" s="53"/>
      <c r="C31" s="42" t="s">
        <v>415</v>
      </c>
      <c r="D31" s="43" t="s">
        <v>416</v>
      </c>
      <c r="E31" s="346">
        <f>VLOOKUP(C31:C594,'[14] Nuovo Modello CE'!$E$9:$H$578,4,0)</f>
        <v>687394876.91999996</v>
      </c>
      <c r="F31" s="346">
        <f>VLOOKUP(C31:C594,'[14] Nuovo Modello CE'!$E$9:$J$578,6,0)</f>
        <v>0</v>
      </c>
      <c r="G31" s="348"/>
      <c r="H31" s="346"/>
      <c r="I31" s="348"/>
      <c r="J31" s="363"/>
      <c r="K31" s="346">
        <f t="shared" si="0"/>
        <v>687394876.91999996</v>
      </c>
      <c r="L31" s="307"/>
      <c r="N31" s="33"/>
      <c r="P31" s="300"/>
    </row>
    <row r="32" spans="1:34" s="44" customFormat="1" ht="18.75" x14ac:dyDescent="0.25">
      <c r="A32" s="34"/>
      <c r="B32" s="53"/>
      <c r="C32" s="45" t="s">
        <v>643</v>
      </c>
      <c r="D32" s="46" t="s">
        <v>696</v>
      </c>
      <c r="E32" s="346">
        <f>VLOOKUP(C32:C595,'[14] Nuovo Modello CE'!$E$9:$H$578,4,0)</f>
        <v>677332424</v>
      </c>
      <c r="F32" s="346">
        <f>VLOOKUP(C32:C595,'[14] Nuovo Modello CE'!$E$9:$J$578,6,0)</f>
        <v>0</v>
      </c>
      <c r="G32" s="348"/>
      <c r="H32" s="346"/>
      <c r="I32" s="348"/>
      <c r="J32" s="363"/>
      <c r="K32" s="346">
        <f t="shared" si="0"/>
        <v>677332424</v>
      </c>
      <c r="L32" s="307"/>
      <c r="N32" s="33"/>
      <c r="P32" s="300"/>
    </row>
    <row r="33" spans="1:16" s="44" customFormat="1" ht="18.75" x14ac:dyDescent="0.25">
      <c r="A33" s="34"/>
      <c r="B33" s="53"/>
      <c r="C33" s="45" t="s">
        <v>644</v>
      </c>
      <c r="D33" s="46" t="s">
        <v>697</v>
      </c>
      <c r="E33" s="346">
        <f>VLOOKUP(C33:C596,'[14] Nuovo Modello CE'!$E$9:$H$578,4,0)</f>
        <v>10062452.92</v>
      </c>
      <c r="F33" s="346">
        <f>VLOOKUP(C33:C596,'[14] Nuovo Modello CE'!$E$9:$J$578,6,0)</f>
        <v>0</v>
      </c>
      <c r="G33" s="348"/>
      <c r="H33" s="346"/>
      <c r="I33" s="348"/>
      <c r="J33" s="363"/>
      <c r="K33" s="346">
        <f t="shared" si="0"/>
        <v>10062452.92</v>
      </c>
      <c r="L33" s="307"/>
      <c r="N33" s="33"/>
      <c r="P33" s="300"/>
    </row>
    <row r="34" spans="1:16" s="44" customFormat="1" ht="18.75" x14ac:dyDescent="0.25">
      <c r="A34" s="34"/>
      <c r="B34" s="53"/>
      <c r="C34" s="47" t="s">
        <v>698</v>
      </c>
      <c r="D34" s="48" t="s">
        <v>699</v>
      </c>
      <c r="E34" s="346">
        <f>VLOOKUP(C34:C597,'[14] Nuovo Modello CE'!$E$9:$H$578,4,0)</f>
        <v>0</v>
      </c>
      <c r="F34" s="346">
        <f>VLOOKUP(C34:C597,'[14] Nuovo Modello CE'!$E$9:$J$578,6,0)</f>
        <v>0</v>
      </c>
      <c r="G34" s="348"/>
      <c r="H34" s="346"/>
      <c r="I34" s="348"/>
      <c r="J34" s="363"/>
      <c r="K34" s="346">
        <f t="shared" si="0"/>
        <v>0</v>
      </c>
      <c r="L34" s="307"/>
      <c r="N34" s="33"/>
      <c r="P34" s="300"/>
    </row>
    <row r="35" spans="1:16" s="44" customFormat="1" ht="18.75" x14ac:dyDescent="0.25">
      <c r="A35" s="34"/>
      <c r="B35" s="53"/>
      <c r="C35" s="47" t="s">
        <v>645</v>
      </c>
      <c r="D35" s="48" t="s">
        <v>700</v>
      </c>
      <c r="E35" s="346">
        <f>VLOOKUP(C35:C598,'[14] Nuovo Modello CE'!$E$9:$H$578,4,0)</f>
        <v>0</v>
      </c>
      <c r="F35" s="346">
        <f>VLOOKUP(C35:C598,'[14] Nuovo Modello CE'!$E$9:$J$578,6,0)</f>
        <v>0</v>
      </c>
      <c r="G35" s="348"/>
      <c r="H35" s="346"/>
      <c r="I35" s="348"/>
      <c r="J35" s="363"/>
      <c r="K35" s="346">
        <f t="shared" si="0"/>
        <v>0</v>
      </c>
      <c r="L35" s="307"/>
      <c r="N35" s="33"/>
      <c r="P35" s="300"/>
    </row>
    <row r="36" spans="1:16" s="44" customFormat="1" ht="18.75" x14ac:dyDescent="0.25">
      <c r="A36" s="34"/>
      <c r="B36" s="53"/>
      <c r="C36" s="47" t="s">
        <v>646</v>
      </c>
      <c r="D36" s="48" t="s">
        <v>701</v>
      </c>
      <c r="E36" s="346">
        <f>VLOOKUP(C36:C599,'[14] Nuovo Modello CE'!$E$9:$H$578,4,0)</f>
        <v>0</v>
      </c>
      <c r="F36" s="346">
        <f>VLOOKUP(C36:C599,'[14] Nuovo Modello CE'!$E$9:$J$578,6,0)</f>
        <v>0</v>
      </c>
      <c r="G36" s="348"/>
      <c r="H36" s="346"/>
      <c r="I36" s="348"/>
      <c r="J36" s="363"/>
      <c r="K36" s="346">
        <f t="shared" si="0"/>
        <v>0</v>
      </c>
      <c r="L36" s="307"/>
      <c r="N36" s="33"/>
      <c r="P36" s="300"/>
    </row>
    <row r="37" spans="1:16" s="44" customFormat="1" ht="25.5" x14ac:dyDescent="0.25">
      <c r="A37" s="34"/>
      <c r="B37" s="53"/>
      <c r="C37" s="45" t="s">
        <v>647</v>
      </c>
      <c r="D37" s="46" t="s">
        <v>702</v>
      </c>
      <c r="E37" s="346">
        <f>VLOOKUP(C37:C600,'[14] Nuovo Modello CE'!$E$9:$H$578,4,0)</f>
        <v>0</v>
      </c>
      <c r="F37" s="346">
        <f>VLOOKUP(C37:C600,'[14] Nuovo Modello CE'!$E$9:$J$578,6,0)</f>
        <v>0</v>
      </c>
      <c r="G37" s="348"/>
      <c r="H37" s="346"/>
      <c r="I37" s="348"/>
      <c r="J37" s="363"/>
      <c r="K37" s="346">
        <f t="shared" si="0"/>
        <v>0</v>
      </c>
      <c r="L37" s="307"/>
      <c r="N37" s="33"/>
      <c r="P37" s="300"/>
    </row>
    <row r="38" spans="1:16" s="44" customFormat="1" ht="18.75" x14ac:dyDescent="0.25">
      <c r="A38" s="34"/>
      <c r="B38" s="53"/>
      <c r="C38" s="42" t="s">
        <v>419</v>
      </c>
      <c r="D38" s="43" t="s">
        <v>420</v>
      </c>
      <c r="E38" s="346">
        <f>VLOOKUP(C38:C601,'[14] Nuovo Modello CE'!$E$9:$H$578,4,0)</f>
        <v>23790900.75</v>
      </c>
      <c r="F38" s="346">
        <f>VLOOKUP(C38:C601,'[14] Nuovo Modello CE'!$E$9:$J$578,6,0)</f>
        <v>0</v>
      </c>
      <c r="G38" s="348"/>
      <c r="H38" s="346"/>
      <c r="I38" s="348"/>
      <c r="J38" s="363"/>
      <c r="K38" s="346">
        <f t="shared" si="0"/>
        <v>23790900.75</v>
      </c>
      <c r="L38" s="307"/>
      <c r="N38" s="33"/>
      <c r="P38" s="300"/>
    </row>
    <row r="39" spans="1:16" s="44" customFormat="1" ht="18.75" x14ac:dyDescent="0.25">
      <c r="A39" s="34" t="s">
        <v>691</v>
      </c>
      <c r="B39" s="53"/>
      <c r="C39" s="39" t="s">
        <v>703</v>
      </c>
      <c r="D39" s="40" t="s">
        <v>704</v>
      </c>
      <c r="E39" s="346">
        <f>VLOOKUP(C39:C602,'[14] Nuovo Modello CE'!$E$9:$H$578,4,0)</f>
        <v>18879297.170000002</v>
      </c>
      <c r="F39" s="346">
        <f>VLOOKUP(C39:C602,'[14] Nuovo Modello CE'!$E$9:$J$578,6,0)</f>
        <v>5641097.7999999998</v>
      </c>
      <c r="G39" s="348"/>
      <c r="H39" s="346"/>
      <c r="I39" s="348"/>
      <c r="J39" s="363"/>
      <c r="K39" s="346">
        <f t="shared" si="0"/>
        <v>13238199.370000001</v>
      </c>
      <c r="L39" s="307">
        <f>+K39/F39*100</f>
        <v>234.6741687407015</v>
      </c>
      <c r="N39" s="195"/>
      <c r="P39" s="300"/>
    </row>
    <row r="40" spans="1:16" s="44" customFormat="1" ht="18.75" x14ac:dyDescent="0.25">
      <c r="A40" s="34" t="s">
        <v>691</v>
      </c>
      <c r="B40" s="53"/>
      <c r="C40" s="42" t="s">
        <v>705</v>
      </c>
      <c r="D40" s="43" t="s">
        <v>706</v>
      </c>
      <c r="E40" s="346">
        <f>VLOOKUP(C40:C603,'[14] Nuovo Modello CE'!$E$9:$H$578,4,0)</f>
        <v>9136752.5</v>
      </c>
      <c r="F40" s="346">
        <f>VLOOKUP(C40:C603,'[14] Nuovo Modello CE'!$E$9:$J$578,6,0)</f>
        <v>5641097.7999999998</v>
      </c>
      <c r="G40" s="348"/>
      <c r="H40" s="346"/>
      <c r="I40" s="348"/>
      <c r="J40" s="363"/>
      <c r="K40" s="346">
        <f t="shared" si="0"/>
        <v>3495654.7</v>
      </c>
      <c r="L40" s="307">
        <f>+K40/F40*100</f>
        <v>61.967631548596799</v>
      </c>
      <c r="N40" s="195"/>
      <c r="P40" s="300"/>
    </row>
    <row r="41" spans="1:16" s="44" customFormat="1" ht="18.75" x14ac:dyDescent="0.25">
      <c r="A41" s="34"/>
      <c r="B41" s="53"/>
      <c r="C41" s="45" t="s">
        <v>417</v>
      </c>
      <c r="D41" s="46" t="s">
        <v>418</v>
      </c>
      <c r="E41" s="346">
        <f>VLOOKUP(C41:C604,'[14] Nuovo Modello CE'!$E$9:$H$578,4,0)</f>
        <v>9136752.5</v>
      </c>
      <c r="F41" s="346">
        <f>VLOOKUP(C41:C604,'[14] Nuovo Modello CE'!$E$9:$J$578,6,0)</f>
        <v>5641097.7999999998</v>
      </c>
      <c r="G41" s="348"/>
      <c r="H41" s="346"/>
      <c r="I41" s="348"/>
      <c r="J41" s="363"/>
      <c r="K41" s="346">
        <f t="shared" si="0"/>
        <v>3495654.7</v>
      </c>
      <c r="L41" s="307">
        <f>+K41/F41*100</f>
        <v>61.967631548596799</v>
      </c>
      <c r="N41" s="195"/>
      <c r="P41" s="300"/>
    </row>
    <row r="42" spans="1:16" s="44" customFormat="1" ht="25.5" x14ac:dyDescent="0.25">
      <c r="A42" s="34"/>
      <c r="B42" s="53"/>
      <c r="C42" s="45" t="s">
        <v>434</v>
      </c>
      <c r="D42" s="46" t="s">
        <v>707</v>
      </c>
      <c r="E42" s="346">
        <f>VLOOKUP(C42:C605,'[14] Nuovo Modello CE'!$E$9:$H$578,4,0)</f>
        <v>0</v>
      </c>
      <c r="F42" s="346">
        <f>VLOOKUP(C42:C605,'[14] Nuovo Modello CE'!$E$9:$J$578,6,0)</f>
        <v>0</v>
      </c>
      <c r="G42" s="348"/>
      <c r="H42" s="346"/>
      <c r="I42" s="348"/>
      <c r="J42" s="363"/>
      <c r="K42" s="346">
        <f t="shared" si="0"/>
        <v>0</v>
      </c>
      <c r="L42" s="307"/>
      <c r="N42" s="33"/>
      <c r="P42" s="300"/>
    </row>
    <row r="43" spans="1:16" s="44" customFormat="1" ht="25.5" x14ac:dyDescent="0.25">
      <c r="A43" s="34"/>
      <c r="B43" s="53"/>
      <c r="C43" s="45" t="s">
        <v>435</v>
      </c>
      <c r="D43" s="46" t="s">
        <v>708</v>
      </c>
      <c r="E43" s="346">
        <f>VLOOKUP(C43:C606,'[14] Nuovo Modello CE'!$E$9:$H$578,4,0)</f>
        <v>0</v>
      </c>
      <c r="F43" s="346">
        <f>VLOOKUP(C43:C606,'[14] Nuovo Modello CE'!$E$9:$J$578,6,0)</f>
        <v>0</v>
      </c>
      <c r="G43" s="348"/>
      <c r="H43" s="346"/>
      <c r="I43" s="348"/>
      <c r="J43" s="363"/>
      <c r="K43" s="346">
        <f t="shared" si="0"/>
        <v>0</v>
      </c>
      <c r="L43" s="307"/>
      <c r="N43" s="33"/>
      <c r="P43" s="300"/>
    </row>
    <row r="44" spans="1:16" s="44" customFormat="1" ht="18.75" x14ac:dyDescent="0.25">
      <c r="A44" s="34"/>
      <c r="B44" s="53"/>
      <c r="C44" s="45" t="s">
        <v>432</v>
      </c>
      <c r="D44" s="46" t="s">
        <v>433</v>
      </c>
      <c r="E44" s="346">
        <f>VLOOKUP(C44:C607,'[14] Nuovo Modello CE'!$E$9:$H$578,4,0)</f>
        <v>0</v>
      </c>
      <c r="F44" s="346">
        <f>VLOOKUP(C44:C607,'[14] Nuovo Modello CE'!$E$9:$J$578,6,0)</f>
        <v>0</v>
      </c>
      <c r="G44" s="348"/>
      <c r="H44" s="346"/>
      <c r="I44" s="348"/>
      <c r="J44" s="363"/>
      <c r="K44" s="346">
        <f t="shared" si="0"/>
        <v>0</v>
      </c>
      <c r="L44" s="307"/>
      <c r="N44" s="33"/>
      <c r="P44" s="300"/>
    </row>
    <row r="45" spans="1:16" s="44" customFormat="1" ht="25.5" x14ac:dyDescent="0.25">
      <c r="A45" s="34" t="s">
        <v>691</v>
      </c>
      <c r="B45" s="53"/>
      <c r="C45" s="42" t="s">
        <v>709</v>
      </c>
      <c r="D45" s="43" t="s">
        <v>710</v>
      </c>
      <c r="E45" s="346">
        <f>VLOOKUP(C45:C608,'[14] Nuovo Modello CE'!$E$9:$H$578,4,0)</f>
        <v>468516.67</v>
      </c>
      <c r="F45" s="346">
        <f>VLOOKUP(C45:C608,'[14] Nuovo Modello CE'!$E$9:$J$578,6,0)</f>
        <v>0</v>
      </c>
      <c r="G45" s="348"/>
      <c r="H45" s="346"/>
      <c r="I45" s="348"/>
      <c r="J45" s="363"/>
      <c r="K45" s="346">
        <f t="shared" si="0"/>
        <v>468516.67</v>
      </c>
      <c r="L45" s="307"/>
      <c r="N45" s="33"/>
      <c r="P45" s="300"/>
    </row>
    <row r="46" spans="1:16" s="44" customFormat="1" ht="25.5" x14ac:dyDescent="0.25">
      <c r="A46" s="34"/>
      <c r="B46" s="53" t="s">
        <v>414</v>
      </c>
      <c r="C46" s="45" t="s">
        <v>428</v>
      </c>
      <c r="D46" s="46" t="s">
        <v>429</v>
      </c>
      <c r="E46" s="346">
        <f>VLOOKUP(C46:C609,'[14] Nuovo Modello CE'!$E$9:$H$578,4,0)</f>
        <v>0</v>
      </c>
      <c r="F46" s="346">
        <f>VLOOKUP(C46:C609,'[14] Nuovo Modello CE'!$E$9:$J$578,6,0)</f>
        <v>0</v>
      </c>
      <c r="G46" s="348"/>
      <c r="H46" s="346"/>
      <c r="I46" s="348"/>
      <c r="J46" s="363"/>
      <c r="K46" s="346">
        <f t="shared" si="0"/>
        <v>0</v>
      </c>
      <c r="L46" s="307"/>
      <c r="N46" s="33"/>
      <c r="P46" s="300"/>
    </row>
    <row r="47" spans="1:16" s="44" customFormat="1" ht="25.5" x14ac:dyDescent="0.25">
      <c r="A47" s="34"/>
      <c r="B47" s="53" t="s">
        <v>414</v>
      </c>
      <c r="C47" s="45" t="s">
        <v>430</v>
      </c>
      <c r="D47" s="46" t="s">
        <v>431</v>
      </c>
      <c r="E47" s="346">
        <f>VLOOKUP(C47:C610,'[14] Nuovo Modello CE'!$E$9:$H$578,4,0)</f>
        <v>468516.67</v>
      </c>
      <c r="F47" s="346">
        <f>VLOOKUP(C47:C610,'[14] Nuovo Modello CE'!$E$9:$J$578,6,0)</f>
        <v>0</v>
      </c>
      <c r="G47" s="348"/>
      <c r="H47" s="346"/>
      <c r="I47" s="348"/>
      <c r="J47" s="363"/>
      <c r="K47" s="346">
        <f t="shared" si="0"/>
        <v>468516.67</v>
      </c>
      <c r="L47" s="307"/>
      <c r="N47" s="33"/>
      <c r="P47" s="300"/>
    </row>
    <row r="48" spans="1:16" s="21" customFormat="1" ht="25.5" x14ac:dyDescent="0.25">
      <c r="A48" s="49" t="s">
        <v>691</v>
      </c>
      <c r="B48" s="50"/>
      <c r="C48" s="42" t="s">
        <v>711</v>
      </c>
      <c r="D48" s="43" t="s">
        <v>712</v>
      </c>
      <c r="E48" s="346">
        <f>VLOOKUP(C48:C611,'[14] Nuovo Modello CE'!$E$9:$H$578,4,0)</f>
        <v>9274028</v>
      </c>
      <c r="F48" s="346">
        <f>VLOOKUP(C48:C611,'[14] Nuovo Modello CE'!$E$9:$J$578,6,0)</f>
        <v>0</v>
      </c>
      <c r="G48" s="348"/>
      <c r="H48" s="346"/>
      <c r="I48" s="348"/>
      <c r="J48" s="363"/>
      <c r="K48" s="346">
        <f t="shared" si="0"/>
        <v>9274028</v>
      </c>
      <c r="L48" s="307"/>
      <c r="N48" s="33"/>
      <c r="P48" s="300"/>
    </row>
    <row r="49" spans="1:16" s="21" customFormat="1" ht="18.75" x14ac:dyDescent="0.25">
      <c r="A49" s="49"/>
      <c r="B49" s="50"/>
      <c r="C49" s="45" t="s">
        <v>648</v>
      </c>
      <c r="D49" s="46" t="s">
        <v>713</v>
      </c>
      <c r="E49" s="346">
        <f>VLOOKUP(C49:C612,'[14] Nuovo Modello CE'!$E$9:$H$578,4,0)</f>
        <v>0</v>
      </c>
      <c r="F49" s="346">
        <f>VLOOKUP(C49:C612,'[14] Nuovo Modello CE'!$E$9:$J$578,6,0)</f>
        <v>0</v>
      </c>
      <c r="G49" s="348"/>
      <c r="H49" s="346"/>
      <c r="I49" s="348"/>
      <c r="J49" s="363"/>
      <c r="K49" s="346">
        <f t="shared" si="0"/>
        <v>0</v>
      </c>
      <c r="L49" s="307"/>
      <c r="N49" s="33"/>
      <c r="P49" s="300"/>
    </row>
    <row r="50" spans="1:16" s="21" customFormat="1" ht="18.75" x14ac:dyDescent="0.25">
      <c r="A50" s="49"/>
      <c r="B50" s="50"/>
      <c r="C50" s="45" t="s">
        <v>421</v>
      </c>
      <c r="D50" s="46" t="s">
        <v>714</v>
      </c>
      <c r="E50" s="346">
        <f>VLOOKUP(C50:C613,'[14] Nuovo Modello CE'!$E$9:$H$578,4,0)</f>
        <v>9070133</v>
      </c>
      <c r="F50" s="346">
        <f>VLOOKUP(C50:C613,'[14] Nuovo Modello CE'!$E$9:$J$578,6,0)</f>
        <v>0</v>
      </c>
      <c r="G50" s="348"/>
      <c r="H50" s="346"/>
      <c r="I50" s="348"/>
      <c r="J50" s="363"/>
      <c r="K50" s="346">
        <f t="shared" si="0"/>
        <v>9070133</v>
      </c>
      <c r="L50" s="307"/>
      <c r="N50" s="33"/>
      <c r="P50" s="300"/>
    </row>
    <row r="51" spans="1:16" s="21" customFormat="1" ht="18.75" x14ac:dyDescent="0.25">
      <c r="A51" s="49"/>
      <c r="B51" s="50"/>
      <c r="C51" s="45" t="s">
        <v>422</v>
      </c>
      <c r="D51" s="46" t="s">
        <v>715</v>
      </c>
      <c r="E51" s="346">
        <f>VLOOKUP(C51:C614,'[14] Nuovo Modello CE'!$E$9:$H$578,4,0)</f>
        <v>0</v>
      </c>
      <c r="F51" s="346">
        <f>VLOOKUP(C51:C614,'[14] Nuovo Modello CE'!$E$9:$J$578,6,0)</f>
        <v>0</v>
      </c>
      <c r="G51" s="348"/>
      <c r="H51" s="346"/>
      <c r="I51" s="348"/>
      <c r="J51" s="363"/>
      <c r="K51" s="346">
        <f t="shared" si="0"/>
        <v>0</v>
      </c>
      <c r="L51" s="307"/>
      <c r="N51" s="33"/>
      <c r="P51" s="300"/>
    </row>
    <row r="52" spans="1:16" s="21" customFormat="1" ht="18.75" x14ac:dyDescent="0.25">
      <c r="A52" s="49"/>
      <c r="B52" s="50"/>
      <c r="C52" s="45" t="s">
        <v>423</v>
      </c>
      <c r="D52" s="46" t="s">
        <v>716</v>
      </c>
      <c r="E52" s="346">
        <f>VLOOKUP(C52:C615,'[14] Nuovo Modello CE'!$E$9:$H$578,4,0)</f>
        <v>203895</v>
      </c>
      <c r="F52" s="346">
        <f>VLOOKUP(C52:C615,'[14] Nuovo Modello CE'!$E$9:$J$578,6,0)</f>
        <v>0</v>
      </c>
      <c r="G52" s="348"/>
      <c r="H52" s="346"/>
      <c r="I52" s="348"/>
      <c r="J52" s="363"/>
      <c r="K52" s="346">
        <f t="shared" si="0"/>
        <v>203895</v>
      </c>
      <c r="L52" s="307"/>
      <c r="N52" s="33"/>
      <c r="P52" s="300"/>
    </row>
    <row r="53" spans="1:16" s="21" customFormat="1" ht="38.25" x14ac:dyDescent="0.25">
      <c r="A53" s="49"/>
      <c r="B53" s="50"/>
      <c r="C53" s="45" t="s">
        <v>649</v>
      </c>
      <c r="D53" s="46" t="s">
        <v>717</v>
      </c>
      <c r="E53" s="346">
        <f>VLOOKUP(C53:C616,'[14] Nuovo Modello CE'!$E$9:$H$578,4,0)</f>
        <v>0</v>
      </c>
      <c r="F53" s="346">
        <f>VLOOKUP(C53:C616,'[14] Nuovo Modello CE'!$E$9:$J$578,6,0)</f>
        <v>0</v>
      </c>
      <c r="G53" s="348"/>
      <c r="H53" s="346"/>
      <c r="I53" s="348"/>
      <c r="J53" s="363"/>
      <c r="K53" s="346">
        <f t="shared" si="0"/>
        <v>0</v>
      </c>
      <c r="L53" s="307"/>
      <c r="N53" s="33"/>
      <c r="P53" s="300"/>
    </row>
    <row r="54" spans="1:16" s="44" customFormat="1" ht="18.75" x14ac:dyDescent="0.25">
      <c r="A54" s="34" t="s">
        <v>691</v>
      </c>
      <c r="B54" s="53"/>
      <c r="C54" s="39" t="s">
        <v>718</v>
      </c>
      <c r="D54" s="40" t="s">
        <v>719</v>
      </c>
      <c r="E54" s="346">
        <f>VLOOKUP(C54:C617,'[14] Nuovo Modello CE'!$E$9:$H$578,4,0)</f>
        <v>0</v>
      </c>
      <c r="F54" s="346">
        <f>VLOOKUP(C54:C617,'[14] Nuovo Modello CE'!$E$9:$J$578,6,0)</f>
        <v>0</v>
      </c>
      <c r="G54" s="348"/>
      <c r="H54" s="346"/>
      <c r="I54" s="348"/>
      <c r="J54" s="363"/>
      <c r="K54" s="346">
        <f t="shared" si="0"/>
        <v>0</v>
      </c>
      <c r="L54" s="307"/>
      <c r="N54" s="33"/>
      <c r="P54" s="300"/>
    </row>
    <row r="55" spans="1:16" s="44" customFormat="1" ht="18.75" x14ac:dyDescent="0.25">
      <c r="A55" s="34"/>
      <c r="B55" s="53"/>
      <c r="C55" s="42" t="s">
        <v>424</v>
      </c>
      <c r="D55" s="43" t="s">
        <v>720</v>
      </c>
      <c r="E55" s="346">
        <f>VLOOKUP(C55:C618,'[14] Nuovo Modello CE'!$E$9:$H$578,4,0)</f>
        <v>0</v>
      </c>
      <c r="F55" s="346">
        <f>VLOOKUP(C55:C618,'[14] Nuovo Modello CE'!$E$9:$J$578,6,0)</f>
        <v>0</v>
      </c>
      <c r="G55" s="348"/>
      <c r="H55" s="346"/>
      <c r="I55" s="348"/>
      <c r="J55" s="363"/>
      <c r="K55" s="346">
        <f t="shared" si="0"/>
        <v>0</v>
      </c>
      <c r="L55" s="307"/>
      <c r="N55" s="33"/>
      <c r="P55" s="300"/>
    </row>
    <row r="56" spans="1:16" s="44" customFormat="1" ht="18.75" x14ac:dyDescent="0.25">
      <c r="A56" s="34"/>
      <c r="B56" s="53"/>
      <c r="C56" s="42" t="s">
        <v>425</v>
      </c>
      <c r="D56" s="43" t="s">
        <v>721</v>
      </c>
      <c r="E56" s="346">
        <f>VLOOKUP(C56:C619,'[14] Nuovo Modello CE'!$E$9:$H$578,4,0)</f>
        <v>0</v>
      </c>
      <c r="F56" s="346">
        <f>VLOOKUP(C56:C619,'[14] Nuovo Modello CE'!$E$9:$J$578,6,0)</f>
        <v>0</v>
      </c>
      <c r="G56" s="348"/>
      <c r="H56" s="346"/>
      <c r="I56" s="348"/>
      <c r="J56" s="363"/>
      <c r="K56" s="346">
        <f t="shared" si="0"/>
        <v>0</v>
      </c>
      <c r="L56" s="307"/>
      <c r="N56" s="33"/>
      <c r="P56" s="300"/>
    </row>
    <row r="57" spans="1:16" s="44" customFormat="1" ht="18.75" x14ac:dyDescent="0.25">
      <c r="A57" s="34"/>
      <c r="B57" s="53"/>
      <c r="C57" s="42" t="s">
        <v>426</v>
      </c>
      <c r="D57" s="43" t="s">
        <v>722</v>
      </c>
      <c r="E57" s="346">
        <f>VLOOKUP(C57:C620,'[14] Nuovo Modello CE'!$E$9:$H$578,4,0)</f>
        <v>0</v>
      </c>
      <c r="F57" s="346">
        <f>VLOOKUP(C57:C620,'[14] Nuovo Modello CE'!$E$9:$J$578,6,0)</f>
        <v>0</v>
      </c>
      <c r="G57" s="348"/>
      <c r="H57" s="346"/>
      <c r="I57" s="348"/>
      <c r="J57" s="363"/>
      <c r="K57" s="346">
        <f t="shared" si="0"/>
        <v>0</v>
      </c>
      <c r="L57" s="307"/>
      <c r="N57" s="33"/>
      <c r="P57" s="300"/>
    </row>
    <row r="58" spans="1:16" s="44" customFormat="1" ht="18.75" x14ac:dyDescent="0.25">
      <c r="A58" s="34"/>
      <c r="B58" s="53"/>
      <c r="C58" s="42" t="s">
        <v>427</v>
      </c>
      <c r="D58" s="43" t="s">
        <v>723</v>
      </c>
      <c r="E58" s="346">
        <f>VLOOKUP(C58:C621,'[14] Nuovo Modello CE'!$E$9:$H$578,4,0)</f>
        <v>0</v>
      </c>
      <c r="F58" s="346">
        <f>VLOOKUP(C58:C621,'[14] Nuovo Modello CE'!$E$9:$J$578,6,0)</f>
        <v>0</v>
      </c>
      <c r="G58" s="348"/>
      <c r="H58" s="346"/>
      <c r="I58" s="348"/>
      <c r="J58" s="363"/>
      <c r="K58" s="346">
        <f t="shared" si="0"/>
        <v>0</v>
      </c>
      <c r="L58" s="307"/>
      <c r="N58" s="33"/>
      <c r="P58" s="300"/>
    </row>
    <row r="59" spans="1:16" s="44" customFormat="1" ht="18.75" x14ac:dyDescent="0.25">
      <c r="A59" s="34"/>
      <c r="B59" s="53"/>
      <c r="C59" s="39" t="s">
        <v>436</v>
      </c>
      <c r="D59" s="40" t="s">
        <v>437</v>
      </c>
      <c r="E59" s="346">
        <f>VLOOKUP(C59:C622,'[14] Nuovo Modello CE'!$E$9:$H$578,4,0)</f>
        <v>80568</v>
      </c>
      <c r="F59" s="346">
        <f>VLOOKUP(C59:C622,'[14] Nuovo Modello CE'!$E$9:$J$578,6,0)</f>
        <v>0</v>
      </c>
      <c r="G59" s="348"/>
      <c r="H59" s="346"/>
      <c r="I59" s="348"/>
      <c r="J59" s="363"/>
      <c r="K59" s="346">
        <f t="shared" si="0"/>
        <v>80568</v>
      </c>
      <c r="L59" s="307"/>
      <c r="N59" s="33"/>
      <c r="P59" s="300"/>
    </row>
    <row r="60" spans="1:16" s="44" customFormat="1" ht="25.5" x14ac:dyDescent="0.25">
      <c r="A60" s="34" t="s">
        <v>691</v>
      </c>
      <c r="B60" s="53"/>
      <c r="C60" s="35" t="s">
        <v>724</v>
      </c>
      <c r="D60" s="36" t="s">
        <v>725</v>
      </c>
      <c r="E60" s="346">
        <f>VLOOKUP(C60:C623,'[14] Nuovo Modello CE'!$E$9:$H$578,4,0)</f>
        <v>-7038120.4699999997</v>
      </c>
      <c r="F60" s="346">
        <f>VLOOKUP(C60:C623,'[14] Nuovo Modello CE'!$E$9:$J$578,6,0)</f>
        <v>0</v>
      </c>
      <c r="G60" s="348"/>
      <c r="H60" s="346"/>
      <c r="I60" s="348"/>
      <c r="J60" s="363"/>
      <c r="K60" s="346">
        <f t="shared" si="0"/>
        <v>-7038120.4699999997</v>
      </c>
      <c r="L60" s="307"/>
      <c r="N60" s="33"/>
      <c r="P60" s="300"/>
    </row>
    <row r="61" spans="1:16" s="44" customFormat="1" ht="25.5" x14ac:dyDescent="0.25">
      <c r="A61" s="34"/>
      <c r="B61" s="53"/>
      <c r="C61" s="39" t="s">
        <v>438</v>
      </c>
      <c r="D61" s="40" t="s">
        <v>439</v>
      </c>
      <c r="E61" s="346">
        <f>VLOOKUP(C61:C624,'[14] Nuovo Modello CE'!$E$9:$H$578,4,0)</f>
        <v>-7038120.4699999997</v>
      </c>
      <c r="F61" s="346">
        <f>VLOOKUP(C61:C624,'[14] Nuovo Modello CE'!$E$9:$J$578,6,0)</f>
        <v>0</v>
      </c>
      <c r="G61" s="348"/>
      <c r="H61" s="346"/>
      <c r="I61" s="348"/>
      <c r="J61" s="363"/>
      <c r="K61" s="346">
        <f t="shared" si="0"/>
        <v>-7038120.4699999997</v>
      </c>
      <c r="L61" s="307"/>
      <c r="N61" s="33"/>
      <c r="P61" s="300"/>
    </row>
    <row r="62" spans="1:16" s="44" customFormat="1" ht="25.5" x14ac:dyDescent="0.25">
      <c r="A62" s="34"/>
      <c r="B62" s="53"/>
      <c r="C62" s="39" t="s">
        <v>440</v>
      </c>
      <c r="D62" s="40" t="s">
        <v>441</v>
      </c>
      <c r="E62" s="346">
        <f>VLOOKUP(C62:C625,'[14] Nuovo Modello CE'!$E$9:$H$578,4,0)</f>
        <v>0</v>
      </c>
      <c r="F62" s="346">
        <f>VLOOKUP(C62:C625,'[14] Nuovo Modello CE'!$E$9:$J$578,6,0)</f>
        <v>0</v>
      </c>
      <c r="G62" s="348"/>
      <c r="H62" s="346"/>
      <c r="I62" s="348"/>
      <c r="J62" s="363"/>
      <c r="K62" s="346">
        <f t="shared" si="0"/>
        <v>0</v>
      </c>
      <c r="L62" s="307"/>
      <c r="N62" s="33"/>
      <c r="P62" s="300"/>
    </row>
    <row r="63" spans="1:16" s="21" customFormat="1" ht="25.5" x14ac:dyDescent="0.25">
      <c r="A63" s="49" t="s">
        <v>691</v>
      </c>
      <c r="B63" s="50"/>
      <c r="C63" s="35" t="s">
        <v>726</v>
      </c>
      <c r="D63" s="36" t="s">
        <v>727</v>
      </c>
      <c r="E63" s="346">
        <f>VLOOKUP(C63:C626,'[14] Nuovo Modello CE'!$E$9:$H$578,4,0)</f>
        <v>46707</v>
      </c>
      <c r="F63" s="346">
        <f>VLOOKUP(C63:C626,'[14] Nuovo Modello CE'!$E$9:$J$578,6,0)</f>
        <v>0</v>
      </c>
      <c r="G63" s="348"/>
      <c r="H63" s="346"/>
      <c r="I63" s="348"/>
      <c r="J63" s="363"/>
      <c r="K63" s="346">
        <f t="shared" si="0"/>
        <v>46707</v>
      </c>
      <c r="L63" s="307"/>
      <c r="N63" s="33"/>
      <c r="P63" s="300"/>
    </row>
    <row r="64" spans="1:16" s="20" customFormat="1" ht="38.25" x14ac:dyDescent="0.25">
      <c r="A64" s="49"/>
      <c r="B64" s="50"/>
      <c r="C64" s="39" t="s">
        <v>650</v>
      </c>
      <c r="D64" s="40" t="s">
        <v>728</v>
      </c>
      <c r="E64" s="346">
        <f>VLOOKUP(C64:C627,'[14] Nuovo Modello CE'!$E$9:$H$578,4,0)</f>
        <v>0</v>
      </c>
      <c r="F64" s="346">
        <f>VLOOKUP(C64:C627,'[14] Nuovo Modello CE'!$E$9:$J$578,6,0)</f>
        <v>0</v>
      </c>
      <c r="G64" s="348"/>
      <c r="H64" s="346"/>
      <c r="I64" s="348"/>
      <c r="J64" s="363"/>
      <c r="K64" s="346">
        <f t="shared" si="0"/>
        <v>0</v>
      </c>
      <c r="L64" s="307"/>
      <c r="N64" s="33"/>
      <c r="P64" s="300"/>
    </row>
    <row r="65" spans="1:16" s="21" customFormat="1" ht="38.25" x14ac:dyDescent="0.25">
      <c r="A65" s="49"/>
      <c r="B65" s="50"/>
      <c r="C65" s="39" t="s">
        <v>442</v>
      </c>
      <c r="D65" s="40" t="s">
        <v>729</v>
      </c>
      <c r="E65" s="346">
        <f>VLOOKUP(C65:C628,'[14] Nuovo Modello CE'!$E$9:$H$578,4,0)</f>
        <v>0</v>
      </c>
      <c r="F65" s="346">
        <f>VLOOKUP(C65:C628,'[14] Nuovo Modello CE'!$E$9:$J$578,6,0)</f>
        <v>0</v>
      </c>
      <c r="G65" s="348"/>
      <c r="H65" s="346"/>
      <c r="I65" s="348"/>
      <c r="J65" s="363"/>
      <c r="K65" s="346">
        <f t="shared" si="0"/>
        <v>0</v>
      </c>
      <c r="L65" s="307"/>
      <c r="N65" s="33"/>
      <c r="P65" s="300"/>
    </row>
    <row r="66" spans="1:16" s="21" customFormat="1" ht="25.5" x14ac:dyDescent="0.25">
      <c r="A66" s="49"/>
      <c r="B66" s="50"/>
      <c r="C66" s="39" t="s">
        <v>443</v>
      </c>
      <c r="D66" s="40" t="s">
        <v>730</v>
      </c>
      <c r="E66" s="346">
        <f>VLOOKUP(C66:C629,'[14] Nuovo Modello CE'!$E$9:$H$578,4,0)</f>
        <v>0</v>
      </c>
      <c r="F66" s="346">
        <f>VLOOKUP(C66:C629,'[14] Nuovo Modello CE'!$E$9:$J$578,6,0)</f>
        <v>0</v>
      </c>
      <c r="G66" s="348"/>
      <c r="H66" s="346"/>
      <c r="I66" s="348"/>
      <c r="J66" s="363"/>
      <c r="K66" s="346">
        <f t="shared" si="0"/>
        <v>0</v>
      </c>
      <c r="L66" s="307"/>
      <c r="N66" s="33"/>
      <c r="P66" s="300"/>
    </row>
    <row r="67" spans="1:16" s="21" customFormat="1" ht="25.5" x14ac:dyDescent="0.25">
      <c r="A67" s="49"/>
      <c r="B67" s="50"/>
      <c r="C67" s="39" t="s">
        <v>444</v>
      </c>
      <c r="D67" s="40" t="s">
        <v>731</v>
      </c>
      <c r="E67" s="346">
        <f>VLOOKUP(C67:C630,'[14] Nuovo Modello CE'!$E$9:$H$578,4,0)</f>
        <v>0</v>
      </c>
      <c r="F67" s="346">
        <f>VLOOKUP(C67:C630,'[14] Nuovo Modello CE'!$E$9:$J$578,6,0)</f>
        <v>0</v>
      </c>
      <c r="G67" s="348"/>
      <c r="H67" s="346"/>
      <c r="I67" s="348"/>
      <c r="J67" s="363"/>
      <c r="K67" s="346">
        <f t="shared" si="0"/>
        <v>0</v>
      </c>
      <c r="L67" s="307"/>
      <c r="N67" s="33"/>
      <c r="P67" s="300"/>
    </row>
    <row r="68" spans="1:16" s="21" customFormat="1" ht="25.5" x14ac:dyDescent="0.25">
      <c r="A68" s="49"/>
      <c r="B68" s="50"/>
      <c r="C68" s="39" t="s">
        <v>445</v>
      </c>
      <c r="D68" s="40" t="s">
        <v>732</v>
      </c>
      <c r="E68" s="346">
        <f>VLOOKUP(C68:C631,'[14] Nuovo Modello CE'!$E$9:$H$578,4,0)</f>
        <v>46707</v>
      </c>
      <c r="F68" s="346">
        <f>VLOOKUP(C68:C631,'[14] Nuovo Modello CE'!$E$9:$J$578,6,0)</f>
        <v>0</v>
      </c>
      <c r="G68" s="348"/>
      <c r="H68" s="346"/>
      <c r="I68" s="348"/>
      <c r="J68" s="363"/>
      <c r="K68" s="346">
        <f t="shared" si="0"/>
        <v>46707</v>
      </c>
      <c r="L68" s="307"/>
      <c r="N68" s="33"/>
      <c r="P68" s="300"/>
    </row>
    <row r="69" spans="1:16" s="44" customFormat="1" ht="25.5" x14ac:dyDescent="0.25">
      <c r="A69" s="34" t="s">
        <v>691</v>
      </c>
      <c r="B69" s="53"/>
      <c r="C69" s="35" t="s">
        <v>733</v>
      </c>
      <c r="D69" s="36" t="s">
        <v>734</v>
      </c>
      <c r="E69" s="346">
        <f>VLOOKUP(C69:C632,'[14] Nuovo Modello CE'!$E$9:$H$578,4,0)</f>
        <v>31286345.260000002</v>
      </c>
      <c r="F69" s="346">
        <f>VLOOKUP(C69:C632,'[14] Nuovo Modello CE'!$E$9:$J$578,6,0)</f>
        <v>0</v>
      </c>
      <c r="G69" s="348"/>
      <c r="H69" s="346"/>
      <c r="I69" s="348"/>
      <c r="J69" s="363"/>
      <c r="K69" s="346">
        <f t="shared" si="0"/>
        <v>31286345.260000002</v>
      </c>
      <c r="L69" s="307"/>
      <c r="N69" s="33"/>
      <c r="P69" s="300"/>
    </row>
    <row r="70" spans="1:16" s="44" customFormat="1" ht="25.5" x14ac:dyDescent="0.25">
      <c r="A70" s="34" t="s">
        <v>691</v>
      </c>
      <c r="B70" s="53"/>
      <c r="C70" s="39" t="s">
        <v>735</v>
      </c>
      <c r="D70" s="40" t="s">
        <v>736</v>
      </c>
      <c r="E70" s="346">
        <f>VLOOKUP(C70:C633,'[14] Nuovo Modello CE'!$E$9:$H$578,4,0)</f>
        <v>26508935.430000003</v>
      </c>
      <c r="F70" s="346">
        <f>VLOOKUP(C70:C633,'[14] Nuovo Modello CE'!$E$9:$J$578,6,0)</f>
        <v>0</v>
      </c>
      <c r="G70" s="348"/>
      <c r="H70" s="346"/>
      <c r="I70" s="348"/>
      <c r="J70" s="363"/>
      <c r="K70" s="346">
        <f t="shared" si="0"/>
        <v>26508935.430000003</v>
      </c>
      <c r="L70" s="307"/>
      <c r="N70" s="33"/>
      <c r="P70" s="300"/>
    </row>
    <row r="71" spans="1:16" s="44" customFormat="1" ht="25.5" x14ac:dyDescent="0.25">
      <c r="A71" s="34" t="s">
        <v>691</v>
      </c>
      <c r="B71" s="53" t="s">
        <v>414</v>
      </c>
      <c r="C71" s="42" t="s">
        <v>737</v>
      </c>
      <c r="D71" s="43" t="s">
        <v>738</v>
      </c>
      <c r="E71" s="346">
        <f>VLOOKUP(C71:C634,'[14] Nuovo Modello CE'!$E$9:$H$578,4,0)</f>
        <v>24959499.430000003</v>
      </c>
      <c r="F71" s="346">
        <f>VLOOKUP(C71:C634,'[14] Nuovo Modello CE'!$E$9:$J$578,6,0)</f>
        <v>0</v>
      </c>
      <c r="G71" s="348"/>
      <c r="H71" s="346"/>
      <c r="I71" s="348"/>
      <c r="J71" s="363"/>
      <c r="K71" s="346">
        <f t="shared" si="0"/>
        <v>24959499.430000003</v>
      </c>
      <c r="L71" s="307"/>
      <c r="N71" s="33"/>
      <c r="P71" s="300"/>
    </row>
    <row r="72" spans="1:16" s="44" customFormat="1" ht="18.75" x14ac:dyDescent="0.25">
      <c r="A72" s="34"/>
      <c r="B72" s="53" t="s">
        <v>414</v>
      </c>
      <c r="C72" s="45" t="s">
        <v>448</v>
      </c>
      <c r="D72" s="46" t="s">
        <v>449</v>
      </c>
      <c r="E72" s="346">
        <f>VLOOKUP(C72:C635,'[14] Nuovo Modello CE'!$E$9:$H$578,4,0)</f>
        <v>15072846</v>
      </c>
      <c r="F72" s="346">
        <f>VLOOKUP(C72:C635,'[14] Nuovo Modello CE'!$E$9:$J$578,6,0)</f>
        <v>0</v>
      </c>
      <c r="G72" s="348"/>
      <c r="H72" s="346"/>
      <c r="I72" s="348"/>
      <c r="J72" s="363"/>
      <c r="K72" s="346">
        <f t="shared" si="0"/>
        <v>15072846</v>
      </c>
      <c r="L72" s="307"/>
      <c r="N72" s="33"/>
      <c r="P72" s="300"/>
    </row>
    <row r="73" spans="1:16" s="21" customFormat="1" ht="18.75" x14ac:dyDescent="0.25">
      <c r="A73" s="49"/>
      <c r="B73" s="50" t="s">
        <v>414</v>
      </c>
      <c r="C73" s="45" t="s">
        <v>450</v>
      </c>
      <c r="D73" s="46" t="s">
        <v>451</v>
      </c>
      <c r="E73" s="346">
        <f>VLOOKUP(C73:C636,'[14] Nuovo Modello CE'!$E$9:$H$578,4,0)</f>
        <v>6878392</v>
      </c>
      <c r="F73" s="346">
        <f>VLOOKUP(C73:C636,'[14] Nuovo Modello CE'!$E$9:$J$578,6,0)</f>
        <v>0</v>
      </c>
      <c r="G73" s="348"/>
      <c r="H73" s="346"/>
      <c r="I73" s="348"/>
      <c r="J73" s="363"/>
      <c r="K73" s="346">
        <f t="shared" si="0"/>
        <v>6878392</v>
      </c>
      <c r="L73" s="307"/>
      <c r="N73" s="33"/>
      <c r="P73" s="300"/>
    </row>
    <row r="74" spans="1:16" s="21" customFormat="1" ht="18.75" x14ac:dyDescent="0.25">
      <c r="A74" s="49"/>
      <c r="B74" s="50" t="s">
        <v>414</v>
      </c>
      <c r="C74" s="45" t="s">
        <v>651</v>
      </c>
      <c r="D74" s="46" t="s">
        <v>739</v>
      </c>
      <c r="E74" s="346">
        <f>VLOOKUP(C74:C637,'[14] Nuovo Modello CE'!$E$9:$H$578,4,0)</f>
        <v>0</v>
      </c>
      <c r="F74" s="346">
        <f>VLOOKUP(C74:C637,'[14] Nuovo Modello CE'!$E$9:$J$578,6,0)</f>
        <v>0</v>
      </c>
      <c r="G74" s="348"/>
      <c r="H74" s="346"/>
      <c r="I74" s="348"/>
      <c r="J74" s="363"/>
      <c r="K74" s="346">
        <f t="shared" si="0"/>
        <v>0</v>
      </c>
      <c r="L74" s="307"/>
      <c r="N74" s="33"/>
      <c r="P74" s="300"/>
    </row>
    <row r="75" spans="1:16" s="21" customFormat="1" ht="18.75" x14ac:dyDescent="0.25">
      <c r="A75" s="50"/>
      <c r="B75" s="50" t="s">
        <v>414</v>
      </c>
      <c r="C75" s="45" t="s">
        <v>452</v>
      </c>
      <c r="D75" s="46" t="s">
        <v>740</v>
      </c>
      <c r="E75" s="346">
        <f>VLOOKUP(C75:C638,'[14] Nuovo Modello CE'!$E$9:$H$578,4,0)</f>
        <v>0</v>
      </c>
      <c r="F75" s="346">
        <f>VLOOKUP(C75:C638,'[14] Nuovo Modello CE'!$E$9:$J$578,6,0)</f>
        <v>0</v>
      </c>
      <c r="G75" s="348"/>
      <c r="H75" s="346"/>
      <c r="I75" s="348"/>
      <c r="J75" s="363"/>
      <c r="K75" s="346">
        <f t="shared" si="0"/>
        <v>0</v>
      </c>
      <c r="L75" s="307"/>
      <c r="N75" s="33"/>
      <c r="P75" s="300"/>
    </row>
    <row r="76" spans="1:16" s="21" customFormat="1" ht="18.75" x14ac:dyDescent="0.25">
      <c r="A76" s="50"/>
      <c r="B76" s="50" t="s">
        <v>414</v>
      </c>
      <c r="C76" s="45" t="s">
        <v>453</v>
      </c>
      <c r="D76" s="46" t="s">
        <v>741</v>
      </c>
      <c r="E76" s="346">
        <f>VLOOKUP(C76:C639,'[14] Nuovo Modello CE'!$E$9:$H$578,4,0)</f>
        <v>1792499</v>
      </c>
      <c r="F76" s="346">
        <f>VLOOKUP(C76:C639,'[14] Nuovo Modello CE'!$E$9:$J$578,6,0)</f>
        <v>0</v>
      </c>
      <c r="G76" s="348"/>
      <c r="H76" s="346"/>
      <c r="I76" s="348"/>
      <c r="J76" s="363"/>
      <c r="K76" s="346">
        <f t="shared" si="0"/>
        <v>1792499</v>
      </c>
      <c r="L76" s="307"/>
      <c r="N76" s="33"/>
      <c r="P76" s="300"/>
    </row>
    <row r="77" spans="1:16" s="21" customFormat="1" ht="18.75" x14ac:dyDescent="0.25">
      <c r="A77" s="50"/>
      <c r="B77" s="50" t="s">
        <v>414</v>
      </c>
      <c r="C77" s="45" t="s">
        <v>454</v>
      </c>
      <c r="D77" s="46" t="s">
        <v>742</v>
      </c>
      <c r="E77" s="346">
        <f>VLOOKUP(C77:C640,'[14] Nuovo Modello CE'!$E$9:$H$578,4,0)</f>
        <v>74925</v>
      </c>
      <c r="F77" s="346">
        <f>VLOOKUP(C77:C640,'[14] Nuovo Modello CE'!$E$9:$J$578,6,0)</f>
        <v>0</v>
      </c>
      <c r="G77" s="348"/>
      <c r="H77" s="346"/>
      <c r="I77" s="348"/>
      <c r="J77" s="363"/>
      <c r="K77" s="346">
        <f t="shared" si="0"/>
        <v>74925</v>
      </c>
      <c r="L77" s="307"/>
      <c r="N77" s="33"/>
      <c r="P77" s="300"/>
    </row>
    <row r="78" spans="1:16" s="21" customFormat="1" ht="18.75" x14ac:dyDescent="0.25">
      <c r="A78" s="50"/>
      <c r="B78" s="50" t="s">
        <v>414</v>
      </c>
      <c r="C78" s="45" t="s">
        <v>455</v>
      </c>
      <c r="D78" s="46" t="s">
        <v>743</v>
      </c>
      <c r="E78" s="346">
        <f>VLOOKUP(C78:C641,'[14] Nuovo Modello CE'!$E$9:$H$578,4,0)</f>
        <v>131958</v>
      </c>
      <c r="F78" s="346">
        <f>VLOOKUP(C78:C641,'[14] Nuovo Modello CE'!$E$9:$J$578,6,0)</f>
        <v>0</v>
      </c>
      <c r="G78" s="348"/>
      <c r="H78" s="346"/>
      <c r="I78" s="348"/>
      <c r="J78" s="363"/>
      <c r="K78" s="346">
        <f t="shared" si="0"/>
        <v>131958</v>
      </c>
      <c r="L78" s="307"/>
      <c r="N78" s="33"/>
      <c r="P78" s="300"/>
    </row>
    <row r="79" spans="1:16" s="21" customFormat="1" ht="18.75" x14ac:dyDescent="0.25">
      <c r="A79" s="50"/>
      <c r="B79" s="50" t="s">
        <v>414</v>
      </c>
      <c r="C79" s="45" t="s">
        <v>456</v>
      </c>
      <c r="D79" s="46" t="s">
        <v>744</v>
      </c>
      <c r="E79" s="346">
        <f>VLOOKUP(C79:C642,'[14] Nuovo Modello CE'!$E$9:$H$578,4,0)</f>
        <v>558241</v>
      </c>
      <c r="F79" s="346">
        <f>VLOOKUP(C79:C642,'[14] Nuovo Modello CE'!$E$9:$J$578,6,0)</f>
        <v>0</v>
      </c>
      <c r="G79" s="348"/>
      <c r="H79" s="346"/>
      <c r="I79" s="348"/>
      <c r="J79" s="363"/>
      <c r="K79" s="346">
        <f t="shared" si="0"/>
        <v>558241</v>
      </c>
      <c r="L79" s="307"/>
      <c r="N79" s="33"/>
      <c r="P79" s="300"/>
    </row>
    <row r="80" spans="1:16" s="21" customFormat="1" ht="18.75" x14ac:dyDescent="0.25">
      <c r="A80" s="50"/>
      <c r="B80" s="50" t="s">
        <v>414</v>
      </c>
      <c r="C80" s="45" t="s">
        <v>457</v>
      </c>
      <c r="D80" s="46" t="s">
        <v>745</v>
      </c>
      <c r="E80" s="346">
        <f>VLOOKUP(C80:C643,'[14] Nuovo Modello CE'!$E$9:$H$578,4,0)</f>
        <v>0</v>
      </c>
      <c r="F80" s="346">
        <f>VLOOKUP(C80:C643,'[14] Nuovo Modello CE'!$E$9:$J$578,6,0)</f>
        <v>0</v>
      </c>
      <c r="G80" s="348"/>
      <c r="H80" s="346"/>
      <c r="I80" s="348"/>
      <c r="J80" s="363"/>
      <c r="K80" s="346">
        <f t="shared" si="0"/>
        <v>0</v>
      </c>
      <c r="L80" s="307"/>
      <c r="N80" s="33"/>
      <c r="P80" s="300"/>
    </row>
    <row r="81" spans="1:16" s="21" customFormat="1" ht="18.75" x14ac:dyDescent="0.25">
      <c r="A81" s="49"/>
      <c r="B81" s="50" t="s">
        <v>414</v>
      </c>
      <c r="C81" s="45" t="s">
        <v>652</v>
      </c>
      <c r="D81" s="46" t="s">
        <v>746</v>
      </c>
      <c r="E81" s="346">
        <f>VLOOKUP(C81:C644,'[14] Nuovo Modello CE'!$E$9:$H$578,4,0)</f>
        <v>0</v>
      </c>
      <c r="F81" s="346">
        <f>VLOOKUP(C81:C644,'[14] Nuovo Modello CE'!$E$9:$J$578,6,0)</f>
        <v>0</v>
      </c>
      <c r="G81" s="348"/>
      <c r="H81" s="346"/>
      <c r="I81" s="348"/>
      <c r="J81" s="363"/>
      <c r="K81" s="346">
        <f t="shared" si="0"/>
        <v>0</v>
      </c>
      <c r="L81" s="307"/>
      <c r="N81" s="33"/>
      <c r="P81" s="300"/>
    </row>
    <row r="82" spans="1:16" s="21" customFormat="1" ht="18.75" x14ac:dyDescent="0.25">
      <c r="A82" s="49"/>
      <c r="B82" s="50" t="s">
        <v>414</v>
      </c>
      <c r="C82" s="45" t="s">
        <v>653</v>
      </c>
      <c r="D82" s="46" t="s">
        <v>747</v>
      </c>
      <c r="E82" s="346">
        <f>VLOOKUP(C82:C645,'[14] Nuovo Modello CE'!$E$9:$H$578,4,0)</f>
        <v>0</v>
      </c>
      <c r="F82" s="346">
        <f>VLOOKUP(C82:C645,'[14] Nuovo Modello CE'!$E$9:$J$578,6,0)</f>
        <v>0</v>
      </c>
      <c r="G82" s="348"/>
      <c r="H82" s="346"/>
      <c r="I82" s="348"/>
      <c r="J82" s="363"/>
      <c r="K82" s="346">
        <f t="shared" si="0"/>
        <v>0</v>
      </c>
      <c r="L82" s="307"/>
      <c r="N82" s="33"/>
      <c r="P82" s="300"/>
    </row>
    <row r="83" spans="1:16" s="21" customFormat="1" ht="18.75" x14ac:dyDescent="0.25">
      <c r="A83" s="34"/>
      <c r="B83" s="53" t="s">
        <v>414</v>
      </c>
      <c r="C83" s="45" t="s">
        <v>654</v>
      </c>
      <c r="D83" s="46" t="s">
        <v>748</v>
      </c>
      <c r="E83" s="346">
        <f>VLOOKUP(C83:C646,'[14] Nuovo Modello CE'!$E$9:$H$578,4,0)</f>
        <v>0</v>
      </c>
      <c r="F83" s="346">
        <f>VLOOKUP(C83:C646,'[14] Nuovo Modello CE'!$E$9:$J$578,6,0)</f>
        <v>0</v>
      </c>
      <c r="G83" s="348"/>
      <c r="H83" s="346"/>
      <c r="I83" s="348"/>
      <c r="J83" s="363"/>
      <c r="K83" s="346">
        <f t="shared" si="0"/>
        <v>0</v>
      </c>
      <c r="L83" s="307"/>
      <c r="N83" s="33"/>
      <c r="P83" s="300"/>
    </row>
    <row r="84" spans="1:16" s="44" customFormat="1" ht="18.75" x14ac:dyDescent="0.25">
      <c r="A84" s="34"/>
      <c r="B84" s="53" t="s">
        <v>414</v>
      </c>
      <c r="C84" s="45" t="s">
        <v>655</v>
      </c>
      <c r="D84" s="46" t="s">
        <v>749</v>
      </c>
      <c r="E84" s="346">
        <f>VLOOKUP(C84:C647,'[14] Nuovo Modello CE'!$E$9:$H$578,4,0)</f>
        <v>441117.76</v>
      </c>
      <c r="F84" s="346">
        <f>VLOOKUP(C84:C647,'[14] Nuovo Modello CE'!$E$9:$J$578,6,0)</f>
        <v>0</v>
      </c>
      <c r="G84" s="348"/>
      <c r="H84" s="346"/>
      <c r="I84" s="348"/>
      <c r="J84" s="363"/>
      <c r="K84" s="346">
        <f t="shared" si="0"/>
        <v>441117.76</v>
      </c>
      <c r="L84" s="307"/>
      <c r="N84" s="33"/>
      <c r="P84" s="300"/>
    </row>
    <row r="85" spans="1:16" s="21" customFormat="1" ht="18.75" x14ac:dyDescent="0.25">
      <c r="A85" s="34"/>
      <c r="B85" s="53" t="s">
        <v>414</v>
      </c>
      <c r="C85" s="45" t="s">
        <v>656</v>
      </c>
      <c r="D85" s="46" t="s">
        <v>750</v>
      </c>
      <c r="E85" s="346">
        <f>VLOOKUP(C85:C648,'[14] Nuovo Modello CE'!$E$9:$H$578,4,0)</f>
        <v>0</v>
      </c>
      <c r="F85" s="346">
        <f>VLOOKUP(C85:C648,'[14] Nuovo Modello CE'!$E$9:$J$578,6,0)</f>
        <v>0</v>
      </c>
      <c r="G85" s="348"/>
      <c r="H85" s="346"/>
      <c r="I85" s="348"/>
      <c r="J85" s="363"/>
      <c r="K85" s="346">
        <f t="shared" si="0"/>
        <v>0</v>
      </c>
      <c r="L85" s="307"/>
      <c r="N85" s="33"/>
      <c r="P85" s="300"/>
    </row>
    <row r="86" spans="1:16" s="21" customFormat="1" ht="25.5" x14ac:dyDescent="0.25">
      <c r="A86" s="34"/>
      <c r="B86" s="53" t="s">
        <v>414</v>
      </c>
      <c r="C86" s="45" t="s">
        <v>458</v>
      </c>
      <c r="D86" s="46" t="s">
        <v>751</v>
      </c>
      <c r="E86" s="346">
        <f>VLOOKUP(C86:C649,'[14] Nuovo Modello CE'!$E$9:$H$578,4,0)</f>
        <v>9520.67</v>
      </c>
      <c r="F86" s="346">
        <f>VLOOKUP(C86:C649,'[14] Nuovo Modello CE'!$E$9:$J$578,6,0)</f>
        <v>0</v>
      </c>
      <c r="G86" s="348"/>
      <c r="H86" s="346"/>
      <c r="I86" s="348"/>
      <c r="J86" s="363"/>
      <c r="K86" s="346">
        <f t="shared" si="0"/>
        <v>9520.67</v>
      </c>
      <c r="L86" s="307"/>
      <c r="N86" s="33"/>
      <c r="P86" s="300"/>
    </row>
    <row r="87" spans="1:16" s="44" customFormat="1" ht="25.5" x14ac:dyDescent="0.25">
      <c r="A87" s="34"/>
      <c r="B87" s="53"/>
      <c r="C87" s="42" t="s">
        <v>473</v>
      </c>
      <c r="D87" s="43" t="s">
        <v>752</v>
      </c>
      <c r="E87" s="346">
        <f>VLOOKUP(C87:C650,'[14] Nuovo Modello CE'!$E$9:$H$578,4,0)</f>
        <v>0</v>
      </c>
      <c r="F87" s="346">
        <f>VLOOKUP(C87:C650,'[14] Nuovo Modello CE'!$E$9:$J$578,6,0)</f>
        <v>0</v>
      </c>
      <c r="G87" s="348"/>
      <c r="H87" s="346"/>
      <c r="I87" s="348"/>
      <c r="J87" s="363"/>
      <c r="K87" s="346">
        <f t="shared" si="0"/>
        <v>0</v>
      </c>
      <c r="L87" s="307"/>
      <c r="N87" s="33"/>
      <c r="P87" s="300"/>
    </row>
    <row r="88" spans="1:16" s="44" customFormat="1" ht="25.5" x14ac:dyDescent="0.25">
      <c r="A88" s="34" t="s">
        <v>691</v>
      </c>
      <c r="B88" s="53"/>
      <c r="C88" s="42" t="s">
        <v>753</v>
      </c>
      <c r="D88" s="43" t="s">
        <v>754</v>
      </c>
      <c r="E88" s="346">
        <f>VLOOKUP(C88:C651,'[14] Nuovo Modello CE'!$E$9:$H$578,4,0)</f>
        <v>1549436</v>
      </c>
      <c r="F88" s="346">
        <f>VLOOKUP(C88:C651,'[14] Nuovo Modello CE'!$E$9:$J$578,6,0)</f>
        <v>0</v>
      </c>
      <c r="G88" s="348"/>
      <c r="H88" s="346"/>
      <c r="I88" s="348"/>
      <c r="J88" s="363"/>
      <c r="K88" s="346">
        <f t="shared" si="0"/>
        <v>1549436</v>
      </c>
      <c r="L88" s="307"/>
      <c r="N88" s="33"/>
      <c r="P88" s="300"/>
    </row>
    <row r="89" spans="1:16" s="44" customFormat="1" ht="18.75" x14ac:dyDescent="0.25">
      <c r="A89" s="34"/>
      <c r="B89" s="53" t="s">
        <v>755</v>
      </c>
      <c r="C89" s="45" t="s">
        <v>459</v>
      </c>
      <c r="D89" s="46" t="s">
        <v>460</v>
      </c>
      <c r="E89" s="346">
        <f>VLOOKUP(C89:C652,'[14] Nuovo Modello CE'!$E$9:$H$578,4,0)</f>
        <v>856469</v>
      </c>
      <c r="F89" s="346">
        <f>VLOOKUP(C89:C652,'[14] Nuovo Modello CE'!$E$9:$J$578,6,0)</f>
        <v>0</v>
      </c>
      <c r="G89" s="348"/>
      <c r="H89" s="346"/>
      <c r="I89" s="348"/>
      <c r="J89" s="363"/>
      <c r="K89" s="346">
        <f t="shared" si="0"/>
        <v>856469</v>
      </c>
      <c r="L89" s="307"/>
      <c r="N89" s="33"/>
      <c r="P89" s="300"/>
    </row>
    <row r="90" spans="1:16" s="44" customFormat="1" ht="18.75" x14ac:dyDescent="0.25">
      <c r="A90" s="34"/>
      <c r="B90" s="53" t="s">
        <v>755</v>
      </c>
      <c r="C90" s="45" t="s">
        <v>461</v>
      </c>
      <c r="D90" s="46" t="s">
        <v>462</v>
      </c>
      <c r="E90" s="346">
        <f>VLOOKUP(C90:C653,'[14] Nuovo Modello CE'!$E$9:$H$578,4,0)</f>
        <v>201533</v>
      </c>
      <c r="F90" s="346">
        <f>VLOOKUP(C90:C653,'[14] Nuovo Modello CE'!$E$9:$J$578,6,0)</f>
        <v>0</v>
      </c>
      <c r="G90" s="348"/>
      <c r="H90" s="346"/>
      <c r="I90" s="348"/>
      <c r="J90" s="363"/>
      <c r="K90" s="346">
        <f t="shared" si="0"/>
        <v>201533</v>
      </c>
      <c r="L90" s="307"/>
      <c r="N90" s="33"/>
      <c r="P90" s="300"/>
    </row>
    <row r="91" spans="1:16" s="21" customFormat="1" ht="18.75" x14ac:dyDescent="0.25">
      <c r="A91" s="34"/>
      <c r="B91" s="53" t="s">
        <v>755</v>
      </c>
      <c r="C91" s="45" t="s">
        <v>657</v>
      </c>
      <c r="D91" s="46" t="s">
        <v>756</v>
      </c>
      <c r="E91" s="346">
        <f>VLOOKUP(C91:C654,'[14] Nuovo Modello CE'!$E$9:$H$578,4,0)</f>
        <v>0</v>
      </c>
      <c r="F91" s="346">
        <f>VLOOKUP(C91:C654,'[14] Nuovo Modello CE'!$E$9:$J$578,6,0)</f>
        <v>0</v>
      </c>
      <c r="G91" s="348"/>
      <c r="H91" s="346"/>
      <c r="I91" s="348"/>
      <c r="J91" s="363"/>
      <c r="K91" s="346">
        <f t="shared" si="0"/>
        <v>0</v>
      </c>
      <c r="L91" s="307"/>
      <c r="N91" s="33"/>
      <c r="P91" s="300"/>
    </row>
    <row r="92" spans="1:16" s="21" customFormat="1" ht="25.5" x14ac:dyDescent="0.25">
      <c r="A92" s="50"/>
      <c r="B92" s="50" t="s">
        <v>757</v>
      </c>
      <c r="C92" s="45" t="s">
        <v>463</v>
      </c>
      <c r="D92" s="46" t="s">
        <v>758</v>
      </c>
      <c r="E92" s="346">
        <f>VLOOKUP(C92:C655,'[14] Nuovo Modello CE'!$E$9:$H$578,4,0)</f>
        <v>0</v>
      </c>
      <c r="F92" s="346">
        <f>VLOOKUP(C92:C655,'[14] Nuovo Modello CE'!$E$9:$J$578,6,0)</f>
        <v>0</v>
      </c>
      <c r="G92" s="348"/>
      <c r="H92" s="346"/>
      <c r="I92" s="348"/>
      <c r="J92" s="363"/>
      <c r="K92" s="346">
        <f t="shared" si="0"/>
        <v>0</v>
      </c>
      <c r="L92" s="307"/>
      <c r="N92" s="33"/>
      <c r="P92" s="300"/>
    </row>
    <row r="93" spans="1:16" s="44" customFormat="1" ht="18.75" x14ac:dyDescent="0.25">
      <c r="A93" s="50"/>
      <c r="B93" s="50" t="s">
        <v>755</v>
      </c>
      <c r="C93" s="45" t="s">
        <v>464</v>
      </c>
      <c r="D93" s="46" t="s">
        <v>759</v>
      </c>
      <c r="E93" s="346">
        <f>VLOOKUP(C93:C656,'[14] Nuovo Modello CE'!$E$9:$H$578,4,0)</f>
        <v>153293</v>
      </c>
      <c r="F93" s="346">
        <f>VLOOKUP(C93:C656,'[14] Nuovo Modello CE'!$E$9:$J$578,6,0)</f>
        <v>0</v>
      </c>
      <c r="G93" s="348"/>
      <c r="H93" s="346"/>
      <c r="I93" s="348"/>
      <c r="J93" s="363"/>
      <c r="K93" s="346">
        <f t="shared" si="0"/>
        <v>153293</v>
      </c>
      <c r="L93" s="307"/>
      <c r="N93" s="33"/>
      <c r="P93" s="300"/>
    </row>
    <row r="94" spans="1:16" s="21" customFormat="1" ht="25.5" x14ac:dyDescent="0.25">
      <c r="A94" s="50"/>
      <c r="B94" s="50" t="s">
        <v>755</v>
      </c>
      <c r="C94" s="45" t="s">
        <v>465</v>
      </c>
      <c r="D94" s="46" t="s">
        <v>760</v>
      </c>
      <c r="E94" s="346">
        <f>VLOOKUP(C94:C657,'[14] Nuovo Modello CE'!$E$9:$H$578,4,0)</f>
        <v>78645</v>
      </c>
      <c r="F94" s="346">
        <f>VLOOKUP(C94:C657,'[14] Nuovo Modello CE'!$E$9:$J$578,6,0)</f>
        <v>0</v>
      </c>
      <c r="G94" s="348"/>
      <c r="H94" s="346"/>
      <c r="I94" s="348"/>
      <c r="J94" s="363"/>
      <c r="K94" s="346">
        <f t="shared" ref="K94:K157" si="1">E94-F94</f>
        <v>78645</v>
      </c>
      <c r="L94" s="307"/>
      <c r="N94" s="33"/>
      <c r="P94" s="300"/>
    </row>
    <row r="95" spans="1:16" s="21" customFormat="1" ht="18.75" x14ac:dyDescent="0.25">
      <c r="A95" s="50"/>
      <c r="B95" s="50" t="s">
        <v>755</v>
      </c>
      <c r="C95" s="45" t="s">
        <v>466</v>
      </c>
      <c r="D95" s="46" t="s">
        <v>761</v>
      </c>
      <c r="E95" s="346">
        <f>VLOOKUP(C95:C658,'[14] Nuovo Modello CE'!$E$9:$H$578,4,0)</f>
        <v>121584</v>
      </c>
      <c r="F95" s="346">
        <f>VLOOKUP(C95:C658,'[14] Nuovo Modello CE'!$E$9:$J$578,6,0)</f>
        <v>0</v>
      </c>
      <c r="G95" s="348"/>
      <c r="H95" s="346"/>
      <c r="I95" s="348"/>
      <c r="J95" s="363"/>
      <c r="K95" s="346">
        <f t="shared" si="1"/>
        <v>121584</v>
      </c>
      <c r="L95" s="307"/>
      <c r="N95" s="33"/>
      <c r="P95" s="300"/>
    </row>
    <row r="96" spans="1:16" s="21" customFormat="1" ht="18.75" x14ac:dyDescent="0.25">
      <c r="A96" s="50"/>
      <c r="B96" s="50" t="s">
        <v>755</v>
      </c>
      <c r="C96" s="45" t="s">
        <v>467</v>
      </c>
      <c r="D96" s="46" t="s">
        <v>762</v>
      </c>
      <c r="E96" s="346">
        <f>VLOOKUP(C96:C659,'[14] Nuovo Modello CE'!$E$9:$H$578,4,0)</f>
        <v>106604</v>
      </c>
      <c r="F96" s="346">
        <f>VLOOKUP(C96:C659,'[14] Nuovo Modello CE'!$E$9:$J$578,6,0)</f>
        <v>0</v>
      </c>
      <c r="G96" s="348"/>
      <c r="H96" s="346"/>
      <c r="I96" s="348"/>
      <c r="J96" s="363"/>
      <c r="K96" s="346">
        <f t="shared" si="1"/>
        <v>106604</v>
      </c>
      <c r="L96" s="307"/>
      <c r="N96" s="33"/>
      <c r="P96" s="300"/>
    </row>
    <row r="97" spans="1:16" s="21" customFormat="1" ht="18.75" x14ac:dyDescent="0.25">
      <c r="A97" s="50"/>
      <c r="B97" s="50" t="s">
        <v>755</v>
      </c>
      <c r="C97" s="45" t="s">
        <v>468</v>
      </c>
      <c r="D97" s="46" t="s">
        <v>763</v>
      </c>
      <c r="E97" s="346">
        <f>VLOOKUP(C97:C660,'[14] Nuovo Modello CE'!$E$9:$H$578,4,0)</f>
        <v>31308</v>
      </c>
      <c r="F97" s="346">
        <f>VLOOKUP(C97:C660,'[14] Nuovo Modello CE'!$E$9:$J$578,6,0)</f>
        <v>0</v>
      </c>
      <c r="G97" s="348"/>
      <c r="H97" s="346"/>
      <c r="I97" s="348"/>
      <c r="J97" s="363"/>
      <c r="K97" s="346">
        <f t="shared" si="1"/>
        <v>31308</v>
      </c>
      <c r="L97" s="307"/>
      <c r="N97" s="33"/>
      <c r="P97" s="300"/>
    </row>
    <row r="98" spans="1:16" s="21" customFormat="1" ht="18.75" x14ac:dyDescent="0.25">
      <c r="A98" s="49"/>
      <c r="B98" s="50" t="s">
        <v>757</v>
      </c>
      <c r="C98" s="45" t="s">
        <v>659</v>
      </c>
      <c r="D98" s="46" t="s">
        <v>764</v>
      </c>
      <c r="E98" s="346">
        <f>VLOOKUP(C98:C661,'[14] Nuovo Modello CE'!$E$9:$H$578,4,0)</f>
        <v>0</v>
      </c>
      <c r="F98" s="346">
        <f>VLOOKUP(C98:C661,'[14] Nuovo Modello CE'!$E$9:$J$578,6,0)</f>
        <v>0</v>
      </c>
      <c r="G98" s="348"/>
      <c r="H98" s="346"/>
      <c r="I98" s="348"/>
      <c r="J98" s="363"/>
      <c r="K98" s="346">
        <f t="shared" si="1"/>
        <v>0</v>
      </c>
      <c r="L98" s="307"/>
      <c r="N98" s="33"/>
      <c r="P98" s="300"/>
    </row>
    <row r="99" spans="1:16" s="21" customFormat="1" ht="18.75" x14ac:dyDescent="0.25">
      <c r="A99" s="49"/>
      <c r="B99" s="50" t="s">
        <v>757</v>
      </c>
      <c r="C99" s="45" t="s">
        <v>660</v>
      </c>
      <c r="D99" s="46" t="s">
        <v>765</v>
      </c>
      <c r="E99" s="346">
        <f>VLOOKUP(C99:C662,'[14] Nuovo Modello CE'!$E$9:$H$578,4,0)</f>
        <v>0</v>
      </c>
      <c r="F99" s="346">
        <f>VLOOKUP(C99:C662,'[14] Nuovo Modello CE'!$E$9:$J$578,6,0)</f>
        <v>0</v>
      </c>
      <c r="G99" s="348"/>
      <c r="H99" s="346"/>
      <c r="I99" s="348"/>
      <c r="J99" s="363"/>
      <c r="K99" s="346">
        <f t="shared" si="1"/>
        <v>0</v>
      </c>
      <c r="L99" s="307"/>
      <c r="N99" s="33"/>
      <c r="P99" s="300"/>
    </row>
    <row r="100" spans="1:16" s="21" customFormat="1" ht="25.5" x14ac:dyDescent="0.25">
      <c r="A100" s="50"/>
      <c r="B100" s="50" t="s">
        <v>755</v>
      </c>
      <c r="C100" s="45" t="s">
        <v>469</v>
      </c>
      <c r="D100" s="46" t="s">
        <v>766</v>
      </c>
      <c r="E100" s="346">
        <f>VLOOKUP(C100:C663,'[14] Nuovo Modello CE'!$E$9:$H$578,4,0)</f>
        <v>0</v>
      </c>
      <c r="F100" s="346">
        <f>VLOOKUP(C100:C663,'[14] Nuovo Modello CE'!$E$9:$J$578,6,0)</f>
        <v>0</v>
      </c>
      <c r="G100" s="348"/>
      <c r="H100" s="346"/>
      <c r="I100" s="348"/>
      <c r="J100" s="363"/>
      <c r="K100" s="346">
        <f t="shared" si="1"/>
        <v>0</v>
      </c>
      <c r="L100" s="307"/>
      <c r="N100" s="33"/>
      <c r="P100" s="300"/>
    </row>
    <row r="101" spans="1:16" s="21" customFormat="1" ht="18.75" x14ac:dyDescent="0.25">
      <c r="A101" s="49"/>
      <c r="B101" s="50" t="s">
        <v>755</v>
      </c>
      <c r="C101" s="45" t="s">
        <v>470</v>
      </c>
      <c r="D101" s="46" t="s">
        <v>767</v>
      </c>
      <c r="E101" s="346">
        <f>VLOOKUP(C101:C664,'[14] Nuovo Modello CE'!$E$9:$H$578,4,0)</f>
        <v>0</v>
      </c>
      <c r="F101" s="346">
        <f>VLOOKUP(C101:C664,'[14] Nuovo Modello CE'!$E$9:$J$578,6,0)</f>
        <v>0</v>
      </c>
      <c r="G101" s="348"/>
      <c r="H101" s="346"/>
      <c r="I101" s="348"/>
      <c r="J101" s="363"/>
      <c r="K101" s="346">
        <f t="shared" si="1"/>
        <v>0</v>
      </c>
      <c r="L101" s="307"/>
      <c r="N101" s="33"/>
      <c r="P101" s="300"/>
    </row>
    <row r="102" spans="1:16" s="21" customFormat="1" ht="25.5" x14ac:dyDescent="0.25">
      <c r="A102" s="49"/>
      <c r="B102" s="50" t="s">
        <v>755</v>
      </c>
      <c r="C102" s="45" t="s">
        <v>658</v>
      </c>
      <c r="D102" s="46" t="s">
        <v>768</v>
      </c>
      <c r="E102" s="346">
        <f>VLOOKUP(C102:C665,'[14] Nuovo Modello CE'!$E$9:$H$578,4,0)</f>
        <v>0</v>
      </c>
      <c r="F102" s="346">
        <f>VLOOKUP(C102:C665,'[14] Nuovo Modello CE'!$E$9:$J$578,6,0)</f>
        <v>0</v>
      </c>
      <c r="G102" s="348"/>
      <c r="H102" s="346"/>
      <c r="I102" s="348"/>
      <c r="J102" s="363"/>
      <c r="K102" s="346">
        <f t="shared" si="1"/>
        <v>0</v>
      </c>
      <c r="L102" s="307"/>
      <c r="N102" s="33"/>
      <c r="P102" s="300"/>
    </row>
    <row r="103" spans="1:16" s="51" customFormat="1" ht="25.5" x14ac:dyDescent="0.25">
      <c r="A103" s="50" t="s">
        <v>691</v>
      </c>
      <c r="B103" s="50" t="s">
        <v>757</v>
      </c>
      <c r="C103" s="45" t="s">
        <v>769</v>
      </c>
      <c r="D103" s="46" t="s">
        <v>770</v>
      </c>
      <c r="E103" s="346">
        <f>VLOOKUP(C103:C666,'[14] Nuovo Modello CE'!$E$9:$H$578,4,0)</f>
        <v>0</v>
      </c>
      <c r="F103" s="346">
        <f>VLOOKUP(C103:C666,'[14] Nuovo Modello CE'!$E$9:$J$578,6,0)</f>
        <v>0</v>
      </c>
      <c r="G103" s="348"/>
      <c r="H103" s="346"/>
      <c r="I103" s="348"/>
      <c r="J103" s="363"/>
      <c r="K103" s="346">
        <f t="shared" si="1"/>
        <v>0</v>
      </c>
      <c r="L103" s="307"/>
      <c r="N103" s="33"/>
      <c r="P103" s="300"/>
    </row>
    <row r="104" spans="1:16" s="51" customFormat="1" ht="25.5" x14ac:dyDescent="0.25">
      <c r="A104" s="50"/>
      <c r="B104" s="50" t="s">
        <v>757</v>
      </c>
      <c r="C104" s="42" t="s">
        <v>471</v>
      </c>
      <c r="D104" s="43" t="s">
        <v>771</v>
      </c>
      <c r="E104" s="346">
        <f>VLOOKUP(C104:C667,'[14] Nuovo Modello CE'!$E$9:$H$578,4,0)</f>
        <v>0</v>
      </c>
      <c r="F104" s="346">
        <f>VLOOKUP(C104:C667,'[14] Nuovo Modello CE'!$E$9:$J$578,6,0)</f>
        <v>0</v>
      </c>
      <c r="G104" s="348"/>
      <c r="H104" s="346"/>
      <c r="I104" s="348"/>
      <c r="J104" s="363"/>
      <c r="K104" s="346">
        <f t="shared" si="1"/>
        <v>0</v>
      </c>
      <c r="L104" s="307"/>
      <c r="N104" s="33"/>
      <c r="P104" s="300"/>
    </row>
    <row r="105" spans="1:16" s="21" customFormat="1" ht="25.5" x14ac:dyDescent="0.25">
      <c r="A105" s="50"/>
      <c r="B105" s="50" t="s">
        <v>757</v>
      </c>
      <c r="C105" s="42" t="s">
        <v>472</v>
      </c>
      <c r="D105" s="43" t="s">
        <v>772</v>
      </c>
      <c r="E105" s="346">
        <f>VLOOKUP(C105:C668,'[14] Nuovo Modello CE'!$E$9:$H$578,4,0)</f>
        <v>0</v>
      </c>
      <c r="F105" s="346">
        <f>VLOOKUP(C105:C668,'[14] Nuovo Modello CE'!$E$9:$J$578,6,0)</f>
        <v>0</v>
      </c>
      <c r="G105" s="348"/>
      <c r="H105" s="346"/>
      <c r="I105" s="348"/>
      <c r="J105" s="363"/>
      <c r="K105" s="346">
        <f t="shared" si="1"/>
        <v>0</v>
      </c>
      <c r="L105" s="307"/>
      <c r="N105" s="33"/>
      <c r="P105" s="300"/>
    </row>
    <row r="106" spans="1:16" s="20" customFormat="1" ht="25.5" x14ac:dyDescent="0.25">
      <c r="A106" s="50"/>
      <c r="B106" s="50"/>
      <c r="C106" s="45" t="s">
        <v>474</v>
      </c>
      <c r="D106" s="46" t="s">
        <v>773</v>
      </c>
      <c r="E106" s="346">
        <f>VLOOKUP(C106:C669,'[14] Nuovo Modello CE'!$E$9:$H$578,4,0)</f>
        <v>0</v>
      </c>
      <c r="F106" s="346">
        <f>VLOOKUP(C106:C669,'[14] Nuovo Modello CE'!$E$9:$J$578,6,0)</f>
        <v>0</v>
      </c>
      <c r="G106" s="348"/>
      <c r="H106" s="346"/>
      <c r="I106" s="348"/>
      <c r="J106" s="363"/>
      <c r="K106" s="346">
        <f t="shared" si="1"/>
        <v>0</v>
      </c>
      <c r="L106" s="307"/>
      <c r="N106" s="33"/>
      <c r="P106" s="300"/>
    </row>
    <row r="107" spans="1:16" s="20" customFormat="1" ht="25.5" x14ac:dyDescent="0.25">
      <c r="A107" s="34"/>
      <c r="B107" s="53" t="s">
        <v>414</v>
      </c>
      <c r="C107" s="45" t="s">
        <v>661</v>
      </c>
      <c r="D107" s="46" t="s">
        <v>774</v>
      </c>
      <c r="E107" s="346">
        <f>VLOOKUP(C107:C670,'[14] Nuovo Modello CE'!$E$9:$H$578,4,0)</f>
        <v>0</v>
      </c>
      <c r="F107" s="346">
        <f>VLOOKUP(C107:C670,'[14] Nuovo Modello CE'!$E$9:$J$578,6,0)</f>
        <v>0</v>
      </c>
      <c r="G107" s="348"/>
      <c r="H107" s="346"/>
      <c r="I107" s="348"/>
      <c r="J107" s="363"/>
      <c r="K107" s="346">
        <f t="shared" si="1"/>
        <v>0</v>
      </c>
      <c r="L107" s="307"/>
      <c r="N107" s="33"/>
      <c r="P107" s="300"/>
    </row>
    <row r="108" spans="1:16" s="20" customFormat="1" ht="38.25" x14ac:dyDescent="0.25">
      <c r="A108" s="34"/>
      <c r="B108" s="53" t="s">
        <v>757</v>
      </c>
      <c r="C108" s="45" t="s">
        <v>662</v>
      </c>
      <c r="D108" s="46" t="s">
        <v>775</v>
      </c>
      <c r="E108" s="346">
        <f>VLOOKUP(C108:C671,'[14] Nuovo Modello CE'!$E$9:$H$578,4,0)</f>
        <v>0</v>
      </c>
      <c r="F108" s="346">
        <f>VLOOKUP(C108:C671,'[14] Nuovo Modello CE'!$E$9:$J$578,6,0)</f>
        <v>0</v>
      </c>
      <c r="G108" s="348"/>
      <c r="H108" s="346"/>
      <c r="I108" s="348"/>
      <c r="J108" s="363"/>
      <c r="K108" s="346">
        <f t="shared" si="1"/>
        <v>0</v>
      </c>
      <c r="L108" s="307"/>
      <c r="N108" s="33"/>
      <c r="P108" s="300"/>
    </row>
    <row r="109" spans="1:16" s="44" customFormat="1" ht="38.25" x14ac:dyDescent="0.25">
      <c r="A109" s="52" t="s">
        <v>691</v>
      </c>
      <c r="B109" s="186" t="s">
        <v>755</v>
      </c>
      <c r="C109" s="39" t="s">
        <v>776</v>
      </c>
      <c r="D109" s="40" t="s">
        <v>777</v>
      </c>
      <c r="E109" s="346">
        <f>VLOOKUP(C109:C672,'[14] Nuovo Modello CE'!$E$9:$H$578,4,0)</f>
        <v>0</v>
      </c>
      <c r="F109" s="346">
        <f>VLOOKUP(C109:C672,'[14] Nuovo Modello CE'!$E$9:$J$578,6,0)</f>
        <v>0</v>
      </c>
      <c r="G109" s="348"/>
      <c r="H109" s="346"/>
      <c r="I109" s="348"/>
      <c r="J109" s="363"/>
      <c r="K109" s="346">
        <f t="shared" si="1"/>
        <v>0</v>
      </c>
      <c r="L109" s="307"/>
      <c r="N109" s="33"/>
      <c r="P109" s="300"/>
    </row>
    <row r="110" spans="1:16" s="21" customFormat="1" ht="25.5" x14ac:dyDescent="0.25">
      <c r="A110" s="49"/>
      <c r="B110" s="50" t="s">
        <v>755</v>
      </c>
      <c r="C110" s="45" t="s">
        <v>475</v>
      </c>
      <c r="D110" s="46" t="s">
        <v>476</v>
      </c>
      <c r="E110" s="346">
        <f>VLOOKUP(C110:C673,'[14] Nuovo Modello CE'!$E$9:$H$578,4,0)</f>
        <v>0</v>
      </c>
      <c r="F110" s="346">
        <f>VLOOKUP(C110:C673,'[14] Nuovo Modello CE'!$E$9:$J$578,6,0)</f>
        <v>0</v>
      </c>
      <c r="G110" s="348"/>
      <c r="H110" s="346"/>
      <c r="I110" s="348"/>
      <c r="J110" s="363"/>
      <c r="K110" s="346">
        <f t="shared" si="1"/>
        <v>0</v>
      </c>
      <c r="L110" s="307"/>
      <c r="N110" s="33"/>
      <c r="P110" s="300"/>
    </row>
    <row r="111" spans="1:16" s="21" customFormat="1" ht="25.5" x14ac:dyDescent="0.25">
      <c r="A111" s="49"/>
      <c r="B111" s="50" t="s">
        <v>755</v>
      </c>
      <c r="C111" s="42" t="s">
        <v>477</v>
      </c>
      <c r="D111" s="43" t="s">
        <v>478</v>
      </c>
      <c r="E111" s="346">
        <f>VLOOKUP(C111:C674,'[14] Nuovo Modello CE'!$E$9:$H$578,4,0)</f>
        <v>0</v>
      </c>
      <c r="F111" s="346">
        <f>VLOOKUP(C111:C674,'[14] Nuovo Modello CE'!$E$9:$J$578,6,0)</f>
        <v>0</v>
      </c>
      <c r="G111" s="348"/>
      <c r="H111" s="346"/>
      <c r="I111" s="348"/>
      <c r="J111" s="363"/>
      <c r="K111" s="346">
        <f t="shared" si="1"/>
        <v>0</v>
      </c>
      <c r="L111" s="307"/>
      <c r="N111" s="33"/>
      <c r="P111" s="300"/>
    </row>
    <row r="112" spans="1:16" s="21" customFormat="1" ht="25.5" x14ac:dyDescent="0.25">
      <c r="A112" s="49"/>
      <c r="B112" s="50" t="s">
        <v>755</v>
      </c>
      <c r="C112" s="42" t="s">
        <v>663</v>
      </c>
      <c r="D112" s="43" t="s">
        <v>778</v>
      </c>
      <c r="E112" s="346">
        <f>VLOOKUP(C112:C675,'[14] Nuovo Modello CE'!$E$9:$H$578,4,0)</f>
        <v>0</v>
      </c>
      <c r="F112" s="346">
        <f>VLOOKUP(C112:C675,'[14] Nuovo Modello CE'!$E$9:$J$578,6,0)</f>
        <v>0</v>
      </c>
      <c r="G112" s="348"/>
      <c r="H112" s="346"/>
      <c r="I112" s="348"/>
      <c r="J112" s="363"/>
      <c r="K112" s="346">
        <f t="shared" si="1"/>
        <v>0</v>
      </c>
      <c r="L112" s="307"/>
      <c r="N112" s="33"/>
      <c r="P112" s="300"/>
    </row>
    <row r="113" spans="1:16" s="21" customFormat="1" ht="25.5" x14ac:dyDescent="0.25">
      <c r="A113" s="53"/>
      <c r="B113" s="53" t="s">
        <v>755</v>
      </c>
      <c r="C113" s="42" t="s">
        <v>479</v>
      </c>
      <c r="D113" s="43" t="s">
        <v>779</v>
      </c>
      <c r="E113" s="346">
        <f>VLOOKUP(C113:C676,'[14] Nuovo Modello CE'!$E$9:$H$578,4,0)</f>
        <v>0</v>
      </c>
      <c r="F113" s="346">
        <f>VLOOKUP(C113:C676,'[14] Nuovo Modello CE'!$E$9:$J$578,6,0)</f>
        <v>0</v>
      </c>
      <c r="G113" s="348"/>
      <c r="H113" s="346"/>
      <c r="I113" s="348"/>
      <c r="J113" s="363"/>
      <c r="K113" s="346">
        <f t="shared" si="1"/>
        <v>0</v>
      </c>
      <c r="L113" s="307"/>
      <c r="N113" s="33"/>
      <c r="P113" s="300"/>
    </row>
    <row r="114" spans="1:16" s="21" customFormat="1" ht="38.25" x14ac:dyDescent="0.25">
      <c r="A114" s="53"/>
      <c r="B114" s="53" t="s">
        <v>755</v>
      </c>
      <c r="C114" s="42" t="s">
        <v>480</v>
      </c>
      <c r="D114" s="43" t="s">
        <v>780</v>
      </c>
      <c r="E114" s="346">
        <f>VLOOKUP(C114:C677,'[14] Nuovo Modello CE'!$E$9:$H$578,4,0)</f>
        <v>0</v>
      </c>
      <c r="F114" s="346">
        <f>VLOOKUP(C114:C677,'[14] Nuovo Modello CE'!$E$9:$J$578,6,0)</f>
        <v>0</v>
      </c>
      <c r="G114" s="348"/>
      <c r="H114" s="346"/>
      <c r="I114" s="348"/>
      <c r="J114" s="363"/>
      <c r="K114" s="346">
        <f t="shared" si="1"/>
        <v>0</v>
      </c>
      <c r="L114" s="307"/>
      <c r="N114" s="33"/>
      <c r="P114" s="300"/>
    </row>
    <row r="115" spans="1:16" s="44" customFormat="1" ht="25.5" x14ac:dyDescent="0.25">
      <c r="A115" s="34"/>
      <c r="B115" s="53"/>
      <c r="C115" s="39" t="s">
        <v>446</v>
      </c>
      <c r="D115" s="40" t="s">
        <v>447</v>
      </c>
      <c r="E115" s="346">
        <f>VLOOKUP(C115:C678,'[14] Nuovo Modello CE'!$E$9:$H$578,4,0)</f>
        <v>728859.67999999993</v>
      </c>
      <c r="F115" s="346">
        <f>VLOOKUP(C115:C678,'[14] Nuovo Modello CE'!$E$9:$J$578,6,0)</f>
        <v>0</v>
      </c>
      <c r="G115" s="348"/>
      <c r="H115" s="346"/>
      <c r="I115" s="348"/>
      <c r="J115" s="363"/>
      <c r="K115" s="346">
        <f t="shared" si="1"/>
        <v>728859.67999999993</v>
      </c>
      <c r="L115" s="307"/>
      <c r="N115" s="33"/>
      <c r="P115" s="300"/>
    </row>
    <row r="116" spans="1:16" s="44" customFormat="1" ht="25.5" x14ac:dyDescent="0.25">
      <c r="A116" s="34" t="s">
        <v>691</v>
      </c>
      <c r="B116" s="53"/>
      <c r="C116" s="39" t="s">
        <v>781</v>
      </c>
      <c r="D116" s="40" t="s">
        <v>782</v>
      </c>
      <c r="E116" s="346">
        <f>VLOOKUP(C116:C679,'[14] Nuovo Modello CE'!$E$9:$H$578,4,0)</f>
        <v>4048550.15</v>
      </c>
      <c r="F116" s="346">
        <f>VLOOKUP(C116:C679,'[14] Nuovo Modello CE'!$E$9:$J$578,6,0)</f>
        <v>0</v>
      </c>
      <c r="G116" s="348"/>
      <c r="H116" s="346"/>
      <c r="I116" s="348"/>
      <c r="J116" s="363"/>
      <c r="K116" s="346">
        <f t="shared" si="1"/>
        <v>4048550.15</v>
      </c>
      <c r="L116" s="307"/>
      <c r="N116" s="33"/>
      <c r="P116" s="300"/>
    </row>
    <row r="117" spans="1:16" s="44" customFormat="1" ht="25.5" x14ac:dyDescent="0.25">
      <c r="A117" s="34"/>
      <c r="B117" s="53"/>
      <c r="C117" s="42" t="s">
        <v>487</v>
      </c>
      <c r="D117" s="43" t="s">
        <v>488</v>
      </c>
      <c r="E117" s="346">
        <f>VLOOKUP(C117:C680,'[14] Nuovo Modello CE'!$E$9:$H$578,4,0)</f>
        <v>0</v>
      </c>
      <c r="F117" s="346">
        <f>VLOOKUP(C117:C680,'[14] Nuovo Modello CE'!$E$9:$J$578,6,0)</f>
        <v>0</v>
      </c>
      <c r="G117" s="348"/>
      <c r="H117" s="346"/>
      <c r="I117" s="348"/>
      <c r="J117" s="363"/>
      <c r="K117" s="346">
        <f t="shared" si="1"/>
        <v>0</v>
      </c>
      <c r="L117" s="307"/>
      <c r="N117" s="33"/>
      <c r="P117" s="300"/>
    </row>
    <row r="118" spans="1:16" s="44" customFormat="1" ht="25.5" x14ac:dyDescent="0.25">
      <c r="A118" s="34"/>
      <c r="B118" s="53"/>
      <c r="C118" s="42" t="s">
        <v>489</v>
      </c>
      <c r="D118" s="43" t="s">
        <v>490</v>
      </c>
      <c r="E118" s="346">
        <f>VLOOKUP(C118:C681,'[14] Nuovo Modello CE'!$E$9:$H$578,4,0)</f>
        <v>3551366.3</v>
      </c>
      <c r="F118" s="346">
        <f>VLOOKUP(C118:C681,'[14] Nuovo Modello CE'!$E$9:$J$578,6,0)</f>
        <v>0</v>
      </c>
      <c r="G118" s="348"/>
      <c r="H118" s="346"/>
      <c r="I118" s="348"/>
      <c r="J118" s="363"/>
      <c r="K118" s="346">
        <f t="shared" si="1"/>
        <v>3551366.3</v>
      </c>
      <c r="L118" s="307"/>
      <c r="N118" s="33"/>
      <c r="P118" s="300"/>
    </row>
    <row r="119" spans="1:16" s="44" customFormat="1" ht="25.5" x14ac:dyDescent="0.25">
      <c r="A119" s="34"/>
      <c r="B119" s="53"/>
      <c r="C119" s="42" t="s">
        <v>491</v>
      </c>
      <c r="D119" s="43" t="s">
        <v>492</v>
      </c>
      <c r="E119" s="346">
        <f>VLOOKUP(C119:C682,'[14] Nuovo Modello CE'!$E$9:$H$578,4,0)</f>
        <v>870</v>
      </c>
      <c r="F119" s="346">
        <f>VLOOKUP(C119:C682,'[14] Nuovo Modello CE'!$E$9:$J$578,6,0)</f>
        <v>0</v>
      </c>
      <c r="G119" s="348"/>
      <c r="H119" s="346"/>
      <c r="I119" s="348"/>
      <c r="J119" s="363"/>
      <c r="K119" s="346">
        <f t="shared" si="1"/>
        <v>870</v>
      </c>
      <c r="L119" s="307"/>
      <c r="N119" s="33"/>
      <c r="P119" s="300"/>
    </row>
    <row r="120" spans="1:16" s="44" customFormat="1" ht="25.5" x14ac:dyDescent="0.25">
      <c r="A120" s="34"/>
      <c r="B120" s="53"/>
      <c r="C120" s="42" t="s">
        <v>493</v>
      </c>
      <c r="D120" s="43" t="s">
        <v>494</v>
      </c>
      <c r="E120" s="346">
        <f>VLOOKUP(C120:C683,'[14] Nuovo Modello CE'!$E$9:$H$578,4,0)</f>
        <v>353608.85</v>
      </c>
      <c r="F120" s="346">
        <f>VLOOKUP(C120:C683,'[14] Nuovo Modello CE'!$E$9:$J$578,6,0)</f>
        <v>0</v>
      </c>
      <c r="G120" s="348"/>
      <c r="H120" s="346"/>
      <c r="I120" s="348"/>
      <c r="J120" s="363"/>
      <c r="K120" s="346">
        <f t="shared" si="1"/>
        <v>353608.85</v>
      </c>
      <c r="L120" s="307"/>
      <c r="N120" s="33"/>
      <c r="P120" s="300"/>
    </row>
    <row r="121" spans="1:16" s="44" customFormat="1" ht="38.25" x14ac:dyDescent="0.25">
      <c r="A121" s="34"/>
      <c r="B121" s="53" t="s">
        <v>414</v>
      </c>
      <c r="C121" s="42" t="s">
        <v>495</v>
      </c>
      <c r="D121" s="43" t="s">
        <v>496</v>
      </c>
      <c r="E121" s="346">
        <f>VLOOKUP(C121:C684,'[14] Nuovo Modello CE'!$E$9:$H$578,4,0)</f>
        <v>142705</v>
      </c>
      <c r="F121" s="346">
        <f>VLOOKUP(C121:C684,'[14] Nuovo Modello CE'!$E$9:$J$578,6,0)</f>
        <v>0</v>
      </c>
      <c r="G121" s="348"/>
      <c r="H121" s="346"/>
      <c r="I121" s="348"/>
      <c r="J121" s="363"/>
      <c r="K121" s="346">
        <f t="shared" si="1"/>
        <v>142705</v>
      </c>
      <c r="L121" s="307"/>
      <c r="N121" s="33"/>
      <c r="P121" s="300"/>
    </row>
    <row r="122" spans="1:16" s="44" customFormat="1" ht="18.75" x14ac:dyDescent="0.25">
      <c r="A122" s="34"/>
      <c r="B122" s="53"/>
      <c r="C122" s="42" t="s">
        <v>497</v>
      </c>
      <c r="D122" s="43" t="s">
        <v>498</v>
      </c>
      <c r="E122" s="346">
        <f>VLOOKUP(C122:C685,'[14] Nuovo Modello CE'!$E$9:$H$578,4,0)</f>
        <v>0</v>
      </c>
      <c r="F122" s="346">
        <f>VLOOKUP(C122:C685,'[14] Nuovo Modello CE'!$E$9:$J$578,6,0)</f>
        <v>0</v>
      </c>
      <c r="G122" s="348"/>
      <c r="H122" s="346"/>
      <c r="I122" s="348"/>
      <c r="J122" s="363"/>
      <c r="K122" s="346">
        <f t="shared" si="1"/>
        <v>0</v>
      </c>
      <c r="L122" s="307"/>
      <c r="N122" s="33"/>
      <c r="P122" s="300"/>
    </row>
    <row r="123" spans="1:16" s="44" customFormat="1" ht="25.5" x14ac:dyDescent="0.25">
      <c r="A123" s="34"/>
      <c r="B123" s="53" t="s">
        <v>414</v>
      </c>
      <c r="C123" s="42" t="s">
        <v>499</v>
      </c>
      <c r="D123" s="43" t="s">
        <v>500</v>
      </c>
      <c r="E123" s="346">
        <f>VLOOKUP(C123:C686,'[14] Nuovo Modello CE'!$E$9:$H$578,4,0)</f>
        <v>0</v>
      </c>
      <c r="F123" s="346">
        <f>VLOOKUP(C123:C686,'[14] Nuovo Modello CE'!$E$9:$J$578,6,0)</f>
        <v>0</v>
      </c>
      <c r="G123" s="348"/>
      <c r="H123" s="346"/>
      <c r="I123" s="348"/>
      <c r="J123" s="363"/>
      <c r="K123" s="346">
        <f t="shared" si="1"/>
        <v>0</v>
      </c>
      <c r="L123" s="307"/>
      <c r="N123" s="33"/>
      <c r="P123" s="300"/>
    </row>
    <row r="124" spans="1:16" s="44" customFormat="1" ht="18.75" x14ac:dyDescent="0.25">
      <c r="A124" s="54" t="s">
        <v>691</v>
      </c>
      <c r="B124" s="187"/>
      <c r="C124" s="35" t="s">
        <v>783</v>
      </c>
      <c r="D124" s="36" t="s">
        <v>784</v>
      </c>
      <c r="E124" s="346">
        <f>VLOOKUP(C124:C687,'[14] Nuovo Modello CE'!$E$9:$H$578,4,0)</f>
        <v>20791411.969999999</v>
      </c>
      <c r="F124" s="346">
        <f>VLOOKUP(C124:C687,'[14] Nuovo Modello CE'!$E$9:$J$578,6,0)</f>
        <v>0</v>
      </c>
      <c r="G124" s="348"/>
      <c r="H124" s="346"/>
      <c r="I124" s="348"/>
      <c r="J124" s="363"/>
      <c r="K124" s="346">
        <f t="shared" si="1"/>
        <v>20791411.969999999</v>
      </c>
      <c r="L124" s="307"/>
      <c r="N124" s="33"/>
      <c r="P124" s="300"/>
    </row>
    <row r="125" spans="1:16" s="44" customFormat="1" ht="18.75" x14ac:dyDescent="0.25">
      <c r="A125" s="54"/>
      <c r="B125" s="187"/>
      <c r="C125" s="39" t="s">
        <v>504</v>
      </c>
      <c r="D125" s="40" t="s">
        <v>505</v>
      </c>
      <c r="E125" s="346">
        <f>VLOOKUP(C125:C688,'[14] Nuovo Modello CE'!$E$9:$H$578,4,0)</f>
        <v>15830</v>
      </c>
      <c r="F125" s="346">
        <f>VLOOKUP(C125:C688,'[14] Nuovo Modello CE'!$E$9:$J$578,6,0)</f>
        <v>0</v>
      </c>
      <c r="G125" s="348"/>
      <c r="H125" s="346"/>
      <c r="I125" s="348"/>
      <c r="J125" s="363"/>
      <c r="K125" s="346">
        <f t="shared" si="1"/>
        <v>15830</v>
      </c>
      <c r="L125" s="307"/>
      <c r="N125" s="33"/>
      <c r="P125" s="300"/>
    </row>
    <row r="126" spans="1:16" s="44" customFormat="1" ht="18.75" x14ac:dyDescent="0.25">
      <c r="A126" s="55" t="s">
        <v>691</v>
      </c>
      <c r="B126" s="188"/>
      <c r="C126" s="39" t="s">
        <v>785</v>
      </c>
      <c r="D126" s="40" t="s">
        <v>786</v>
      </c>
      <c r="E126" s="346">
        <f>VLOOKUP(C126:C689,'[14] Nuovo Modello CE'!$E$9:$H$578,4,0)</f>
        <v>0</v>
      </c>
      <c r="F126" s="346">
        <f>VLOOKUP(C126:C689,'[14] Nuovo Modello CE'!$E$9:$J$578,6,0)</f>
        <v>0</v>
      </c>
      <c r="G126" s="348"/>
      <c r="H126" s="346"/>
      <c r="I126" s="348"/>
      <c r="J126" s="363"/>
      <c r="K126" s="346">
        <f t="shared" si="1"/>
        <v>0</v>
      </c>
      <c r="L126" s="307"/>
      <c r="N126" s="33"/>
      <c r="P126" s="300"/>
    </row>
    <row r="127" spans="1:16" s="44" customFormat="1" ht="25.5" x14ac:dyDescent="0.25">
      <c r="A127" s="55"/>
      <c r="B127" s="188"/>
      <c r="C127" s="42" t="s">
        <v>510</v>
      </c>
      <c r="D127" s="43" t="s">
        <v>511</v>
      </c>
      <c r="E127" s="346">
        <f>VLOOKUP(C127:C690,'[14] Nuovo Modello CE'!$E$9:$H$578,4,0)</f>
        <v>0</v>
      </c>
      <c r="F127" s="346">
        <f>VLOOKUP(C127:C690,'[14] Nuovo Modello CE'!$E$9:$J$578,6,0)</f>
        <v>0</v>
      </c>
      <c r="G127" s="348"/>
      <c r="H127" s="346"/>
      <c r="I127" s="348"/>
      <c r="J127" s="363"/>
      <c r="K127" s="346">
        <f t="shared" si="1"/>
        <v>0</v>
      </c>
      <c r="L127" s="307"/>
      <c r="N127" s="33"/>
      <c r="P127" s="300"/>
    </row>
    <row r="128" spans="1:16" s="44" customFormat="1" ht="18.75" x14ac:dyDescent="0.25">
      <c r="A128" s="55"/>
      <c r="B128" s="188"/>
      <c r="C128" s="42" t="s">
        <v>514</v>
      </c>
      <c r="D128" s="43" t="s">
        <v>515</v>
      </c>
      <c r="E128" s="346">
        <f>VLOOKUP(C128:C691,'[14] Nuovo Modello CE'!$E$9:$H$578,4,0)</f>
        <v>0</v>
      </c>
      <c r="F128" s="346">
        <f>VLOOKUP(C128:C691,'[14] Nuovo Modello CE'!$E$9:$J$578,6,0)</f>
        <v>0</v>
      </c>
      <c r="G128" s="348"/>
      <c r="H128" s="346"/>
      <c r="I128" s="348"/>
      <c r="J128" s="363"/>
      <c r="K128" s="346">
        <f t="shared" si="1"/>
        <v>0</v>
      </c>
      <c r="L128" s="307"/>
      <c r="N128" s="33"/>
      <c r="P128" s="300"/>
    </row>
    <row r="129" spans="1:16" s="44" customFormat="1" ht="25.5" x14ac:dyDescent="0.25">
      <c r="A129" s="52" t="s">
        <v>691</v>
      </c>
      <c r="B129" s="186" t="s">
        <v>414</v>
      </c>
      <c r="C129" s="39" t="s">
        <v>787</v>
      </c>
      <c r="D129" s="40" t="s">
        <v>788</v>
      </c>
      <c r="E129" s="346">
        <f>VLOOKUP(C129:C692,'[14] Nuovo Modello CE'!$E$9:$H$578,4,0)</f>
        <v>18261.21</v>
      </c>
      <c r="F129" s="346">
        <f>VLOOKUP(C129:C692,'[14] Nuovo Modello CE'!$E$9:$J$578,6,0)</f>
        <v>0</v>
      </c>
      <c r="G129" s="348"/>
      <c r="H129" s="346"/>
      <c r="I129" s="348"/>
      <c r="J129" s="363"/>
      <c r="K129" s="346">
        <f t="shared" si="1"/>
        <v>18261.21</v>
      </c>
      <c r="L129" s="307"/>
      <c r="N129" s="33"/>
      <c r="P129" s="300"/>
    </row>
    <row r="130" spans="1:16" s="44" customFormat="1" ht="38.25" x14ac:dyDescent="0.25">
      <c r="A130" s="34"/>
      <c r="B130" s="53" t="s">
        <v>414</v>
      </c>
      <c r="C130" s="42" t="s">
        <v>506</v>
      </c>
      <c r="D130" s="43" t="s">
        <v>507</v>
      </c>
      <c r="E130" s="346">
        <f>VLOOKUP(C130:C693,'[14] Nuovo Modello CE'!$E$9:$H$578,4,0)</f>
        <v>14448.34</v>
      </c>
      <c r="F130" s="346">
        <f>VLOOKUP(C130:C693,'[14] Nuovo Modello CE'!$E$9:$J$578,6,0)</f>
        <v>0</v>
      </c>
      <c r="G130" s="348"/>
      <c r="H130" s="346"/>
      <c r="I130" s="348"/>
      <c r="J130" s="363"/>
      <c r="K130" s="346">
        <f t="shared" si="1"/>
        <v>14448.34</v>
      </c>
      <c r="L130" s="307"/>
      <c r="N130" s="33"/>
      <c r="P130" s="300"/>
    </row>
    <row r="131" spans="1:16" s="44" customFormat="1" ht="25.5" x14ac:dyDescent="0.25">
      <c r="A131" s="34"/>
      <c r="B131" s="53" t="s">
        <v>414</v>
      </c>
      <c r="C131" s="42" t="s">
        <v>516</v>
      </c>
      <c r="D131" s="43" t="s">
        <v>517</v>
      </c>
      <c r="E131" s="346">
        <f>VLOOKUP(C131:C694,'[14] Nuovo Modello CE'!$E$9:$H$578,4,0)</f>
        <v>0</v>
      </c>
      <c r="F131" s="346">
        <f>VLOOKUP(C131:C694,'[14] Nuovo Modello CE'!$E$9:$J$578,6,0)</f>
        <v>0</v>
      </c>
      <c r="G131" s="348"/>
      <c r="H131" s="346"/>
      <c r="I131" s="348"/>
      <c r="J131" s="363"/>
      <c r="K131" s="346">
        <f t="shared" si="1"/>
        <v>0</v>
      </c>
      <c r="L131" s="307"/>
      <c r="N131" s="33"/>
      <c r="P131" s="300"/>
    </row>
    <row r="132" spans="1:16" s="44" customFormat="1" ht="25.5" x14ac:dyDescent="0.25">
      <c r="A132" s="34"/>
      <c r="B132" s="53" t="s">
        <v>414</v>
      </c>
      <c r="C132" s="42" t="s">
        <v>512</v>
      </c>
      <c r="D132" s="43" t="s">
        <v>513</v>
      </c>
      <c r="E132" s="346">
        <f>VLOOKUP(C132:C695,'[14] Nuovo Modello CE'!$E$9:$H$578,4,0)</f>
        <v>3812.87</v>
      </c>
      <c r="F132" s="346">
        <f>VLOOKUP(C132:C695,'[14] Nuovo Modello CE'!$E$9:$J$578,6,0)</f>
        <v>0</v>
      </c>
      <c r="G132" s="348"/>
      <c r="H132" s="346"/>
      <c r="I132" s="348"/>
      <c r="J132" s="363"/>
      <c r="K132" s="346">
        <f t="shared" si="1"/>
        <v>3812.87</v>
      </c>
      <c r="L132" s="307"/>
      <c r="N132" s="33"/>
      <c r="P132" s="300"/>
    </row>
    <row r="133" spans="1:16" s="56" customFormat="1" ht="25.5" x14ac:dyDescent="0.25">
      <c r="A133" s="34"/>
      <c r="B133" s="53" t="s">
        <v>414</v>
      </c>
      <c r="C133" s="42" t="s">
        <v>664</v>
      </c>
      <c r="D133" s="43" t="s">
        <v>789</v>
      </c>
      <c r="E133" s="346">
        <f>VLOOKUP(C133:C696,'[14] Nuovo Modello CE'!$E$9:$H$578,4,0)</f>
        <v>0</v>
      </c>
      <c r="F133" s="346">
        <f>VLOOKUP(C133:C696,'[14] Nuovo Modello CE'!$E$9:$J$578,6,0)</f>
        <v>0</v>
      </c>
      <c r="G133" s="348"/>
      <c r="H133" s="346"/>
      <c r="I133" s="348"/>
      <c r="J133" s="363"/>
      <c r="K133" s="346">
        <f t="shared" si="1"/>
        <v>0</v>
      </c>
      <c r="L133" s="307"/>
      <c r="N133" s="33"/>
      <c r="P133" s="300"/>
    </row>
    <row r="134" spans="1:16" s="44" customFormat="1" ht="18.75" x14ac:dyDescent="0.25">
      <c r="A134" s="34" t="s">
        <v>691</v>
      </c>
      <c r="B134" s="53"/>
      <c r="C134" s="39" t="s">
        <v>790</v>
      </c>
      <c r="D134" s="40" t="s">
        <v>791</v>
      </c>
      <c r="E134" s="346">
        <f>VLOOKUP(C134:C697,'[14] Nuovo Modello CE'!$E$9:$H$578,4,0)</f>
        <v>749385.01</v>
      </c>
      <c r="F134" s="346">
        <f>VLOOKUP(C134:C697,'[14] Nuovo Modello CE'!$E$9:$J$578,6,0)</f>
        <v>0</v>
      </c>
      <c r="G134" s="348"/>
      <c r="H134" s="346"/>
      <c r="I134" s="348"/>
      <c r="J134" s="363"/>
      <c r="K134" s="346">
        <f t="shared" si="1"/>
        <v>749385.01</v>
      </c>
      <c r="L134" s="307"/>
      <c r="N134" s="33"/>
      <c r="P134" s="300"/>
    </row>
    <row r="135" spans="1:16" s="44" customFormat="1" ht="25.5" x14ac:dyDescent="0.25">
      <c r="A135" s="34"/>
      <c r="B135" s="53"/>
      <c r="C135" s="42" t="s">
        <v>508</v>
      </c>
      <c r="D135" s="43" t="s">
        <v>509</v>
      </c>
      <c r="E135" s="346">
        <f>VLOOKUP(C135:C698,'[14] Nuovo Modello CE'!$E$9:$H$578,4,0)</f>
        <v>243295.26</v>
      </c>
      <c r="F135" s="346">
        <f>VLOOKUP(C135:C698,'[14] Nuovo Modello CE'!$E$9:$J$578,6,0)</f>
        <v>0</v>
      </c>
      <c r="G135" s="348"/>
      <c r="H135" s="346"/>
      <c r="I135" s="348"/>
      <c r="J135" s="363"/>
      <c r="K135" s="346">
        <f t="shared" si="1"/>
        <v>243295.26</v>
      </c>
      <c r="L135" s="307"/>
      <c r="N135" s="33"/>
      <c r="P135" s="300"/>
    </row>
    <row r="136" spans="1:16" s="44" customFormat="1" ht="18.75" x14ac:dyDescent="0.25">
      <c r="A136" s="34"/>
      <c r="B136" s="53"/>
      <c r="C136" s="42" t="s">
        <v>518</v>
      </c>
      <c r="D136" s="43" t="s">
        <v>519</v>
      </c>
      <c r="E136" s="346">
        <f>VLOOKUP(C136:C699,'[14] Nuovo Modello CE'!$E$9:$H$578,4,0)</f>
        <v>0</v>
      </c>
      <c r="F136" s="346">
        <f>VLOOKUP(C136:C699,'[14] Nuovo Modello CE'!$E$9:$J$578,6,0)</f>
        <v>0</v>
      </c>
      <c r="G136" s="348"/>
      <c r="H136" s="346"/>
      <c r="I136" s="348"/>
      <c r="J136" s="363"/>
      <c r="K136" s="346">
        <f t="shared" si="1"/>
        <v>0</v>
      </c>
      <c r="L136" s="307"/>
      <c r="N136" s="33"/>
      <c r="P136" s="300"/>
    </row>
    <row r="137" spans="1:16" s="44" customFormat="1" ht="25.5" x14ac:dyDescent="0.25">
      <c r="A137" s="34"/>
      <c r="B137" s="53"/>
      <c r="C137" s="42" t="s">
        <v>502</v>
      </c>
      <c r="D137" s="43" t="s">
        <v>503</v>
      </c>
      <c r="E137" s="346">
        <f>VLOOKUP(C137:C700,'[14] Nuovo Modello CE'!$E$9:$H$578,4,0)</f>
        <v>506089.75</v>
      </c>
      <c r="F137" s="346">
        <f>VLOOKUP(C137:C700,'[14] Nuovo Modello CE'!$E$9:$J$578,6,0)</f>
        <v>0</v>
      </c>
      <c r="G137" s="348"/>
      <c r="H137" s="346"/>
      <c r="I137" s="348"/>
      <c r="J137" s="363"/>
      <c r="K137" s="346">
        <f t="shared" si="1"/>
        <v>506089.75</v>
      </c>
      <c r="L137" s="307"/>
      <c r="N137" s="33"/>
      <c r="P137" s="300"/>
    </row>
    <row r="138" spans="1:16" s="44" customFormat="1" ht="18.75" x14ac:dyDescent="0.25">
      <c r="A138" s="34" t="s">
        <v>691</v>
      </c>
      <c r="B138" s="53"/>
      <c r="C138" s="39" t="s">
        <v>792</v>
      </c>
      <c r="D138" s="40" t="s">
        <v>793</v>
      </c>
      <c r="E138" s="346">
        <f>VLOOKUP(C138:C701,'[14] Nuovo Modello CE'!$E$9:$H$578,4,0)</f>
        <v>20007935.75</v>
      </c>
      <c r="F138" s="346">
        <f>VLOOKUP(C138:C701,'[14] Nuovo Modello CE'!$E$9:$J$578,6,0)</f>
        <v>0</v>
      </c>
      <c r="G138" s="348"/>
      <c r="H138" s="346"/>
      <c r="I138" s="348"/>
      <c r="J138" s="363"/>
      <c r="K138" s="346">
        <f t="shared" si="1"/>
        <v>20007935.75</v>
      </c>
      <c r="L138" s="307"/>
      <c r="N138" s="33"/>
      <c r="P138" s="300"/>
    </row>
    <row r="139" spans="1:16" s="44" customFormat="1" ht="18.75" x14ac:dyDescent="0.25">
      <c r="A139" s="34" t="s">
        <v>691</v>
      </c>
      <c r="B139" s="53"/>
      <c r="C139" s="42" t="s">
        <v>794</v>
      </c>
      <c r="D139" s="43" t="s">
        <v>795</v>
      </c>
      <c r="E139" s="346">
        <f>VLOOKUP(C139:C702,'[14] Nuovo Modello CE'!$E$9:$H$578,4,0)</f>
        <v>12150160</v>
      </c>
      <c r="F139" s="346">
        <f>VLOOKUP(C139:C702,'[14] Nuovo Modello CE'!$E$9:$J$578,6,0)</f>
        <v>0</v>
      </c>
      <c r="G139" s="348"/>
      <c r="H139" s="346"/>
      <c r="I139" s="348"/>
      <c r="J139" s="363"/>
      <c r="K139" s="346">
        <f t="shared" si="1"/>
        <v>12150160</v>
      </c>
      <c r="L139" s="307"/>
      <c r="N139" s="33"/>
      <c r="P139" s="300"/>
    </row>
    <row r="140" spans="1:16" s="44" customFormat="1" ht="25.5" x14ac:dyDescent="0.25">
      <c r="A140" s="34"/>
      <c r="B140" s="53"/>
      <c r="C140" s="45" t="s">
        <v>520</v>
      </c>
      <c r="D140" s="46" t="s">
        <v>521</v>
      </c>
      <c r="E140" s="346">
        <f>VLOOKUP(C140:C703,'[14] Nuovo Modello CE'!$E$9:$H$578,4,0)</f>
        <v>0</v>
      </c>
      <c r="F140" s="346">
        <f>VLOOKUP(C140:C703,'[14] Nuovo Modello CE'!$E$9:$J$578,6,0)</f>
        <v>0</v>
      </c>
      <c r="G140" s="348"/>
      <c r="H140" s="346"/>
      <c r="I140" s="348"/>
      <c r="J140" s="363"/>
      <c r="K140" s="346">
        <f t="shared" si="1"/>
        <v>0</v>
      </c>
      <c r="L140" s="307"/>
      <c r="N140" s="33"/>
      <c r="P140" s="300"/>
    </row>
    <row r="141" spans="1:16" s="44" customFormat="1" ht="25.5" x14ac:dyDescent="0.25">
      <c r="A141" s="34"/>
      <c r="B141" s="53"/>
      <c r="C141" s="45" t="s">
        <v>522</v>
      </c>
      <c r="D141" s="46" t="s">
        <v>523</v>
      </c>
      <c r="E141" s="346">
        <f>VLOOKUP(C141:C704,'[14] Nuovo Modello CE'!$E$9:$H$578,4,0)</f>
        <v>9028112</v>
      </c>
      <c r="F141" s="346">
        <f>VLOOKUP(C141:C704,'[14] Nuovo Modello CE'!$E$9:$J$578,6,0)</f>
        <v>0</v>
      </c>
      <c r="G141" s="348"/>
      <c r="H141" s="346"/>
      <c r="I141" s="348"/>
      <c r="J141" s="363"/>
      <c r="K141" s="346">
        <f t="shared" si="1"/>
        <v>9028112</v>
      </c>
      <c r="L141" s="307"/>
      <c r="N141" s="33"/>
      <c r="P141" s="300"/>
    </row>
    <row r="142" spans="1:16" s="44" customFormat="1" ht="18.75" x14ac:dyDescent="0.25">
      <c r="A142" s="34"/>
      <c r="B142" s="53"/>
      <c r="C142" s="45" t="s">
        <v>524</v>
      </c>
      <c r="D142" s="46" t="s">
        <v>525</v>
      </c>
      <c r="E142" s="346">
        <f>VLOOKUP(C142:C705,'[14] Nuovo Modello CE'!$E$9:$H$578,4,0)</f>
        <v>3122048</v>
      </c>
      <c r="F142" s="346">
        <f>VLOOKUP(C142:C705,'[14] Nuovo Modello CE'!$E$9:$J$578,6,0)</f>
        <v>0</v>
      </c>
      <c r="G142" s="348"/>
      <c r="H142" s="346"/>
      <c r="I142" s="348"/>
      <c r="J142" s="363"/>
      <c r="K142" s="346">
        <f t="shared" si="1"/>
        <v>3122048</v>
      </c>
      <c r="L142" s="307"/>
      <c r="N142" s="33"/>
      <c r="P142" s="300"/>
    </row>
    <row r="143" spans="1:16" s="21" customFormat="1" ht="18.75" x14ac:dyDescent="0.25">
      <c r="A143" s="49"/>
      <c r="B143" s="50"/>
      <c r="C143" s="42" t="s">
        <v>665</v>
      </c>
      <c r="D143" s="43" t="s">
        <v>796</v>
      </c>
      <c r="E143" s="346">
        <f>VLOOKUP(C143:C706,'[14] Nuovo Modello CE'!$E$9:$H$578,4,0)</f>
        <v>7276957</v>
      </c>
      <c r="F143" s="346">
        <f>VLOOKUP(C143:C706,'[14] Nuovo Modello CE'!$E$9:$J$578,6,0)</f>
        <v>0</v>
      </c>
      <c r="G143" s="348"/>
      <c r="H143" s="346"/>
      <c r="I143" s="348"/>
      <c r="J143" s="363"/>
      <c r="K143" s="346">
        <f t="shared" si="1"/>
        <v>7276957</v>
      </c>
      <c r="L143" s="307"/>
      <c r="N143" s="33"/>
      <c r="P143" s="300"/>
    </row>
    <row r="144" spans="1:16" s="21" customFormat="1" ht="18.75" x14ac:dyDescent="0.25">
      <c r="A144" s="49"/>
      <c r="B144" s="50"/>
      <c r="C144" s="42" t="s">
        <v>501</v>
      </c>
      <c r="D144" s="43" t="s">
        <v>797</v>
      </c>
      <c r="E144" s="346">
        <f>VLOOKUP(C144:C707,'[14] Nuovo Modello CE'!$E$9:$H$578,4,0)</f>
        <v>580818.75</v>
      </c>
      <c r="F144" s="346">
        <f>VLOOKUP(C144:C707,'[14] Nuovo Modello CE'!$E$9:$J$578,6,0)</f>
        <v>0</v>
      </c>
      <c r="G144" s="348"/>
      <c r="H144" s="346"/>
      <c r="I144" s="348"/>
      <c r="J144" s="363"/>
      <c r="K144" s="346">
        <f t="shared" si="1"/>
        <v>580818.75</v>
      </c>
      <c r="L144" s="307"/>
      <c r="N144" s="33"/>
      <c r="P144" s="300"/>
    </row>
    <row r="145" spans="1:16" s="21" customFormat="1" ht="25.5" x14ac:dyDescent="0.25">
      <c r="A145" s="49" t="s">
        <v>691</v>
      </c>
      <c r="B145" s="50"/>
      <c r="C145" s="35" t="s">
        <v>798</v>
      </c>
      <c r="D145" s="36" t="s">
        <v>799</v>
      </c>
      <c r="E145" s="346">
        <f>VLOOKUP(C145:C708,'[14] Nuovo Modello CE'!$E$9:$H$578,4,0)</f>
        <v>2800755.8</v>
      </c>
      <c r="F145" s="346">
        <f>VLOOKUP(C145:C708,'[14] Nuovo Modello CE'!$E$9:$J$578,6,0)</f>
        <v>0</v>
      </c>
      <c r="G145" s="348"/>
      <c r="H145" s="346"/>
      <c r="I145" s="348"/>
      <c r="J145" s="363"/>
      <c r="K145" s="346">
        <f t="shared" si="1"/>
        <v>2800755.8</v>
      </c>
      <c r="L145" s="307"/>
      <c r="N145" s="33"/>
      <c r="P145" s="300"/>
    </row>
    <row r="146" spans="1:16" s="21" customFormat="1" ht="38.25" x14ac:dyDescent="0.25">
      <c r="A146" s="49"/>
      <c r="B146" s="50"/>
      <c r="C146" s="39" t="s">
        <v>526</v>
      </c>
      <c r="D146" s="40" t="s">
        <v>800</v>
      </c>
      <c r="E146" s="346">
        <f>VLOOKUP(C146:C709,'[14] Nuovo Modello CE'!$E$9:$H$578,4,0)</f>
        <v>2800755.8</v>
      </c>
      <c r="F146" s="346">
        <f>VLOOKUP(C146:C709,'[14] Nuovo Modello CE'!$E$9:$J$578,6,0)</f>
        <v>0</v>
      </c>
      <c r="G146" s="348"/>
      <c r="H146" s="346"/>
      <c r="I146" s="348"/>
      <c r="J146" s="363"/>
      <c r="K146" s="346">
        <f t="shared" si="1"/>
        <v>2800755.8</v>
      </c>
      <c r="L146" s="307"/>
      <c r="N146" s="33"/>
      <c r="P146" s="300"/>
    </row>
    <row r="147" spans="1:16" s="44" customFormat="1" ht="25.5" x14ac:dyDescent="0.25">
      <c r="A147" s="34"/>
      <c r="B147" s="53"/>
      <c r="C147" s="39" t="s">
        <v>527</v>
      </c>
      <c r="D147" s="40" t="s">
        <v>528</v>
      </c>
      <c r="E147" s="346">
        <f>VLOOKUP(C147:C710,'[14] Nuovo Modello CE'!$E$9:$H$578,4,0)</f>
        <v>0</v>
      </c>
      <c r="F147" s="346">
        <f>VLOOKUP(C147:C710,'[14] Nuovo Modello CE'!$E$9:$J$578,6,0)</f>
        <v>0</v>
      </c>
      <c r="G147" s="348"/>
      <c r="H147" s="346"/>
      <c r="I147" s="348"/>
      <c r="J147" s="363"/>
      <c r="K147" s="346">
        <f t="shared" si="1"/>
        <v>0</v>
      </c>
      <c r="L147" s="307"/>
      <c r="N147" s="33"/>
      <c r="P147" s="300"/>
    </row>
    <row r="148" spans="1:16" s="44" customFormat="1" ht="25.5" x14ac:dyDescent="0.25">
      <c r="A148" s="34"/>
      <c r="B148" s="53"/>
      <c r="C148" s="39" t="s">
        <v>529</v>
      </c>
      <c r="D148" s="40" t="s">
        <v>530</v>
      </c>
      <c r="E148" s="346">
        <f>VLOOKUP(C148:C711,'[14] Nuovo Modello CE'!$E$9:$H$578,4,0)</f>
        <v>0</v>
      </c>
      <c r="F148" s="346">
        <f>VLOOKUP(C148:C711,'[14] Nuovo Modello CE'!$E$9:$J$578,6,0)</f>
        <v>0</v>
      </c>
      <c r="G148" s="348"/>
      <c r="H148" s="346"/>
      <c r="I148" s="348"/>
      <c r="J148" s="363"/>
      <c r="K148" s="346">
        <f t="shared" si="1"/>
        <v>0</v>
      </c>
      <c r="L148" s="307"/>
      <c r="N148" s="33"/>
      <c r="P148" s="300"/>
    </row>
    <row r="149" spans="1:16" s="44" customFormat="1" ht="18.75" x14ac:dyDescent="0.25">
      <c r="A149" s="34" t="s">
        <v>691</v>
      </c>
      <c r="B149" s="53"/>
      <c r="C149" s="35" t="s">
        <v>801</v>
      </c>
      <c r="D149" s="36" t="s">
        <v>802</v>
      </c>
      <c r="E149" s="346">
        <f>VLOOKUP(C149:C712,'[14] Nuovo Modello CE'!$E$9:$H$578,4,0)</f>
        <v>12752340.220000001</v>
      </c>
      <c r="F149" s="346">
        <f>VLOOKUP(C149:C712,'[14] Nuovo Modello CE'!$E$9:$J$578,6,0)</f>
        <v>0</v>
      </c>
      <c r="G149" s="348"/>
      <c r="H149" s="346"/>
      <c r="I149" s="348"/>
      <c r="J149" s="363"/>
      <c r="K149" s="346">
        <f t="shared" si="1"/>
        <v>12752340.220000001</v>
      </c>
      <c r="L149" s="307"/>
      <c r="N149" s="33"/>
      <c r="P149" s="300"/>
    </row>
    <row r="150" spans="1:16" s="44" customFormat="1" ht="25.5" x14ac:dyDescent="0.25">
      <c r="A150" s="34"/>
      <c r="B150" s="53"/>
      <c r="C150" s="39" t="s">
        <v>532</v>
      </c>
      <c r="D150" s="40" t="s">
        <v>533</v>
      </c>
      <c r="E150" s="346">
        <f>VLOOKUP(C150:C713,'[14] Nuovo Modello CE'!$E$9:$H$578,4,0)</f>
        <v>1614928.8</v>
      </c>
      <c r="F150" s="346">
        <f>VLOOKUP(C150:C713,'[14] Nuovo Modello CE'!$E$9:$J$578,6,0)</f>
        <v>0</v>
      </c>
      <c r="G150" s="348"/>
      <c r="H150" s="346"/>
      <c r="I150" s="348"/>
      <c r="J150" s="363"/>
      <c r="K150" s="346">
        <f t="shared" si="1"/>
        <v>1614928.8</v>
      </c>
      <c r="L150" s="307"/>
      <c r="N150" s="33"/>
      <c r="P150" s="300"/>
    </row>
    <row r="151" spans="1:16" s="44" customFormat="1" ht="25.5" x14ac:dyDescent="0.25">
      <c r="A151" s="34"/>
      <c r="B151" s="53"/>
      <c r="C151" s="39" t="s">
        <v>531</v>
      </c>
      <c r="D151" s="40" t="s">
        <v>803</v>
      </c>
      <c r="E151" s="346">
        <f>VLOOKUP(C151:C714,'[14] Nuovo Modello CE'!$E$9:$H$578,4,0)</f>
        <v>5710678.2400000002</v>
      </c>
      <c r="F151" s="346">
        <f>VLOOKUP(C151:C714,'[14] Nuovo Modello CE'!$E$9:$J$578,6,0)</f>
        <v>0</v>
      </c>
      <c r="G151" s="348"/>
      <c r="H151" s="346"/>
      <c r="I151" s="348"/>
      <c r="J151" s="363"/>
      <c r="K151" s="346">
        <f t="shared" si="1"/>
        <v>5710678.2400000002</v>
      </c>
      <c r="L151" s="307"/>
      <c r="N151" s="33"/>
      <c r="P151" s="300"/>
    </row>
    <row r="152" spans="1:16" s="44" customFormat="1" ht="25.5" x14ac:dyDescent="0.25">
      <c r="A152" s="34"/>
      <c r="B152" s="53"/>
      <c r="C152" s="39" t="s">
        <v>534</v>
      </c>
      <c r="D152" s="40" t="s">
        <v>804</v>
      </c>
      <c r="E152" s="346">
        <f>VLOOKUP(C152:C715,'[14] Nuovo Modello CE'!$E$9:$H$578,4,0)</f>
        <v>0</v>
      </c>
      <c r="F152" s="346">
        <f>VLOOKUP(C152:C715,'[14] Nuovo Modello CE'!$E$9:$J$578,6,0)</f>
        <v>0</v>
      </c>
      <c r="G152" s="348"/>
      <c r="H152" s="346"/>
      <c r="I152" s="348"/>
      <c r="J152" s="363"/>
      <c r="K152" s="346">
        <f t="shared" si="1"/>
        <v>0</v>
      </c>
      <c r="L152" s="307"/>
      <c r="N152" s="33"/>
      <c r="P152" s="300"/>
    </row>
    <row r="153" spans="1:16" s="44" customFormat="1" ht="25.5" x14ac:dyDescent="0.25">
      <c r="A153" s="34"/>
      <c r="B153" s="53"/>
      <c r="C153" s="39" t="s">
        <v>535</v>
      </c>
      <c r="D153" s="40" t="s">
        <v>536</v>
      </c>
      <c r="E153" s="346">
        <f>VLOOKUP(C153:C716,'[14] Nuovo Modello CE'!$E$9:$H$578,4,0)</f>
        <v>5412609.6200000001</v>
      </c>
      <c r="F153" s="346">
        <f>VLOOKUP(C153:C716,'[14] Nuovo Modello CE'!$E$9:$J$578,6,0)</f>
        <v>0</v>
      </c>
      <c r="G153" s="348"/>
      <c r="H153" s="346"/>
      <c r="I153" s="348"/>
      <c r="J153" s="363"/>
      <c r="K153" s="346">
        <f t="shared" si="1"/>
        <v>5412609.6200000001</v>
      </c>
      <c r="L153" s="307"/>
      <c r="N153" s="33"/>
      <c r="P153" s="300"/>
    </row>
    <row r="154" spans="1:16" s="44" customFormat="1" ht="25.5" x14ac:dyDescent="0.25">
      <c r="A154" s="34"/>
      <c r="B154" s="53"/>
      <c r="C154" s="39" t="s">
        <v>537</v>
      </c>
      <c r="D154" s="40" t="s">
        <v>538</v>
      </c>
      <c r="E154" s="346">
        <f>VLOOKUP(C154:C717,'[14] Nuovo Modello CE'!$E$9:$H$578,4,0)</f>
        <v>0</v>
      </c>
      <c r="F154" s="346">
        <f>VLOOKUP(C154:C717,'[14] Nuovo Modello CE'!$E$9:$J$578,6,0)</f>
        <v>0</v>
      </c>
      <c r="G154" s="348"/>
      <c r="H154" s="346"/>
      <c r="I154" s="348"/>
      <c r="J154" s="363"/>
      <c r="K154" s="346">
        <f t="shared" si="1"/>
        <v>0</v>
      </c>
      <c r="L154" s="307"/>
      <c r="N154" s="33"/>
      <c r="P154" s="300"/>
    </row>
    <row r="155" spans="1:16" s="44" customFormat="1" ht="25.5" x14ac:dyDescent="0.25">
      <c r="A155" s="34"/>
      <c r="B155" s="53"/>
      <c r="C155" s="39" t="s">
        <v>539</v>
      </c>
      <c r="D155" s="40" t="s">
        <v>540</v>
      </c>
      <c r="E155" s="346">
        <f>VLOOKUP(C155:C718,'[14] Nuovo Modello CE'!$E$9:$H$578,4,0)</f>
        <v>14123.56</v>
      </c>
      <c r="F155" s="346">
        <f>VLOOKUP(C155:C718,'[14] Nuovo Modello CE'!$E$9:$J$578,6,0)</f>
        <v>0</v>
      </c>
      <c r="G155" s="348"/>
      <c r="H155" s="346"/>
      <c r="I155" s="348"/>
      <c r="J155" s="363"/>
      <c r="K155" s="346">
        <f t="shared" si="1"/>
        <v>14123.56</v>
      </c>
      <c r="L155" s="307"/>
      <c r="N155" s="33"/>
      <c r="P155" s="300"/>
    </row>
    <row r="156" spans="1:16" s="44" customFormat="1" ht="18.75" x14ac:dyDescent="0.25">
      <c r="A156" s="34"/>
      <c r="B156" s="53"/>
      <c r="C156" s="35" t="s">
        <v>541</v>
      </c>
      <c r="D156" s="36" t="s">
        <v>542</v>
      </c>
      <c r="E156" s="346">
        <f>VLOOKUP(C156:C719,'[14] Nuovo Modello CE'!$E$9:$H$578,4,0)</f>
        <v>0</v>
      </c>
      <c r="F156" s="346">
        <f>VLOOKUP(C156:C719,'[14] Nuovo Modello CE'!$E$9:$J$578,6,0)</f>
        <v>0</v>
      </c>
      <c r="G156" s="348"/>
      <c r="H156" s="346"/>
      <c r="I156" s="348"/>
      <c r="J156" s="363"/>
      <c r="K156" s="346">
        <f t="shared" si="1"/>
        <v>0</v>
      </c>
      <c r="L156" s="307"/>
      <c r="N156" s="33"/>
      <c r="P156" s="300"/>
    </row>
    <row r="157" spans="1:16" s="44" customFormat="1" ht="18.75" x14ac:dyDescent="0.25">
      <c r="A157" s="34" t="s">
        <v>691</v>
      </c>
      <c r="B157" s="53"/>
      <c r="C157" s="35" t="s">
        <v>805</v>
      </c>
      <c r="D157" s="36" t="s">
        <v>806</v>
      </c>
      <c r="E157" s="346">
        <f>VLOOKUP(C157:C720,'[14] Nuovo Modello CE'!$E$9:$H$578,4,0)</f>
        <v>1757616.78</v>
      </c>
      <c r="F157" s="346">
        <f>VLOOKUP(C157:C720,'[14] Nuovo Modello CE'!$E$9:$J$578,6,0)</f>
        <v>0</v>
      </c>
      <c r="G157" s="348"/>
      <c r="H157" s="346"/>
      <c r="I157" s="348"/>
      <c r="J157" s="363"/>
      <c r="K157" s="346">
        <f t="shared" si="1"/>
        <v>1757616.78</v>
      </c>
      <c r="L157" s="307"/>
      <c r="N157" s="33"/>
      <c r="P157" s="300"/>
    </row>
    <row r="158" spans="1:16" s="44" customFormat="1" ht="18.75" x14ac:dyDescent="0.25">
      <c r="A158" s="34"/>
      <c r="B158" s="53"/>
      <c r="C158" s="39" t="s">
        <v>481</v>
      </c>
      <c r="D158" s="40" t="s">
        <v>482</v>
      </c>
      <c r="E158" s="346">
        <f>VLOOKUP(C158:C721,'[14] Nuovo Modello CE'!$E$9:$H$578,4,0)</f>
        <v>311966.49</v>
      </c>
      <c r="F158" s="346">
        <f>VLOOKUP(C158:C721,'[14] Nuovo Modello CE'!$E$9:$J$578,6,0)</f>
        <v>0</v>
      </c>
      <c r="G158" s="348"/>
      <c r="H158" s="346"/>
      <c r="I158" s="348"/>
      <c r="J158" s="363"/>
      <c r="K158" s="346">
        <f t="shared" ref="K158:K221" si="2">E158-F158</f>
        <v>311966.49</v>
      </c>
      <c r="L158" s="307"/>
      <c r="N158" s="33"/>
      <c r="P158" s="300"/>
    </row>
    <row r="159" spans="1:16" s="44" customFormat="1" ht="18.75" x14ac:dyDescent="0.25">
      <c r="A159" s="34"/>
      <c r="B159" s="53"/>
      <c r="C159" s="39" t="s">
        <v>483</v>
      </c>
      <c r="D159" s="40" t="s">
        <v>484</v>
      </c>
      <c r="E159" s="346">
        <f>VLOOKUP(C159:C722,'[14] Nuovo Modello CE'!$E$9:$H$578,4,0)</f>
        <v>144045</v>
      </c>
      <c r="F159" s="346">
        <f>VLOOKUP(C159:C722,'[14] Nuovo Modello CE'!$E$9:$J$578,6,0)</f>
        <v>0</v>
      </c>
      <c r="G159" s="348"/>
      <c r="H159" s="346"/>
      <c r="I159" s="348"/>
      <c r="J159" s="363"/>
      <c r="K159" s="346">
        <f t="shared" si="2"/>
        <v>144045</v>
      </c>
      <c r="L159" s="307"/>
      <c r="N159" s="33"/>
      <c r="P159" s="300"/>
    </row>
    <row r="160" spans="1:16" s="44" customFormat="1" ht="18.75" x14ac:dyDescent="0.25">
      <c r="A160" s="34"/>
      <c r="B160" s="53"/>
      <c r="C160" s="39" t="s">
        <v>485</v>
      </c>
      <c r="D160" s="40" t="s">
        <v>486</v>
      </c>
      <c r="E160" s="346">
        <f>VLOOKUP(C160:C723,'[14] Nuovo Modello CE'!$E$9:$H$578,4,0)</f>
        <v>1301605.29</v>
      </c>
      <c r="F160" s="346">
        <f>VLOOKUP(C160:C723,'[14] Nuovo Modello CE'!$E$9:$J$578,6,0)</f>
        <v>0</v>
      </c>
      <c r="G160" s="348"/>
      <c r="H160" s="346"/>
      <c r="I160" s="348"/>
      <c r="J160" s="363"/>
      <c r="K160" s="346">
        <f t="shared" si="2"/>
        <v>1301605.29</v>
      </c>
      <c r="L160" s="307"/>
      <c r="N160" s="33"/>
      <c r="P160" s="300"/>
    </row>
    <row r="161" spans="1:16" s="44" customFormat="1" ht="18.75" x14ac:dyDescent="0.25">
      <c r="A161" s="34" t="s">
        <v>691</v>
      </c>
      <c r="B161" s="53"/>
      <c r="C161" s="35" t="s">
        <v>807</v>
      </c>
      <c r="D161" s="36" t="s">
        <v>808</v>
      </c>
      <c r="E161" s="351">
        <f>VLOOKUP(C161:C724,'[14] Nuovo Modello CE'!$E$9:$H$578,4,0)</f>
        <v>792542699.39999986</v>
      </c>
      <c r="F161" s="351">
        <f>VLOOKUP(C161:C724,'[14] Nuovo Modello CE'!$E$9:$J$578,6,0)</f>
        <v>5641097.7999999998</v>
      </c>
      <c r="G161" s="353"/>
      <c r="H161" s="351"/>
      <c r="I161" s="353"/>
      <c r="J161" s="363"/>
      <c r="K161" s="351">
        <f t="shared" si="2"/>
        <v>786901601.5999999</v>
      </c>
      <c r="L161" s="307">
        <f>+K161/F161*100</f>
        <v>13949.440862379657</v>
      </c>
      <c r="N161" s="195"/>
      <c r="P161" s="300"/>
    </row>
    <row r="162" spans="1:16" s="44" customFormat="1" ht="18.75" x14ac:dyDescent="0.25">
      <c r="A162" s="34"/>
      <c r="B162" s="53"/>
      <c r="C162" s="45"/>
      <c r="D162" s="57" t="s">
        <v>809</v>
      </c>
      <c r="E162" s="346"/>
      <c r="F162" s="346"/>
      <c r="G162" s="348"/>
      <c r="H162" s="346"/>
      <c r="I162" s="348"/>
      <c r="J162" s="363"/>
      <c r="K162" s="346">
        <f t="shared" si="2"/>
        <v>0</v>
      </c>
      <c r="L162" s="307"/>
      <c r="N162" s="195"/>
      <c r="P162" s="300"/>
    </row>
    <row r="163" spans="1:16" s="44" customFormat="1" ht="18.75" x14ac:dyDescent="0.25">
      <c r="A163" s="34" t="s">
        <v>691</v>
      </c>
      <c r="B163" s="53"/>
      <c r="C163" s="35" t="s">
        <v>810</v>
      </c>
      <c r="D163" s="36" t="s">
        <v>811</v>
      </c>
      <c r="E163" s="346">
        <f>VLOOKUP(C163:C726,'[14] Nuovo Modello CE'!$E$9:$H$578,4,0)</f>
        <v>123634514.82000001</v>
      </c>
      <c r="F163" s="346">
        <f>VLOOKUP(C163:C726,'[14] Nuovo Modello CE'!$E$9:$J$578,6,0)</f>
        <v>0</v>
      </c>
      <c r="G163" s="348"/>
      <c r="H163" s="346"/>
      <c r="I163" s="348"/>
      <c r="J163" s="363"/>
      <c r="K163" s="346">
        <f t="shared" si="2"/>
        <v>123634514.82000001</v>
      </c>
      <c r="L163" s="307"/>
      <c r="N163" s="33"/>
      <c r="P163" s="300"/>
    </row>
    <row r="164" spans="1:16" s="44" customFormat="1" ht="18.75" x14ac:dyDescent="0.25">
      <c r="A164" s="34" t="s">
        <v>691</v>
      </c>
      <c r="B164" s="53"/>
      <c r="C164" s="39" t="s">
        <v>812</v>
      </c>
      <c r="D164" s="40" t="s">
        <v>813</v>
      </c>
      <c r="E164" s="346">
        <f>VLOOKUP(C164:C727,'[14] Nuovo Modello CE'!$E$9:$H$578,4,0)</f>
        <v>121411307.16000001</v>
      </c>
      <c r="F164" s="346">
        <f>VLOOKUP(C164:C727,'[14] Nuovo Modello CE'!$E$9:$J$578,6,0)</f>
        <v>0</v>
      </c>
      <c r="G164" s="348"/>
      <c r="H164" s="346"/>
      <c r="I164" s="348"/>
      <c r="J164" s="363"/>
      <c r="K164" s="346">
        <f t="shared" si="2"/>
        <v>121411307.16000001</v>
      </c>
      <c r="L164" s="307"/>
      <c r="N164" s="33"/>
      <c r="P164" s="300"/>
    </row>
    <row r="165" spans="1:16" s="44" customFormat="1" ht="18.75" x14ac:dyDescent="0.25">
      <c r="A165" s="34" t="s">
        <v>691</v>
      </c>
      <c r="B165" s="53"/>
      <c r="C165" s="42" t="s">
        <v>814</v>
      </c>
      <c r="D165" s="43" t="s">
        <v>815</v>
      </c>
      <c r="E165" s="346">
        <f>VLOOKUP(C165:C728,'[14] Nuovo Modello CE'!$E$9:$H$578,4,0)</f>
        <v>74255463.820000008</v>
      </c>
      <c r="F165" s="346">
        <f>VLOOKUP(C165:C728,'[14] Nuovo Modello CE'!$E$9:$J$578,6,0)</f>
        <v>0</v>
      </c>
      <c r="G165" s="354"/>
      <c r="H165" s="355"/>
      <c r="I165" s="348"/>
      <c r="J165" s="363"/>
      <c r="K165" s="346">
        <f t="shared" si="2"/>
        <v>74255463.820000008</v>
      </c>
      <c r="L165" s="307"/>
      <c r="N165" s="33"/>
      <c r="P165" s="300"/>
    </row>
    <row r="166" spans="1:16" s="21" customFormat="1" ht="25.5" x14ac:dyDescent="0.25">
      <c r="A166" s="49"/>
      <c r="B166" s="50"/>
      <c r="C166" s="45" t="s">
        <v>1</v>
      </c>
      <c r="D166" s="46" t="s">
        <v>816</v>
      </c>
      <c r="E166" s="346">
        <f>VLOOKUP(C166:C729,'[14] Nuovo Modello CE'!$E$9:$H$578,4,0)</f>
        <v>69266502.470000014</v>
      </c>
      <c r="F166" s="346">
        <f>VLOOKUP(C166:C729,'[14] Nuovo Modello CE'!$E$9:$J$578,6,0)</f>
        <v>0</v>
      </c>
      <c r="G166" s="348"/>
      <c r="H166" s="346"/>
      <c r="I166" s="348"/>
      <c r="J166" s="363"/>
      <c r="K166" s="346">
        <f t="shared" si="2"/>
        <v>69266502.470000014</v>
      </c>
      <c r="L166" s="307"/>
      <c r="N166" s="33"/>
      <c r="P166" s="300"/>
    </row>
    <row r="167" spans="1:16" s="21" customFormat="1" ht="18.75" x14ac:dyDescent="0.25">
      <c r="A167" s="49"/>
      <c r="B167" s="50"/>
      <c r="C167" s="45" t="s">
        <v>2</v>
      </c>
      <c r="D167" s="46" t="s">
        <v>3</v>
      </c>
      <c r="E167" s="346">
        <f>VLOOKUP(C167:C730,'[14] Nuovo Modello CE'!$E$9:$H$578,4,0)</f>
        <v>3193264.03</v>
      </c>
      <c r="F167" s="346">
        <f>VLOOKUP(C167:C730,'[14] Nuovo Modello CE'!$E$9:$J$578,6,0)</f>
        <v>0</v>
      </c>
      <c r="G167" s="348"/>
      <c r="H167" s="346"/>
      <c r="I167" s="348"/>
      <c r="J167" s="363"/>
      <c r="K167" s="346">
        <f t="shared" si="2"/>
        <v>3193264.03</v>
      </c>
      <c r="L167" s="307"/>
      <c r="N167" s="33"/>
      <c r="P167" s="300"/>
    </row>
    <row r="168" spans="1:16" s="21" customFormat="1" ht="18.75" x14ac:dyDescent="0.25">
      <c r="A168" s="49"/>
      <c r="B168" s="50"/>
      <c r="C168" s="45" t="s">
        <v>592</v>
      </c>
      <c r="D168" s="46" t="s">
        <v>817</v>
      </c>
      <c r="E168" s="346">
        <f>VLOOKUP(C168:C731,'[14] Nuovo Modello CE'!$E$9:$H$578,4,0)</f>
        <v>1795697.32</v>
      </c>
      <c r="F168" s="346">
        <f>VLOOKUP(C168:C731,'[14] Nuovo Modello CE'!$E$9:$J$578,6,0)</f>
        <v>0</v>
      </c>
      <c r="G168" s="348"/>
      <c r="H168" s="346"/>
      <c r="I168" s="348"/>
      <c r="J168" s="363"/>
      <c r="K168" s="346">
        <f t="shared" si="2"/>
        <v>1795697.32</v>
      </c>
      <c r="L168" s="307"/>
      <c r="N168" s="33"/>
      <c r="P168" s="300"/>
    </row>
    <row r="169" spans="1:16" s="21" customFormat="1" ht="18.75" x14ac:dyDescent="0.25">
      <c r="A169" s="34" t="s">
        <v>691</v>
      </c>
      <c r="B169" s="53"/>
      <c r="C169" s="45" t="s">
        <v>818</v>
      </c>
      <c r="D169" s="46" t="s">
        <v>819</v>
      </c>
      <c r="E169" s="346">
        <f>VLOOKUP(C169:C732,'[14] Nuovo Modello CE'!$E$9:$H$578,4,0)</f>
        <v>0</v>
      </c>
      <c r="F169" s="346">
        <f>VLOOKUP(C169:C732,'[14] Nuovo Modello CE'!$E$9:$J$578,6,0)</f>
        <v>0</v>
      </c>
      <c r="G169" s="354"/>
      <c r="H169" s="355"/>
      <c r="I169" s="348"/>
      <c r="J169" s="363"/>
      <c r="K169" s="346">
        <f t="shared" si="2"/>
        <v>0</v>
      </c>
      <c r="L169" s="307"/>
      <c r="N169" s="33"/>
      <c r="P169" s="300"/>
    </row>
    <row r="170" spans="1:16" s="20" customFormat="1" ht="25.5" x14ac:dyDescent="0.25">
      <c r="A170" s="49"/>
      <c r="B170" s="50" t="s">
        <v>414</v>
      </c>
      <c r="C170" s="45" t="s">
        <v>593</v>
      </c>
      <c r="D170" s="46" t="s">
        <v>820</v>
      </c>
      <c r="E170" s="346">
        <f>VLOOKUP(C170:C733,'[14] Nuovo Modello CE'!$E$9:$H$578,4,0)</f>
        <v>0</v>
      </c>
      <c r="F170" s="346">
        <f>VLOOKUP(C170:C733,'[14] Nuovo Modello CE'!$E$9:$J$578,6,0)</f>
        <v>0</v>
      </c>
      <c r="G170" s="348"/>
      <c r="H170" s="346"/>
      <c r="I170" s="348"/>
      <c r="J170" s="363"/>
      <c r="K170" s="346">
        <f t="shared" si="2"/>
        <v>0</v>
      </c>
      <c r="L170" s="307"/>
      <c r="N170" s="33"/>
      <c r="P170" s="300"/>
    </row>
    <row r="171" spans="1:16" s="20" customFormat="1" ht="25.5" x14ac:dyDescent="0.25">
      <c r="A171" s="49"/>
      <c r="B171" s="50" t="s">
        <v>755</v>
      </c>
      <c r="C171" s="45" t="s">
        <v>594</v>
      </c>
      <c r="D171" s="46" t="s">
        <v>821</v>
      </c>
      <c r="E171" s="346">
        <f>VLOOKUP(C171:C734,'[14] Nuovo Modello CE'!$E$9:$H$578,4,0)</f>
        <v>0</v>
      </c>
      <c r="F171" s="346">
        <f>VLOOKUP(C171:C734,'[14] Nuovo Modello CE'!$E$9:$J$578,6,0)</f>
        <v>0</v>
      </c>
      <c r="G171" s="348"/>
      <c r="H171" s="346"/>
      <c r="I171" s="348"/>
      <c r="J171" s="363"/>
      <c r="K171" s="346">
        <f t="shared" si="2"/>
        <v>0</v>
      </c>
      <c r="L171" s="307"/>
      <c r="N171" s="33"/>
      <c r="P171" s="300"/>
    </row>
    <row r="172" spans="1:16" s="20" customFormat="1" ht="18.75" x14ac:dyDescent="0.25">
      <c r="A172" s="49"/>
      <c r="B172" s="50"/>
      <c r="C172" s="45" t="s">
        <v>595</v>
      </c>
      <c r="D172" s="46" t="s">
        <v>822</v>
      </c>
      <c r="E172" s="346">
        <f>VLOOKUP(C172:C735,'[14] Nuovo Modello CE'!$E$9:$H$578,4,0)</f>
        <v>0</v>
      </c>
      <c r="F172" s="346">
        <f>VLOOKUP(C172:C735,'[14] Nuovo Modello CE'!$E$9:$J$578,6,0)</f>
        <v>0</v>
      </c>
      <c r="G172" s="348"/>
      <c r="H172" s="346"/>
      <c r="I172" s="348"/>
      <c r="J172" s="363"/>
      <c r="K172" s="346">
        <f t="shared" si="2"/>
        <v>0</v>
      </c>
      <c r="L172" s="307"/>
      <c r="N172" s="33"/>
      <c r="P172" s="300"/>
    </row>
    <row r="173" spans="1:16" s="44" customFormat="1" ht="18.75" x14ac:dyDescent="0.25">
      <c r="A173" s="34" t="s">
        <v>691</v>
      </c>
      <c r="B173" s="53"/>
      <c r="C173" s="42" t="s">
        <v>823</v>
      </c>
      <c r="D173" s="43" t="s">
        <v>824</v>
      </c>
      <c r="E173" s="346">
        <f>VLOOKUP(C173:C736,'[14] Nuovo Modello CE'!$E$9:$H$578,4,0)</f>
        <v>26128</v>
      </c>
      <c r="F173" s="346">
        <f>VLOOKUP(C173:C736,'[14] Nuovo Modello CE'!$E$9:$J$578,6,0)</f>
        <v>0</v>
      </c>
      <c r="G173" s="354"/>
      <c r="H173" s="355"/>
      <c r="I173" s="348"/>
      <c r="J173" s="363"/>
      <c r="K173" s="346">
        <f t="shared" si="2"/>
        <v>26128</v>
      </c>
      <c r="L173" s="307"/>
      <c r="N173" s="33"/>
      <c r="P173" s="300"/>
    </row>
    <row r="174" spans="1:16" s="44" customFormat="1" ht="25.5" x14ac:dyDescent="0.25">
      <c r="A174" s="34"/>
      <c r="B174" s="53" t="s">
        <v>414</v>
      </c>
      <c r="C174" s="45" t="s">
        <v>173</v>
      </c>
      <c r="D174" s="46" t="s">
        <v>825</v>
      </c>
      <c r="E174" s="346">
        <f>VLOOKUP(C174:C737,'[14] Nuovo Modello CE'!$E$9:$H$578,4,0)</f>
        <v>26128</v>
      </c>
      <c r="F174" s="346">
        <f>VLOOKUP(C174:C737,'[14] Nuovo Modello CE'!$E$9:$J$578,6,0)</f>
        <v>0</v>
      </c>
      <c r="G174" s="348"/>
      <c r="H174" s="346"/>
      <c r="I174" s="348"/>
      <c r="J174" s="363"/>
      <c r="K174" s="346">
        <f t="shared" si="2"/>
        <v>26128</v>
      </c>
      <c r="L174" s="307"/>
      <c r="N174" s="33"/>
      <c r="P174" s="300"/>
    </row>
    <row r="175" spans="1:16" s="44" customFormat="1" ht="25.5" x14ac:dyDescent="0.25">
      <c r="A175" s="34"/>
      <c r="B175" s="53" t="s">
        <v>755</v>
      </c>
      <c r="C175" s="45" t="s">
        <v>187</v>
      </c>
      <c r="D175" s="46" t="s">
        <v>826</v>
      </c>
      <c r="E175" s="346">
        <f>VLOOKUP(C175:C738,'[14] Nuovo Modello CE'!$E$9:$H$578,4,0)</f>
        <v>0</v>
      </c>
      <c r="F175" s="346">
        <f>VLOOKUP(C175:C738,'[14] Nuovo Modello CE'!$E$9:$J$578,6,0)</f>
        <v>0</v>
      </c>
      <c r="G175" s="348"/>
      <c r="H175" s="346"/>
      <c r="I175" s="348"/>
      <c r="J175" s="363"/>
      <c r="K175" s="346">
        <f t="shared" si="2"/>
        <v>0</v>
      </c>
      <c r="L175" s="307"/>
      <c r="N175" s="33"/>
      <c r="P175" s="300"/>
    </row>
    <row r="176" spans="1:16" s="44" customFormat="1" ht="18.75" x14ac:dyDescent="0.25">
      <c r="A176" s="34"/>
      <c r="B176" s="53"/>
      <c r="C176" s="45" t="s">
        <v>4</v>
      </c>
      <c r="D176" s="46" t="s">
        <v>5</v>
      </c>
      <c r="E176" s="346">
        <f>VLOOKUP(C176:C739,'[14] Nuovo Modello CE'!$E$9:$H$578,4,0)</f>
        <v>0</v>
      </c>
      <c r="F176" s="346">
        <f>VLOOKUP(C176:C739,'[14] Nuovo Modello CE'!$E$9:$J$578,6,0)</f>
        <v>0</v>
      </c>
      <c r="G176" s="348"/>
      <c r="H176" s="346"/>
      <c r="I176" s="348"/>
      <c r="J176" s="363"/>
      <c r="K176" s="346">
        <f t="shared" si="2"/>
        <v>0</v>
      </c>
      <c r="L176" s="307"/>
      <c r="N176" s="33"/>
      <c r="P176" s="300"/>
    </row>
    <row r="177" spans="1:16" s="44" customFormat="1" ht="18.75" x14ac:dyDescent="0.25">
      <c r="A177" s="34" t="s">
        <v>691</v>
      </c>
      <c r="B177" s="53"/>
      <c r="C177" s="42" t="s">
        <v>827</v>
      </c>
      <c r="D177" s="43" t="s">
        <v>828</v>
      </c>
      <c r="E177" s="346">
        <f>VLOOKUP(C177:C740,'[14] Nuovo Modello CE'!$E$9:$H$578,4,0)</f>
        <v>41736683.509999998</v>
      </c>
      <c r="F177" s="346">
        <f>VLOOKUP(C177:C740,'[14] Nuovo Modello CE'!$E$9:$J$578,6,0)</f>
        <v>0</v>
      </c>
      <c r="G177" s="354"/>
      <c r="H177" s="355"/>
      <c r="I177" s="348"/>
      <c r="J177" s="363"/>
      <c r="K177" s="346">
        <f t="shared" si="2"/>
        <v>41736683.509999998</v>
      </c>
      <c r="L177" s="307"/>
      <c r="N177" s="33"/>
      <c r="P177" s="300"/>
    </row>
    <row r="178" spans="1:16" s="44" customFormat="1" ht="18.75" x14ac:dyDescent="0.25">
      <c r="A178" s="34"/>
      <c r="B178" s="53"/>
      <c r="C178" s="45" t="s">
        <v>14</v>
      </c>
      <c r="D178" s="46" t="s">
        <v>15</v>
      </c>
      <c r="E178" s="346">
        <f>VLOOKUP(C178:C741,'[14] Nuovo Modello CE'!$E$9:$H$578,4,0)</f>
        <v>27565100.199999999</v>
      </c>
      <c r="F178" s="346">
        <f>VLOOKUP(C178:C741,'[14] Nuovo Modello CE'!$E$9:$J$578,6,0)</f>
        <v>0</v>
      </c>
      <c r="G178" s="348"/>
      <c r="H178" s="346"/>
      <c r="I178" s="348"/>
      <c r="J178" s="363"/>
      <c r="K178" s="346">
        <f t="shared" si="2"/>
        <v>27565100.199999999</v>
      </c>
      <c r="L178" s="307"/>
      <c r="N178" s="33"/>
      <c r="P178" s="300"/>
    </row>
    <row r="179" spans="1:16" s="44" customFormat="1" ht="18.75" x14ac:dyDescent="0.25">
      <c r="A179" s="34"/>
      <c r="B179" s="53"/>
      <c r="C179" s="45" t="s">
        <v>16</v>
      </c>
      <c r="D179" s="46" t="s">
        <v>17</v>
      </c>
      <c r="E179" s="346">
        <f>VLOOKUP(C179:C742,'[14] Nuovo Modello CE'!$E$9:$H$578,4,0)</f>
        <v>3189777.9</v>
      </c>
      <c r="F179" s="346">
        <f>VLOOKUP(C179:C742,'[14] Nuovo Modello CE'!$E$9:$J$578,6,0)</f>
        <v>0</v>
      </c>
      <c r="G179" s="348"/>
      <c r="H179" s="346"/>
      <c r="I179" s="348"/>
      <c r="J179" s="363"/>
      <c r="K179" s="346">
        <f t="shared" si="2"/>
        <v>3189777.9</v>
      </c>
      <c r="L179" s="307"/>
      <c r="N179" s="33"/>
      <c r="P179" s="300"/>
    </row>
    <row r="180" spans="1:16" s="44" customFormat="1" ht="18.75" x14ac:dyDescent="0.25">
      <c r="A180" s="34"/>
      <c r="B180" s="53"/>
      <c r="C180" s="45" t="s">
        <v>10</v>
      </c>
      <c r="D180" s="46" t="s">
        <v>11</v>
      </c>
      <c r="E180" s="346">
        <f>VLOOKUP(C180:C743,'[14] Nuovo Modello CE'!$E$9:$H$578,4,0)</f>
        <v>10981805.41</v>
      </c>
      <c r="F180" s="346">
        <f>VLOOKUP(C180:C743,'[14] Nuovo Modello CE'!$E$9:$J$578,6,0)</f>
        <v>0</v>
      </c>
      <c r="G180" s="348"/>
      <c r="H180" s="346"/>
      <c r="I180" s="348"/>
      <c r="J180" s="363"/>
      <c r="K180" s="346">
        <f t="shared" si="2"/>
        <v>10981805.41</v>
      </c>
      <c r="L180" s="307"/>
      <c r="N180" s="33"/>
      <c r="P180" s="300"/>
    </row>
    <row r="181" spans="1:16" s="44" customFormat="1" ht="18.75" x14ac:dyDescent="0.25">
      <c r="A181" s="34"/>
      <c r="B181" s="53"/>
      <c r="C181" s="42" t="s">
        <v>6</v>
      </c>
      <c r="D181" s="43" t="s">
        <v>7</v>
      </c>
      <c r="E181" s="346">
        <f>VLOOKUP(C181:C744,'[14] Nuovo Modello CE'!$E$9:$H$578,4,0)</f>
        <v>895977.75</v>
      </c>
      <c r="F181" s="346">
        <f>VLOOKUP(C181:C744,'[14] Nuovo Modello CE'!$E$9:$J$578,6,0)</f>
        <v>0</v>
      </c>
      <c r="G181" s="348"/>
      <c r="H181" s="346"/>
      <c r="I181" s="348"/>
      <c r="J181" s="363"/>
      <c r="K181" s="346">
        <f t="shared" si="2"/>
        <v>895977.75</v>
      </c>
      <c r="L181" s="307"/>
      <c r="N181" s="33"/>
      <c r="P181" s="300"/>
    </row>
    <row r="182" spans="1:16" s="44" customFormat="1" ht="18.75" x14ac:dyDescent="0.25">
      <c r="A182" s="34"/>
      <c r="B182" s="53"/>
      <c r="C182" s="42" t="s">
        <v>8</v>
      </c>
      <c r="D182" s="43" t="s">
        <v>9</v>
      </c>
      <c r="E182" s="346">
        <f>VLOOKUP(C182:C745,'[14] Nuovo Modello CE'!$E$9:$H$578,4,0)</f>
        <v>3682899.5</v>
      </c>
      <c r="F182" s="346">
        <f>VLOOKUP(C182:C745,'[14] Nuovo Modello CE'!$E$9:$J$578,6,0)</f>
        <v>0</v>
      </c>
      <c r="G182" s="348"/>
      <c r="H182" s="346"/>
      <c r="I182" s="348"/>
      <c r="J182" s="363"/>
      <c r="K182" s="346">
        <f t="shared" si="2"/>
        <v>3682899.5</v>
      </c>
      <c r="L182" s="307"/>
      <c r="N182" s="33"/>
      <c r="P182" s="300"/>
    </row>
    <row r="183" spans="1:16" s="44" customFormat="1" ht="18.75" x14ac:dyDescent="0.25">
      <c r="A183" s="34"/>
      <c r="B183" s="53"/>
      <c r="C183" s="42" t="s">
        <v>12</v>
      </c>
      <c r="D183" s="43" t="s">
        <v>13</v>
      </c>
      <c r="E183" s="346">
        <f>VLOOKUP(C183:C746,'[14] Nuovo Modello CE'!$E$9:$H$578,4,0)</f>
        <v>0</v>
      </c>
      <c r="F183" s="346">
        <f>VLOOKUP(C183:C746,'[14] Nuovo Modello CE'!$E$9:$J$578,6,0)</f>
        <v>0</v>
      </c>
      <c r="G183" s="348"/>
      <c r="H183" s="346"/>
      <c r="I183" s="348"/>
      <c r="J183" s="363"/>
      <c r="K183" s="346">
        <f t="shared" si="2"/>
        <v>0</v>
      </c>
      <c r="L183" s="307"/>
      <c r="N183" s="33"/>
      <c r="P183" s="300"/>
    </row>
    <row r="184" spans="1:16" s="44" customFormat="1" ht="18.75" x14ac:dyDescent="0.25">
      <c r="A184" s="34"/>
      <c r="B184" s="53"/>
      <c r="C184" s="42" t="s">
        <v>19</v>
      </c>
      <c r="D184" s="43" t="s">
        <v>20</v>
      </c>
      <c r="E184" s="346">
        <f>VLOOKUP(C184:C747,'[14] Nuovo Modello CE'!$E$9:$H$578,4,0)</f>
        <v>28373.57</v>
      </c>
      <c r="F184" s="346">
        <f>VLOOKUP(C184:C747,'[14] Nuovo Modello CE'!$E$9:$J$578,6,0)</f>
        <v>0</v>
      </c>
      <c r="G184" s="348"/>
      <c r="H184" s="346"/>
      <c r="I184" s="348"/>
      <c r="J184" s="363"/>
      <c r="K184" s="346">
        <f t="shared" si="2"/>
        <v>28373.57</v>
      </c>
      <c r="L184" s="307"/>
      <c r="N184" s="33"/>
      <c r="P184" s="300"/>
    </row>
    <row r="185" spans="1:16" s="44" customFormat="1" ht="18.75" x14ac:dyDescent="0.25">
      <c r="A185" s="34"/>
      <c r="B185" s="53"/>
      <c r="C185" s="42" t="s">
        <v>21</v>
      </c>
      <c r="D185" s="43" t="s">
        <v>18</v>
      </c>
      <c r="E185" s="346">
        <f>VLOOKUP(C185:C748,'[14] Nuovo Modello CE'!$E$9:$H$578,4,0)</f>
        <v>785524.81</v>
      </c>
      <c r="F185" s="346">
        <f>VLOOKUP(C185:C748,'[14] Nuovo Modello CE'!$E$9:$J$578,6,0)</f>
        <v>0</v>
      </c>
      <c r="G185" s="348"/>
      <c r="H185" s="346"/>
      <c r="I185" s="348"/>
      <c r="J185" s="363"/>
      <c r="K185" s="346">
        <f t="shared" si="2"/>
        <v>785524.81</v>
      </c>
      <c r="L185" s="307"/>
      <c r="N185" s="33"/>
      <c r="P185" s="300"/>
    </row>
    <row r="186" spans="1:16" s="44" customFormat="1" ht="25.5" x14ac:dyDescent="0.25">
      <c r="A186" s="34" t="s">
        <v>691</v>
      </c>
      <c r="B186" s="53" t="s">
        <v>414</v>
      </c>
      <c r="C186" s="42" t="s">
        <v>829</v>
      </c>
      <c r="D186" s="43" t="s">
        <v>830</v>
      </c>
      <c r="E186" s="346">
        <f>VLOOKUP(C186:C749,'[14] Nuovo Modello CE'!$E$9:$H$578,4,0)</f>
        <v>256.2</v>
      </c>
      <c r="F186" s="346">
        <f>VLOOKUP(C186:C749,'[14] Nuovo Modello CE'!$E$9:$J$578,6,0)</f>
        <v>0</v>
      </c>
      <c r="G186" s="354"/>
      <c r="H186" s="355"/>
      <c r="I186" s="348"/>
      <c r="J186" s="363"/>
      <c r="K186" s="346">
        <f t="shared" si="2"/>
        <v>256.2</v>
      </c>
      <c r="L186" s="307"/>
      <c r="N186" s="33"/>
      <c r="P186" s="300"/>
    </row>
    <row r="187" spans="1:16" s="56" customFormat="1" ht="18.75" x14ac:dyDescent="0.25">
      <c r="A187" s="34"/>
      <c r="B187" s="53" t="s">
        <v>414</v>
      </c>
      <c r="C187" s="42" t="s">
        <v>596</v>
      </c>
      <c r="D187" s="43" t="s">
        <v>831</v>
      </c>
      <c r="E187" s="346">
        <f>VLOOKUP(C187:C750,'[14] Nuovo Modello CE'!$E$9:$H$578,4,0)</f>
        <v>0</v>
      </c>
      <c r="F187" s="346">
        <f>VLOOKUP(C187:C750,'[14] Nuovo Modello CE'!$E$9:$J$578,6,0)</f>
        <v>0</v>
      </c>
      <c r="G187" s="348"/>
      <c r="H187" s="346"/>
      <c r="I187" s="348"/>
      <c r="J187" s="363"/>
      <c r="K187" s="346">
        <f t="shared" si="2"/>
        <v>0</v>
      </c>
      <c r="L187" s="307"/>
      <c r="N187" s="58"/>
      <c r="P187" s="300"/>
    </row>
    <row r="188" spans="1:16" s="56" customFormat="1" ht="18.75" x14ac:dyDescent="0.25">
      <c r="A188" s="34"/>
      <c r="B188" s="53" t="s">
        <v>414</v>
      </c>
      <c r="C188" s="42" t="s">
        <v>597</v>
      </c>
      <c r="D188" s="43" t="s">
        <v>832</v>
      </c>
      <c r="E188" s="346">
        <f>VLOOKUP(C188:C751,'[14] Nuovo Modello CE'!$E$9:$H$578,4,0)</f>
        <v>0</v>
      </c>
      <c r="F188" s="346">
        <f>VLOOKUP(C188:C751,'[14] Nuovo Modello CE'!$E$9:$J$578,6,0)</f>
        <v>0</v>
      </c>
      <c r="G188" s="348"/>
      <c r="H188" s="346"/>
      <c r="I188" s="348"/>
      <c r="J188" s="363"/>
      <c r="K188" s="346">
        <f t="shared" si="2"/>
        <v>0</v>
      </c>
      <c r="L188" s="307"/>
      <c r="N188" s="58"/>
      <c r="P188" s="300"/>
    </row>
    <row r="189" spans="1:16" s="56" customFormat="1" ht="18.75" x14ac:dyDescent="0.25">
      <c r="A189" s="34"/>
      <c r="B189" s="53" t="s">
        <v>414</v>
      </c>
      <c r="C189" s="42" t="s">
        <v>598</v>
      </c>
      <c r="D189" s="43" t="s">
        <v>833</v>
      </c>
      <c r="E189" s="346">
        <f>VLOOKUP(C189:C752,'[14] Nuovo Modello CE'!$E$9:$H$578,4,0)</f>
        <v>0</v>
      </c>
      <c r="F189" s="346">
        <f>VLOOKUP(C189:C752,'[14] Nuovo Modello CE'!$E$9:$J$578,6,0)</f>
        <v>0</v>
      </c>
      <c r="G189" s="348"/>
      <c r="H189" s="346"/>
      <c r="I189" s="348"/>
      <c r="J189" s="363"/>
      <c r="K189" s="346">
        <f t="shared" si="2"/>
        <v>0</v>
      </c>
      <c r="L189" s="307"/>
      <c r="N189" s="58"/>
      <c r="P189" s="300"/>
    </row>
    <row r="190" spans="1:16" s="56" customFormat="1" ht="18.75" x14ac:dyDescent="0.25">
      <c r="A190" s="34"/>
      <c r="B190" s="53" t="s">
        <v>414</v>
      </c>
      <c r="C190" s="42" t="s">
        <v>599</v>
      </c>
      <c r="D190" s="43" t="s">
        <v>834</v>
      </c>
      <c r="E190" s="346">
        <f>VLOOKUP(C190:C753,'[14] Nuovo Modello CE'!$E$9:$H$578,4,0)</f>
        <v>0</v>
      </c>
      <c r="F190" s="346">
        <f>VLOOKUP(C190:C753,'[14] Nuovo Modello CE'!$E$9:$J$578,6,0)</f>
        <v>0</v>
      </c>
      <c r="G190" s="348"/>
      <c r="H190" s="346"/>
      <c r="I190" s="348"/>
      <c r="J190" s="363"/>
      <c r="K190" s="346">
        <f t="shared" si="2"/>
        <v>0</v>
      </c>
      <c r="L190" s="307"/>
      <c r="N190" s="58"/>
      <c r="P190" s="300"/>
    </row>
    <row r="191" spans="1:16" s="56" customFormat="1" ht="18.75" x14ac:dyDescent="0.25">
      <c r="A191" s="34"/>
      <c r="B191" s="53" t="s">
        <v>414</v>
      </c>
      <c r="C191" s="42" t="s">
        <v>600</v>
      </c>
      <c r="D191" s="43" t="s">
        <v>835</v>
      </c>
      <c r="E191" s="346">
        <f>VLOOKUP(C191:C754,'[14] Nuovo Modello CE'!$E$9:$H$578,4,0)</f>
        <v>0</v>
      </c>
      <c r="F191" s="346">
        <f>VLOOKUP(C191:C754,'[14] Nuovo Modello CE'!$E$9:$J$578,6,0)</f>
        <v>0</v>
      </c>
      <c r="G191" s="348"/>
      <c r="H191" s="346"/>
      <c r="I191" s="348"/>
      <c r="J191" s="363"/>
      <c r="K191" s="346">
        <f t="shared" si="2"/>
        <v>0</v>
      </c>
      <c r="L191" s="307"/>
      <c r="N191" s="58"/>
      <c r="P191" s="300"/>
    </row>
    <row r="192" spans="1:16" s="56" customFormat="1" ht="18.75" x14ac:dyDescent="0.25">
      <c r="A192" s="34"/>
      <c r="B192" s="53" t="s">
        <v>414</v>
      </c>
      <c r="C192" s="42" t="s">
        <v>601</v>
      </c>
      <c r="D192" s="43" t="s">
        <v>836</v>
      </c>
      <c r="E192" s="346">
        <f>VLOOKUP(C192:C755,'[14] Nuovo Modello CE'!$E$9:$H$578,4,0)</f>
        <v>0</v>
      </c>
      <c r="F192" s="346">
        <f>VLOOKUP(C192:C755,'[14] Nuovo Modello CE'!$E$9:$J$578,6,0)</f>
        <v>0</v>
      </c>
      <c r="G192" s="348"/>
      <c r="H192" s="346"/>
      <c r="I192" s="348"/>
      <c r="J192" s="363"/>
      <c r="K192" s="346">
        <f t="shared" si="2"/>
        <v>0</v>
      </c>
      <c r="L192" s="307"/>
      <c r="N192" s="58"/>
      <c r="P192" s="300"/>
    </row>
    <row r="193" spans="1:16" s="56" customFormat="1" ht="18.75" x14ac:dyDescent="0.25">
      <c r="A193" s="34"/>
      <c r="B193" s="53" t="s">
        <v>414</v>
      </c>
      <c r="C193" s="42" t="s">
        <v>602</v>
      </c>
      <c r="D193" s="43" t="s">
        <v>837</v>
      </c>
      <c r="E193" s="346">
        <f>VLOOKUP(C193:C756,'[14] Nuovo Modello CE'!$E$9:$H$578,4,0)</f>
        <v>0</v>
      </c>
      <c r="F193" s="346">
        <f>VLOOKUP(C193:C756,'[14] Nuovo Modello CE'!$E$9:$J$578,6,0)</f>
        <v>0</v>
      </c>
      <c r="G193" s="348"/>
      <c r="H193" s="346"/>
      <c r="I193" s="348"/>
      <c r="J193" s="363"/>
      <c r="K193" s="346">
        <f t="shared" si="2"/>
        <v>0</v>
      </c>
      <c r="L193" s="307"/>
      <c r="N193" s="58"/>
      <c r="P193" s="300"/>
    </row>
    <row r="194" spans="1:16" s="56" customFormat="1" ht="18.75" x14ac:dyDescent="0.25">
      <c r="A194" s="34"/>
      <c r="B194" s="53" t="s">
        <v>414</v>
      </c>
      <c r="C194" s="42" t="s">
        <v>603</v>
      </c>
      <c r="D194" s="43" t="s">
        <v>838</v>
      </c>
      <c r="E194" s="346">
        <f>VLOOKUP(C194:C757,'[14] Nuovo Modello CE'!$E$9:$H$578,4,0)</f>
        <v>256.2</v>
      </c>
      <c r="F194" s="346">
        <f>VLOOKUP(C194:C757,'[14] Nuovo Modello CE'!$E$9:$J$578,6,0)</f>
        <v>0</v>
      </c>
      <c r="G194" s="348"/>
      <c r="H194" s="346"/>
      <c r="I194" s="348"/>
      <c r="J194" s="363"/>
      <c r="K194" s="346">
        <f t="shared" si="2"/>
        <v>256.2</v>
      </c>
      <c r="L194" s="307"/>
      <c r="N194" s="58"/>
      <c r="P194" s="300"/>
    </row>
    <row r="195" spans="1:16" s="44" customFormat="1" ht="18.75" x14ac:dyDescent="0.25">
      <c r="A195" s="34" t="s">
        <v>691</v>
      </c>
      <c r="B195" s="53"/>
      <c r="C195" s="39" t="s">
        <v>839</v>
      </c>
      <c r="D195" s="40" t="s">
        <v>840</v>
      </c>
      <c r="E195" s="346">
        <f>VLOOKUP(C195:C758,'[14] Nuovo Modello CE'!$E$9:$H$578,4,0)</f>
        <v>2223207.66</v>
      </c>
      <c r="F195" s="346">
        <f>VLOOKUP(C195:C758,'[14] Nuovo Modello CE'!$E$9:$J$578,6,0)</f>
        <v>0</v>
      </c>
      <c r="G195" s="348"/>
      <c r="H195" s="346"/>
      <c r="I195" s="348"/>
      <c r="J195" s="363"/>
      <c r="K195" s="346">
        <f t="shared" si="2"/>
        <v>2223207.66</v>
      </c>
      <c r="L195" s="307"/>
      <c r="N195" s="33"/>
      <c r="P195" s="300"/>
    </row>
    <row r="196" spans="1:16" s="44" customFormat="1" ht="18.75" x14ac:dyDescent="0.25">
      <c r="A196" s="34"/>
      <c r="B196" s="53"/>
      <c r="C196" s="42" t="s">
        <v>22</v>
      </c>
      <c r="D196" s="43" t="s">
        <v>23</v>
      </c>
      <c r="E196" s="346">
        <f>VLOOKUP(C196:C759,'[14] Nuovo Modello CE'!$E$9:$H$578,4,0)</f>
        <v>160749.4</v>
      </c>
      <c r="F196" s="346">
        <f>VLOOKUP(C196:C759,'[14] Nuovo Modello CE'!$E$9:$J$578,6,0)</f>
        <v>0</v>
      </c>
      <c r="G196" s="348"/>
      <c r="H196" s="346"/>
      <c r="I196" s="348"/>
      <c r="J196" s="363"/>
      <c r="K196" s="346">
        <f t="shared" si="2"/>
        <v>160749.4</v>
      </c>
      <c r="L196" s="307"/>
      <c r="N196" s="33"/>
      <c r="P196" s="300"/>
    </row>
    <row r="197" spans="1:16" s="44" customFormat="1" ht="18.75" x14ac:dyDescent="0.25">
      <c r="A197" s="34"/>
      <c r="B197" s="53"/>
      <c r="C197" s="42" t="s">
        <v>24</v>
      </c>
      <c r="D197" s="43" t="s">
        <v>25</v>
      </c>
      <c r="E197" s="346">
        <f>VLOOKUP(C197:C760,'[14] Nuovo Modello CE'!$E$9:$H$578,4,0)</f>
        <v>662418.28</v>
      </c>
      <c r="F197" s="346">
        <f>VLOOKUP(C197:C760,'[14] Nuovo Modello CE'!$E$9:$J$578,6,0)</f>
        <v>0</v>
      </c>
      <c r="G197" s="348"/>
      <c r="H197" s="346"/>
      <c r="I197" s="348"/>
      <c r="J197" s="363"/>
      <c r="K197" s="346">
        <f t="shared" si="2"/>
        <v>662418.28</v>
      </c>
      <c r="L197" s="307"/>
      <c r="N197" s="33"/>
      <c r="P197" s="300"/>
    </row>
    <row r="198" spans="1:16" s="44" customFormat="1" ht="18.75" x14ac:dyDescent="0.25">
      <c r="A198" s="34"/>
      <c r="B198" s="53"/>
      <c r="C198" s="42" t="s">
        <v>26</v>
      </c>
      <c r="D198" s="43" t="s">
        <v>27</v>
      </c>
      <c r="E198" s="346">
        <f>VLOOKUP(C198:C761,'[14] Nuovo Modello CE'!$E$9:$H$578,4,0)</f>
        <v>377257.26</v>
      </c>
      <c r="F198" s="346">
        <f>VLOOKUP(C198:C761,'[14] Nuovo Modello CE'!$E$9:$J$578,6,0)</f>
        <v>0</v>
      </c>
      <c r="G198" s="348"/>
      <c r="H198" s="346"/>
      <c r="I198" s="348"/>
      <c r="J198" s="363"/>
      <c r="K198" s="346">
        <f t="shared" si="2"/>
        <v>377257.26</v>
      </c>
      <c r="L198" s="307"/>
      <c r="N198" s="33"/>
      <c r="P198" s="300"/>
    </row>
    <row r="199" spans="1:16" s="44" customFormat="1" ht="18.75" x14ac:dyDescent="0.25">
      <c r="A199" s="34"/>
      <c r="B199" s="53"/>
      <c r="C199" s="42" t="s">
        <v>28</v>
      </c>
      <c r="D199" s="43" t="s">
        <v>29</v>
      </c>
      <c r="E199" s="346">
        <f>VLOOKUP(C199:C762,'[14] Nuovo Modello CE'!$E$9:$H$578,4,0)</f>
        <v>597416.97</v>
      </c>
      <c r="F199" s="346">
        <f>VLOOKUP(C199:C762,'[14] Nuovo Modello CE'!$E$9:$J$578,6,0)</f>
        <v>0</v>
      </c>
      <c r="G199" s="348"/>
      <c r="H199" s="346"/>
      <c r="I199" s="348"/>
      <c r="J199" s="363"/>
      <c r="K199" s="346">
        <f t="shared" si="2"/>
        <v>597416.97</v>
      </c>
      <c r="L199" s="307"/>
      <c r="N199" s="33"/>
      <c r="P199" s="300"/>
    </row>
    <row r="200" spans="1:16" s="44" customFormat="1" ht="18.75" x14ac:dyDescent="0.25">
      <c r="A200" s="34"/>
      <c r="B200" s="53"/>
      <c r="C200" s="42" t="s">
        <v>30</v>
      </c>
      <c r="D200" s="43" t="s">
        <v>31</v>
      </c>
      <c r="E200" s="346">
        <f>VLOOKUP(C200:C763,'[14] Nuovo Modello CE'!$E$9:$H$578,4,0)</f>
        <v>46310.33</v>
      </c>
      <c r="F200" s="346">
        <f>VLOOKUP(C200:C763,'[14] Nuovo Modello CE'!$E$9:$J$578,6,0)</f>
        <v>0</v>
      </c>
      <c r="G200" s="348"/>
      <c r="H200" s="346"/>
      <c r="I200" s="348"/>
      <c r="J200" s="363"/>
      <c r="K200" s="346">
        <f t="shared" si="2"/>
        <v>46310.33</v>
      </c>
      <c r="L200" s="307"/>
      <c r="N200" s="33"/>
      <c r="P200" s="300"/>
    </row>
    <row r="201" spans="1:16" s="44" customFormat="1" ht="18.75" x14ac:dyDescent="0.25">
      <c r="A201" s="34"/>
      <c r="B201" s="53"/>
      <c r="C201" s="42" t="s">
        <v>32</v>
      </c>
      <c r="D201" s="43" t="s">
        <v>33</v>
      </c>
      <c r="E201" s="346">
        <f>VLOOKUP(C201:C764,'[14] Nuovo Modello CE'!$E$9:$H$578,4,0)</f>
        <v>379055.42</v>
      </c>
      <c r="F201" s="346">
        <f>VLOOKUP(C201:C764,'[14] Nuovo Modello CE'!$E$9:$J$578,6,0)</f>
        <v>0</v>
      </c>
      <c r="G201" s="348"/>
      <c r="H201" s="346"/>
      <c r="I201" s="348"/>
      <c r="J201" s="363"/>
      <c r="K201" s="346">
        <f t="shared" si="2"/>
        <v>379055.42</v>
      </c>
      <c r="L201" s="307"/>
      <c r="N201" s="33"/>
      <c r="P201" s="300"/>
    </row>
    <row r="202" spans="1:16" s="44" customFormat="1" ht="25.5" x14ac:dyDescent="0.25">
      <c r="A202" s="34"/>
      <c r="B202" s="53" t="s">
        <v>414</v>
      </c>
      <c r="C202" s="42" t="s">
        <v>34</v>
      </c>
      <c r="D202" s="43" t="s">
        <v>841</v>
      </c>
      <c r="E202" s="346">
        <f>VLOOKUP(C202:C765,'[14] Nuovo Modello CE'!$E$9:$H$578,4,0)</f>
        <v>0</v>
      </c>
      <c r="F202" s="346">
        <f>VLOOKUP(C202:C765,'[14] Nuovo Modello CE'!$E$9:$J$578,6,0)</f>
        <v>0</v>
      </c>
      <c r="G202" s="348"/>
      <c r="H202" s="346"/>
      <c r="I202" s="348"/>
      <c r="J202" s="363"/>
      <c r="K202" s="346">
        <f t="shared" si="2"/>
        <v>0</v>
      </c>
      <c r="L202" s="307"/>
      <c r="N202" s="33"/>
      <c r="P202" s="300"/>
    </row>
    <row r="203" spans="1:16" s="44" customFormat="1" ht="18.75" x14ac:dyDescent="0.25">
      <c r="A203" s="34" t="s">
        <v>691</v>
      </c>
      <c r="B203" s="53"/>
      <c r="C203" s="35" t="s">
        <v>842</v>
      </c>
      <c r="D203" s="36" t="s">
        <v>843</v>
      </c>
      <c r="E203" s="351">
        <f>VLOOKUP(C203:C766,'[14] Nuovo Modello CE'!$E$9:$H$578,4,0)</f>
        <v>402628366.06</v>
      </c>
      <c r="F203" s="351">
        <f>VLOOKUP(C203:C766,'[14] Nuovo Modello CE'!$E$9:$J$578,6,0)</f>
        <v>5292628.3899999997</v>
      </c>
      <c r="G203" s="353"/>
      <c r="H203" s="351"/>
      <c r="I203" s="353"/>
      <c r="J203" s="363"/>
      <c r="K203" s="351">
        <f t="shared" si="2"/>
        <v>397335737.67000002</v>
      </c>
      <c r="L203" s="307">
        <f>+K203/F203*100</f>
        <v>7507.3424467271179</v>
      </c>
      <c r="N203" s="195"/>
      <c r="P203" s="300"/>
    </row>
    <row r="204" spans="1:16" s="44" customFormat="1" ht="18.75" x14ac:dyDescent="0.25">
      <c r="A204" s="34" t="s">
        <v>691</v>
      </c>
      <c r="B204" s="53"/>
      <c r="C204" s="39" t="s">
        <v>844</v>
      </c>
      <c r="D204" s="40" t="s">
        <v>845</v>
      </c>
      <c r="E204" s="346">
        <f>VLOOKUP(C204:C767,'[14] Nuovo Modello CE'!$E$9:$H$578,4,0)</f>
        <v>349873653.69</v>
      </c>
      <c r="F204" s="346">
        <f>VLOOKUP(C204:C767,'[14] Nuovo Modello CE'!$E$9:$J$578,6,0)</f>
        <v>5292628.3899999997</v>
      </c>
      <c r="G204" s="348"/>
      <c r="H204" s="346"/>
      <c r="I204" s="348"/>
      <c r="J204" s="363"/>
      <c r="K204" s="346">
        <f t="shared" si="2"/>
        <v>344581025.30000001</v>
      </c>
      <c r="L204" s="307">
        <f>+K204/F204*100</f>
        <v>6510.5841541994223</v>
      </c>
      <c r="N204" s="195"/>
      <c r="P204" s="300"/>
    </row>
    <row r="205" spans="1:16" s="44" customFormat="1" ht="18.75" x14ac:dyDescent="0.25">
      <c r="A205" s="34" t="s">
        <v>691</v>
      </c>
      <c r="B205" s="53"/>
      <c r="C205" s="39" t="s">
        <v>846</v>
      </c>
      <c r="D205" s="40" t="s">
        <v>847</v>
      </c>
      <c r="E205" s="346">
        <f>VLOOKUP(C205:C768,'[14] Nuovo Modello CE'!$E$9:$H$578,4,0)</f>
        <v>49131564.630000003</v>
      </c>
      <c r="F205" s="346">
        <f>VLOOKUP(C205:C768,'[14] Nuovo Modello CE'!$E$9:$J$578,6,0)</f>
        <v>0</v>
      </c>
      <c r="G205" s="348"/>
      <c r="H205" s="346"/>
      <c r="I205" s="348"/>
      <c r="J205" s="363"/>
      <c r="K205" s="346">
        <f t="shared" si="2"/>
        <v>49131564.630000003</v>
      </c>
      <c r="L205" s="307"/>
      <c r="N205" s="33"/>
      <c r="P205" s="300"/>
    </row>
    <row r="206" spans="1:16" s="44" customFormat="1" ht="18.75" x14ac:dyDescent="0.25">
      <c r="A206" s="34" t="s">
        <v>691</v>
      </c>
      <c r="B206" s="53"/>
      <c r="C206" s="42" t="s">
        <v>848</v>
      </c>
      <c r="D206" s="43" t="s">
        <v>849</v>
      </c>
      <c r="E206" s="346">
        <f>VLOOKUP(C206:C769,'[14] Nuovo Modello CE'!$E$9:$H$578,4,0)</f>
        <v>48848683.630000003</v>
      </c>
      <c r="F206" s="346">
        <f>VLOOKUP(C206:C769,'[14] Nuovo Modello CE'!$E$9:$J$578,6,0)</f>
        <v>0</v>
      </c>
      <c r="G206" s="348"/>
      <c r="H206" s="346"/>
      <c r="I206" s="348"/>
      <c r="J206" s="363"/>
      <c r="K206" s="346">
        <f t="shared" si="2"/>
        <v>48848683.630000003</v>
      </c>
      <c r="L206" s="307"/>
      <c r="N206" s="33"/>
      <c r="P206" s="300"/>
    </row>
    <row r="207" spans="1:16" s="44" customFormat="1" ht="18.75" x14ac:dyDescent="0.25">
      <c r="A207" s="34"/>
      <c r="B207" s="53"/>
      <c r="C207" s="42" t="s">
        <v>35</v>
      </c>
      <c r="D207" s="43" t="s">
        <v>36</v>
      </c>
      <c r="E207" s="346">
        <f>VLOOKUP(C207:C770,'[14] Nuovo Modello CE'!$E$9:$H$578,4,0)</f>
        <v>33523400.93</v>
      </c>
      <c r="F207" s="346">
        <f>VLOOKUP(C207:C770,'[14] Nuovo Modello CE'!$E$9:$J$578,6,0)</f>
        <v>0</v>
      </c>
      <c r="G207" s="348"/>
      <c r="H207" s="346"/>
      <c r="I207" s="348"/>
      <c r="J207" s="363"/>
      <c r="K207" s="346">
        <f t="shared" si="2"/>
        <v>33523400.93</v>
      </c>
      <c r="L207" s="307"/>
      <c r="N207" s="33"/>
      <c r="P207" s="300"/>
    </row>
    <row r="208" spans="1:16" s="44" customFormat="1" ht="18.75" x14ac:dyDescent="0.25">
      <c r="A208" s="34"/>
      <c r="B208" s="53"/>
      <c r="C208" s="42" t="s">
        <v>39</v>
      </c>
      <c r="D208" s="43" t="s">
        <v>40</v>
      </c>
      <c r="E208" s="346">
        <f>VLOOKUP(C208:C771,'[14] Nuovo Modello CE'!$E$9:$H$578,4,0)</f>
        <v>8288443.0599999996</v>
      </c>
      <c r="F208" s="346">
        <f>VLOOKUP(C208:C771,'[14] Nuovo Modello CE'!$E$9:$J$578,6,0)</f>
        <v>0</v>
      </c>
      <c r="G208" s="348"/>
      <c r="H208" s="346"/>
      <c r="I208" s="348"/>
      <c r="J208" s="363"/>
      <c r="K208" s="346">
        <f t="shared" si="2"/>
        <v>8288443.0599999996</v>
      </c>
      <c r="L208" s="307"/>
      <c r="N208" s="33"/>
      <c r="P208" s="300"/>
    </row>
    <row r="209" spans="1:16" s="44" customFormat="1" ht="18.75" x14ac:dyDescent="0.25">
      <c r="A209" s="34"/>
      <c r="B209" s="53"/>
      <c r="C209" s="42" t="s">
        <v>37</v>
      </c>
      <c r="D209" s="43" t="s">
        <v>38</v>
      </c>
      <c r="E209" s="346">
        <f>VLOOKUP(C209:C772,'[14] Nuovo Modello CE'!$E$9:$H$578,4,0)</f>
        <v>4244751.22</v>
      </c>
      <c r="F209" s="346">
        <f>VLOOKUP(C209:C772,'[14] Nuovo Modello CE'!$E$9:$J$578,6,0)</f>
        <v>0</v>
      </c>
      <c r="G209" s="348"/>
      <c r="H209" s="346"/>
      <c r="I209" s="348"/>
      <c r="J209" s="363"/>
      <c r="K209" s="346">
        <f t="shared" si="2"/>
        <v>4244751.22</v>
      </c>
      <c r="L209" s="307"/>
      <c r="N209" s="33"/>
      <c r="P209" s="300"/>
    </row>
    <row r="210" spans="1:16" s="44" customFormat="1" ht="18.75" x14ac:dyDescent="0.25">
      <c r="A210" s="34"/>
      <c r="B210" s="53"/>
      <c r="C210" s="42" t="s">
        <v>43</v>
      </c>
      <c r="D210" s="43" t="s">
        <v>44</v>
      </c>
      <c r="E210" s="346">
        <f>VLOOKUP(C210:C773,'[14] Nuovo Modello CE'!$E$9:$H$578,4,0)</f>
        <v>2792088.42</v>
      </c>
      <c r="F210" s="346">
        <f>VLOOKUP(C210:C773,'[14] Nuovo Modello CE'!$E$9:$J$578,6,0)</f>
        <v>0</v>
      </c>
      <c r="G210" s="348"/>
      <c r="H210" s="346"/>
      <c r="I210" s="348"/>
      <c r="J210" s="363"/>
      <c r="K210" s="346">
        <f t="shared" si="2"/>
        <v>2792088.42</v>
      </c>
      <c r="L210" s="307"/>
      <c r="N210" s="33"/>
      <c r="P210" s="300"/>
    </row>
    <row r="211" spans="1:16" s="44" customFormat="1" ht="25.5" x14ac:dyDescent="0.25">
      <c r="A211" s="34"/>
      <c r="B211" s="53" t="s">
        <v>414</v>
      </c>
      <c r="C211" s="42" t="s">
        <v>161</v>
      </c>
      <c r="D211" s="43" t="s">
        <v>850</v>
      </c>
      <c r="E211" s="346">
        <f>VLOOKUP(C211:C774,'[14] Nuovo Modello CE'!$E$9:$H$578,4,0)</f>
        <v>123750</v>
      </c>
      <c r="F211" s="346">
        <f>VLOOKUP(C211:C774,'[14] Nuovo Modello CE'!$E$9:$J$578,6,0)</f>
        <v>0</v>
      </c>
      <c r="G211" s="348"/>
      <c r="H211" s="346"/>
      <c r="I211" s="348"/>
      <c r="J211" s="363"/>
      <c r="K211" s="346">
        <f t="shared" si="2"/>
        <v>123750</v>
      </c>
      <c r="L211" s="307"/>
      <c r="N211" s="33"/>
      <c r="P211" s="300"/>
    </row>
    <row r="212" spans="1:16" s="44" customFormat="1" ht="25.5" x14ac:dyDescent="0.25">
      <c r="A212" s="34"/>
      <c r="B212" s="53" t="s">
        <v>755</v>
      </c>
      <c r="C212" s="42" t="s">
        <v>176</v>
      </c>
      <c r="D212" s="43" t="s">
        <v>177</v>
      </c>
      <c r="E212" s="346">
        <f>VLOOKUP(C212:C775,'[14] Nuovo Modello CE'!$E$9:$H$578,4,0)</f>
        <v>159131</v>
      </c>
      <c r="F212" s="346">
        <f>VLOOKUP(C212:C775,'[14] Nuovo Modello CE'!$E$9:$J$578,6,0)</f>
        <v>0</v>
      </c>
      <c r="G212" s="348"/>
      <c r="H212" s="346"/>
      <c r="I212" s="348"/>
      <c r="J212" s="363"/>
      <c r="K212" s="346">
        <f t="shared" si="2"/>
        <v>159131</v>
      </c>
      <c r="L212" s="307"/>
      <c r="N212" s="33"/>
      <c r="P212" s="300"/>
    </row>
    <row r="213" spans="1:16" s="44" customFormat="1" ht="18.75" x14ac:dyDescent="0.25">
      <c r="A213" s="34" t="s">
        <v>691</v>
      </c>
      <c r="B213" s="53"/>
      <c r="C213" s="39" t="s">
        <v>851</v>
      </c>
      <c r="D213" s="40" t="s">
        <v>852</v>
      </c>
      <c r="E213" s="346">
        <f>VLOOKUP(C213:C776,'[14] Nuovo Modello CE'!$E$9:$H$578,4,0)</f>
        <v>53353967.640000001</v>
      </c>
      <c r="F213" s="346">
        <f>VLOOKUP(C213:C776,'[14] Nuovo Modello CE'!$E$9:$J$578,6,0)</f>
        <v>0</v>
      </c>
      <c r="G213" s="348"/>
      <c r="H213" s="346"/>
      <c r="I213" s="348"/>
      <c r="J213" s="363"/>
      <c r="K213" s="346">
        <f t="shared" si="2"/>
        <v>53353967.640000001</v>
      </c>
      <c r="L213" s="307"/>
      <c r="N213" s="33"/>
      <c r="P213" s="300"/>
    </row>
    <row r="214" spans="1:16" s="44" customFormat="1" ht="18.75" x14ac:dyDescent="0.25">
      <c r="A214" s="34"/>
      <c r="B214" s="53"/>
      <c r="C214" s="42" t="s">
        <v>41</v>
      </c>
      <c r="D214" s="43" t="s">
        <v>42</v>
      </c>
      <c r="E214" s="346">
        <f>VLOOKUP(C214:C777,'[14] Nuovo Modello CE'!$E$9:$H$578,4,0)</f>
        <v>52942968.640000001</v>
      </c>
      <c r="F214" s="346">
        <f>VLOOKUP(C214:C777,'[14] Nuovo Modello CE'!$E$9:$J$578,6,0)</f>
        <v>0</v>
      </c>
      <c r="G214" s="348"/>
      <c r="H214" s="346"/>
      <c r="I214" s="348"/>
      <c r="J214" s="363"/>
      <c r="K214" s="346">
        <f t="shared" si="2"/>
        <v>52942968.640000001</v>
      </c>
      <c r="L214" s="307"/>
      <c r="N214" s="33"/>
      <c r="P214" s="300"/>
    </row>
    <row r="215" spans="1:16" s="44" customFormat="1" ht="25.5" x14ac:dyDescent="0.25">
      <c r="A215" s="34"/>
      <c r="B215" s="53" t="s">
        <v>414</v>
      </c>
      <c r="C215" s="42" t="s">
        <v>160</v>
      </c>
      <c r="D215" s="43" t="s">
        <v>853</v>
      </c>
      <c r="E215" s="346">
        <f>VLOOKUP(C215:C778,'[14] Nuovo Modello CE'!$E$9:$H$578,4,0)</f>
        <v>189838</v>
      </c>
      <c r="F215" s="346">
        <f>VLOOKUP(C215:C778,'[14] Nuovo Modello CE'!$E$9:$J$578,6,0)</f>
        <v>0</v>
      </c>
      <c r="G215" s="348"/>
      <c r="H215" s="346"/>
      <c r="I215" s="348"/>
      <c r="J215" s="363"/>
      <c r="K215" s="346">
        <f t="shared" si="2"/>
        <v>189838</v>
      </c>
      <c r="L215" s="307"/>
      <c r="N215" s="33"/>
      <c r="P215" s="300"/>
    </row>
    <row r="216" spans="1:16" s="21" customFormat="1" ht="18.75" x14ac:dyDescent="0.25">
      <c r="A216" s="49"/>
      <c r="B216" s="50" t="s">
        <v>755</v>
      </c>
      <c r="C216" s="42" t="s">
        <v>174</v>
      </c>
      <c r="D216" s="43" t="s">
        <v>175</v>
      </c>
      <c r="E216" s="346">
        <f>VLOOKUP(C216:C779,'[14] Nuovo Modello CE'!$E$9:$H$578,4,0)</f>
        <v>221161</v>
      </c>
      <c r="F216" s="346">
        <f>VLOOKUP(C216:C779,'[14] Nuovo Modello CE'!$E$9:$J$578,6,0)</f>
        <v>0</v>
      </c>
      <c r="G216" s="348"/>
      <c r="H216" s="346"/>
      <c r="I216" s="348"/>
      <c r="J216" s="363"/>
      <c r="K216" s="346">
        <f t="shared" si="2"/>
        <v>221161</v>
      </c>
      <c r="L216" s="307"/>
      <c r="N216" s="33"/>
      <c r="P216" s="300"/>
    </row>
    <row r="217" spans="1:16" s="21" customFormat="1" ht="25.5" x14ac:dyDescent="0.25">
      <c r="A217" s="49" t="s">
        <v>691</v>
      </c>
      <c r="B217" s="50"/>
      <c r="C217" s="39" t="s">
        <v>854</v>
      </c>
      <c r="D217" s="40" t="s">
        <v>855</v>
      </c>
      <c r="E217" s="346">
        <f>VLOOKUP(C217:C780,'[14] Nuovo Modello CE'!$E$9:$H$578,4,0)</f>
        <v>40018433.879999995</v>
      </c>
      <c r="F217" s="346">
        <f>VLOOKUP(C217:C780,'[14] Nuovo Modello CE'!$E$9:$J$578,6,0)</f>
        <v>0</v>
      </c>
      <c r="G217" s="348"/>
      <c r="H217" s="346"/>
      <c r="I217" s="348"/>
      <c r="J217" s="363"/>
      <c r="K217" s="346">
        <f t="shared" si="2"/>
        <v>40018433.879999995</v>
      </c>
      <c r="L217" s="307"/>
      <c r="N217" s="33"/>
      <c r="P217" s="300"/>
    </row>
    <row r="218" spans="1:16" s="21" customFormat="1" ht="18.75" x14ac:dyDescent="0.25">
      <c r="A218" s="60"/>
      <c r="B218" s="189" t="s">
        <v>414</v>
      </c>
      <c r="C218" s="42" t="s">
        <v>163</v>
      </c>
      <c r="D218" s="43" t="s">
        <v>856</v>
      </c>
      <c r="E218" s="346">
        <f>VLOOKUP(C218:C781,'[14] Nuovo Modello CE'!$E$9:$H$578,4,0)</f>
        <v>13358508</v>
      </c>
      <c r="F218" s="346">
        <f>VLOOKUP(C218:C781,'[14] Nuovo Modello CE'!$E$9:$J$578,6,0)</f>
        <v>0</v>
      </c>
      <c r="G218" s="348"/>
      <c r="H218" s="346"/>
      <c r="I218" s="348"/>
      <c r="J218" s="363"/>
      <c r="K218" s="346">
        <f t="shared" si="2"/>
        <v>13358508</v>
      </c>
      <c r="L218" s="307"/>
      <c r="N218" s="33"/>
      <c r="P218" s="300"/>
    </row>
    <row r="219" spans="1:16" s="20" customFormat="1" ht="25.5" x14ac:dyDescent="0.25">
      <c r="A219" s="60"/>
      <c r="B219" s="189" t="s">
        <v>414</v>
      </c>
      <c r="C219" s="42" t="s">
        <v>613</v>
      </c>
      <c r="D219" s="43" t="s">
        <v>857</v>
      </c>
      <c r="E219" s="346">
        <f>VLOOKUP(C219:C782,'[14] Nuovo Modello CE'!$E$9:$H$578,4,0)</f>
        <v>0</v>
      </c>
      <c r="F219" s="346">
        <f>VLOOKUP(C219:C782,'[14] Nuovo Modello CE'!$E$9:$J$578,6,0)</f>
        <v>0</v>
      </c>
      <c r="G219" s="348"/>
      <c r="H219" s="346"/>
      <c r="I219" s="348"/>
      <c r="J219" s="363"/>
      <c r="K219" s="346">
        <f t="shared" si="2"/>
        <v>0</v>
      </c>
      <c r="L219" s="307"/>
      <c r="N219" s="33"/>
      <c r="P219" s="300"/>
    </row>
    <row r="220" spans="1:16" s="21" customFormat="1" ht="18.75" x14ac:dyDescent="0.25">
      <c r="A220" s="49"/>
      <c r="B220" s="50"/>
      <c r="C220" s="42" t="s">
        <v>56</v>
      </c>
      <c r="D220" s="43" t="s">
        <v>858</v>
      </c>
      <c r="E220" s="346">
        <f>VLOOKUP(C220:C783,'[14] Nuovo Modello CE'!$E$9:$H$578,4,0)</f>
        <v>0</v>
      </c>
      <c r="F220" s="346">
        <f>VLOOKUP(C220:C783,'[14] Nuovo Modello CE'!$E$9:$J$578,6,0)</f>
        <v>0</v>
      </c>
      <c r="G220" s="348"/>
      <c r="H220" s="346"/>
      <c r="I220" s="348"/>
      <c r="J220" s="363"/>
      <c r="K220" s="346">
        <f t="shared" si="2"/>
        <v>0</v>
      </c>
      <c r="L220" s="307"/>
      <c r="N220" s="33"/>
      <c r="P220" s="300"/>
    </row>
    <row r="221" spans="1:16" s="20" customFormat="1" ht="25.5" x14ac:dyDescent="0.25">
      <c r="A221" s="49"/>
      <c r="B221" s="50"/>
      <c r="C221" s="42" t="s">
        <v>605</v>
      </c>
      <c r="D221" s="43" t="s">
        <v>859</v>
      </c>
      <c r="E221" s="346">
        <f>VLOOKUP(C221:C784,'[14] Nuovo Modello CE'!$E$9:$H$578,4,0)</f>
        <v>0</v>
      </c>
      <c r="F221" s="346">
        <f>VLOOKUP(C221:C784,'[14] Nuovo Modello CE'!$E$9:$J$578,6,0)</f>
        <v>0</v>
      </c>
      <c r="G221" s="348"/>
      <c r="H221" s="346"/>
      <c r="I221" s="348"/>
      <c r="J221" s="363"/>
      <c r="K221" s="346">
        <f t="shared" si="2"/>
        <v>0</v>
      </c>
      <c r="L221" s="307"/>
      <c r="N221" s="33"/>
      <c r="P221" s="300"/>
    </row>
    <row r="222" spans="1:16" s="21" customFormat="1" ht="18.75" x14ac:dyDescent="0.25">
      <c r="A222" s="49"/>
      <c r="B222" s="50" t="s">
        <v>755</v>
      </c>
      <c r="C222" s="42" t="s">
        <v>180</v>
      </c>
      <c r="D222" s="43" t="s">
        <v>860</v>
      </c>
      <c r="E222" s="346">
        <f>VLOOKUP(C222:C785,'[14] Nuovo Modello CE'!$E$9:$H$578,4,0)</f>
        <v>2735030</v>
      </c>
      <c r="F222" s="346">
        <f>VLOOKUP(C222:C785,'[14] Nuovo Modello CE'!$E$9:$J$578,6,0)</f>
        <v>0</v>
      </c>
      <c r="G222" s="348"/>
      <c r="H222" s="346"/>
      <c r="I222" s="348"/>
      <c r="J222" s="363"/>
      <c r="K222" s="346">
        <f t="shared" ref="K222:K285" si="3">E222-F222</f>
        <v>2735030</v>
      </c>
      <c r="L222" s="307"/>
      <c r="N222" s="33"/>
      <c r="P222" s="300"/>
    </row>
    <row r="223" spans="1:16" s="20" customFormat="1" ht="25.5" x14ac:dyDescent="0.25">
      <c r="A223" s="49"/>
      <c r="B223" s="50" t="s">
        <v>755</v>
      </c>
      <c r="C223" s="42" t="s">
        <v>616</v>
      </c>
      <c r="D223" s="43" t="s">
        <v>861</v>
      </c>
      <c r="E223" s="346">
        <f>VLOOKUP(C223:C786,'[14] Nuovo Modello CE'!$E$9:$H$578,4,0)</f>
        <v>0</v>
      </c>
      <c r="F223" s="346">
        <f>VLOOKUP(C223:C786,'[14] Nuovo Modello CE'!$E$9:$J$578,6,0)</f>
        <v>0</v>
      </c>
      <c r="G223" s="348"/>
      <c r="H223" s="346"/>
      <c r="I223" s="348"/>
      <c r="J223" s="363"/>
      <c r="K223" s="346">
        <f t="shared" si="3"/>
        <v>0</v>
      </c>
      <c r="L223" s="307"/>
      <c r="N223" s="33"/>
      <c r="P223" s="300"/>
    </row>
    <row r="224" spans="1:16" s="21" customFormat="1" ht="18.75" x14ac:dyDescent="0.25">
      <c r="A224" s="49"/>
      <c r="B224" s="50"/>
      <c r="C224" s="42" t="s">
        <v>53</v>
      </c>
      <c r="D224" s="43" t="s">
        <v>862</v>
      </c>
      <c r="E224" s="346">
        <f>VLOOKUP(C224:C787,'[14] Nuovo Modello CE'!$E$9:$H$578,4,0)</f>
        <v>5494385.6800000006</v>
      </c>
      <c r="F224" s="346">
        <f>VLOOKUP(C224:C787,'[14] Nuovo Modello CE'!$E$9:$J$578,6,0)</f>
        <v>0</v>
      </c>
      <c r="G224" s="348"/>
      <c r="H224" s="346"/>
      <c r="I224" s="348"/>
      <c r="J224" s="363"/>
      <c r="K224" s="346">
        <f t="shared" si="3"/>
        <v>5494385.6800000006</v>
      </c>
      <c r="L224" s="307"/>
      <c r="N224" s="33"/>
      <c r="P224" s="300"/>
    </row>
    <row r="225" spans="1:16" s="21" customFormat="1" ht="18.75" x14ac:dyDescent="0.25">
      <c r="A225" s="49" t="s">
        <v>691</v>
      </c>
      <c r="B225" s="50"/>
      <c r="C225" s="42" t="s">
        <v>863</v>
      </c>
      <c r="D225" s="43" t="s">
        <v>864</v>
      </c>
      <c r="E225" s="346">
        <f>VLOOKUP(C225:C788,'[14] Nuovo Modello CE'!$E$9:$H$578,4,0)</f>
        <v>18430510.199999999</v>
      </c>
      <c r="F225" s="346">
        <f>VLOOKUP(C225:C788,'[14] Nuovo Modello CE'!$E$9:$J$578,6,0)</f>
        <v>0</v>
      </c>
      <c r="G225" s="348"/>
      <c r="H225" s="346"/>
      <c r="I225" s="348"/>
      <c r="J225" s="363"/>
      <c r="K225" s="346">
        <f t="shared" si="3"/>
        <v>18430510.199999999</v>
      </c>
      <c r="L225" s="307"/>
      <c r="N225" s="33"/>
      <c r="P225" s="300"/>
    </row>
    <row r="226" spans="1:16" s="21" customFormat="1" ht="25.5" x14ac:dyDescent="0.25">
      <c r="A226" s="49"/>
      <c r="B226" s="50"/>
      <c r="C226" s="45" t="s">
        <v>164</v>
      </c>
      <c r="D226" s="46" t="s">
        <v>865</v>
      </c>
      <c r="E226" s="346">
        <f>VLOOKUP(C226:C789,'[14] Nuovo Modello CE'!$E$9:$H$578,4,0)</f>
        <v>2893868</v>
      </c>
      <c r="F226" s="346">
        <f>VLOOKUP(C226:C789,'[14] Nuovo Modello CE'!$E$9:$J$578,6,0)</f>
        <v>0</v>
      </c>
      <c r="G226" s="348"/>
      <c r="H226" s="346"/>
      <c r="I226" s="348"/>
      <c r="J226" s="363"/>
      <c r="K226" s="346">
        <f t="shared" si="3"/>
        <v>2893868</v>
      </c>
      <c r="L226" s="307"/>
      <c r="N226" s="33"/>
      <c r="P226" s="300"/>
    </row>
    <row r="227" spans="1:16" s="21" customFormat="1" ht="25.5" x14ac:dyDescent="0.25">
      <c r="A227" s="49"/>
      <c r="B227" s="50"/>
      <c r="C227" s="45" t="s">
        <v>614</v>
      </c>
      <c r="D227" s="46" t="s">
        <v>866</v>
      </c>
      <c r="E227" s="346">
        <f>VLOOKUP(C227:C790,'[14] Nuovo Modello CE'!$E$9:$H$578,4,0)</f>
        <v>0</v>
      </c>
      <c r="F227" s="346">
        <f>VLOOKUP(C227:C790,'[14] Nuovo Modello CE'!$E$9:$J$578,6,0)</f>
        <v>0</v>
      </c>
      <c r="G227" s="348"/>
      <c r="H227" s="346"/>
      <c r="I227" s="348"/>
      <c r="J227" s="363"/>
      <c r="K227" s="346">
        <f t="shared" si="3"/>
        <v>0</v>
      </c>
      <c r="L227" s="307"/>
      <c r="N227" s="33"/>
      <c r="P227" s="300"/>
    </row>
    <row r="228" spans="1:16" s="21" customFormat="1" ht="25.5" x14ac:dyDescent="0.25">
      <c r="A228" s="49"/>
      <c r="B228" s="50"/>
      <c r="C228" s="45" t="s">
        <v>165</v>
      </c>
      <c r="D228" s="46" t="s">
        <v>867</v>
      </c>
      <c r="E228" s="346">
        <f>VLOOKUP(C228:C791,'[14] Nuovo Modello CE'!$E$9:$H$578,4,0)</f>
        <v>1538342</v>
      </c>
      <c r="F228" s="346">
        <f>VLOOKUP(C228:C791,'[14] Nuovo Modello CE'!$E$9:$J$578,6,0)</f>
        <v>0</v>
      </c>
      <c r="G228" s="348"/>
      <c r="H228" s="346"/>
      <c r="I228" s="348"/>
      <c r="J228" s="363"/>
      <c r="K228" s="346">
        <f t="shared" si="3"/>
        <v>1538342</v>
      </c>
      <c r="L228" s="307"/>
      <c r="N228" s="33"/>
      <c r="P228" s="300"/>
    </row>
    <row r="229" spans="1:16" s="21" customFormat="1" ht="25.5" x14ac:dyDescent="0.25">
      <c r="A229" s="49"/>
      <c r="B229" s="50"/>
      <c r="C229" s="45" t="s">
        <v>615</v>
      </c>
      <c r="D229" s="46" t="s">
        <v>868</v>
      </c>
      <c r="E229" s="346">
        <f>VLOOKUP(C229:C792,'[14] Nuovo Modello CE'!$E$9:$H$578,4,0)</f>
        <v>0</v>
      </c>
      <c r="F229" s="346">
        <f>VLOOKUP(C229:C792,'[14] Nuovo Modello CE'!$E$9:$J$578,6,0)</f>
        <v>0</v>
      </c>
      <c r="G229" s="348"/>
      <c r="H229" s="346"/>
      <c r="I229" s="348"/>
      <c r="J229" s="363"/>
      <c r="K229" s="346">
        <f t="shared" si="3"/>
        <v>0</v>
      </c>
      <c r="L229" s="307"/>
      <c r="N229" s="33"/>
      <c r="P229" s="300"/>
    </row>
    <row r="230" spans="1:16" s="21" customFormat="1" ht="25.5" x14ac:dyDescent="0.25">
      <c r="A230" s="49"/>
      <c r="B230" s="50"/>
      <c r="C230" s="45" t="s">
        <v>55</v>
      </c>
      <c r="D230" s="46" t="s">
        <v>869</v>
      </c>
      <c r="E230" s="346">
        <f>VLOOKUP(C230:C793,'[14] Nuovo Modello CE'!$E$9:$H$578,4,0)</f>
        <v>0</v>
      </c>
      <c r="F230" s="346">
        <f>VLOOKUP(C230:C793,'[14] Nuovo Modello CE'!$E$9:$J$578,6,0)</f>
        <v>0</v>
      </c>
      <c r="G230" s="348"/>
      <c r="H230" s="346"/>
      <c r="I230" s="348"/>
      <c r="J230" s="363"/>
      <c r="K230" s="346">
        <f t="shared" si="3"/>
        <v>0</v>
      </c>
      <c r="L230" s="307"/>
      <c r="N230" s="33"/>
      <c r="P230" s="300"/>
    </row>
    <row r="231" spans="1:16" s="21" customFormat="1" ht="25.5" x14ac:dyDescent="0.25">
      <c r="A231" s="49"/>
      <c r="B231" s="50"/>
      <c r="C231" s="45" t="s">
        <v>604</v>
      </c>
      <c r="D231" s="46" t="s">
        <v>870</v>
      </c>
      <c r="E231" s="346">
        <f>VLOOKUP(C231:C794,'[14] Nuovo Modello CE'!$E$9:$H$578,4,0)</f>
        <v>0</v>
      </c>
      <c r="F231" s="346">
        <f>VLOOKUP(C231:C794,'[14] Nuovo Modello CE'!$E$9:$J$578,6,0)</f>
        <v>0</v>
      </c>
      <c r="G231" s="348"/>
      <c r="H231" s="346"/>
      <c r="I231" s="348"/>
      <c r="J231" s="363"/>
      <c r="K231" s="346">
        <f t="shared" si="3"/>
        <v>0</v>
      </c>
      <c r="L231" s="307"/>
      <c r="N231" s="33"/>
      <c r="P231" s="300"/>
    </row>
    <row r="232" spans="1:16" s="21" customFormat="1" ht="18.75" x14ac:dyDescent="0.25">
      <c r="A232" s="49"/>
      <c r="B232" s="50"/>
      <c r="C232" s="45" t="s">
        <v>54</v>
      </c>
      <c r="D232" s="46" t="s">
        <v>871</v>
      </c>
      <c r="E232" s="346">
        <f>VLOOKUP(C232:C795,'[14] Nuovo Modello CE'!$E$9:$H$578,4,0)</f>
        <v>13998300.199999999</v>
      </c>
      <c r="F232" s="346">
        <f>VLOOKUP(C232:C795,'[14] Nuovo Modello CE'!$E$9:$J$578,6,0)</f>
        <v>0</v>
      </c>
      <c r="G232" s="348"/>
      <c r="H232" s="346"/>
      <c r="I232" s="348"/>
      <c r="J232" s="363"/>
      <c r="K232" s="346">
        <f t="shared" si="3"/>
        <v>13998300.199999999</v>
      </c>
      <c r="L232" s="307"/>
      <c r="N232" s="33"/>
      <c r="P232" s="300"/>
    </row>
    <row r="233" spans="1:16" s="21" customFormat="1" ht="25.5" x14ac:dyDescent="0.25">
      <c r="A233" s="49"/>
      <c r="B233" s="50"/>
      <c r="C233" s="45" t="s">
        <v>606</v>
      </c>
      <c r="D233" s="46" t="s">
        <v>872</v>
      </c>
      <c r="E233" s="346">
        <f>VLOOKUP(C233:C796,'[14] Nuovo Modello CE'!$E$9:$H$578,4,0)</f>
        <v>0</v>
      </c>
      <c r="F233" s="346">
        <f>VLOOKUP(C233:C796,'[14] Nuovo Modello CE'!$E$9:$J$578,6,0)</f>
        <v>0</v>
      </c>
      <c r="G233" s="348"/>
      <c r="H233" s="346"/>
      <c r="I233" s="348"/>
      <c r="J233" s="363"/>
      <c r="K233" s="346">
        <f t="shared" si="3"/>
        <v>0</v>
      </c>
      <c r="L233" s="307"/>
      <c r="N233" s="33"/>
      <c r="P233" s="300"/>
    </row>
    <row r="234" spans="1:16" s="21" customFormat="1" ht="25.5" x14ac:dyDescent="0.25">
      <c r="A234" s="49"/>
      <c r="B234" s="50"/>
      <c r="C234" s="42" t="s">
        <v>57</v>
      </c>
      <c r="D234" s="43" t="s">
        <v>873</v>
      </c>
      <c r="E234" s="346">
        <f>VLOOKUP(C234:C797,'[14] Nuovo Modello CE'!$E$9:$H$578,4,0)</f>
        <v>0</v>
      </c>
      <c r="F234" s="346">
        <f>VLOOKUP(C234:C797,'[14] Nuovo Modello CE'!$E$9:$J$578,6,0)</f>
        <v>0</v>
      </c>
      <c r="G234" s="348"/>
      <c r="H234" s="346"/>
      <c r="I234" s="348"/>
      <c r="J234" s="363"/>
      <c r="K234" s="346">
        <f t="shared" si="3"/>
        <v>0</v>
      </c>
      <c r="L234" s="307"/>
      <c r="N234" s="33"/>
      <c r="P234" s="300"/>
    </row>
    <row r="235" spans="1:16" s="21" customFormat="1" ht="38.25" x14ac:dyDescent="0.25">
      <c r="A235" s="49"/>
      <c r="B235" s="50"/>
      <c r="C235" s="45" t="s">
        <v>607</v>
      </c>
      <c r="D235" s="46" t="s">
        <v>874</v>
      </c>
      <c r="E235" s="346">
        <f>VLOOKUP(C235:C798,'[14] Nuovo Modello CE'!$E$9:$H$578,4,0)</f>
        <v>0</v>
      </c>
      <c r="F235" s="346">
        <f>VLOOKUP(C235:C798,'[14] Nuovo Modello CE'!$E$9:$J$578,6,0)</f>
        <v>0</v>
      </c>
      <c r="G235" s="348"/>
      <c r="H235" s="346"/>
      <c r="I235" s="348"/>
      <c r="J235" s="363"/>
      <c r="K235" s="346">
        <f t="shared" si="3"/>
        <v>0</v>
      </c>
      <c r="L235" s="307"/>
      <c r="N235" s="33"/>
      <c r="P235" s="38"/>
    </row>
    <row r="236" spans="1:16" s="44" customFormat="1" ht="18.75" x14ac:dyDescent="0.25">
      <c r="A236" s="34" t="s">
        <v>691</v>
      </c>
      <c r="B236" s="53"/>
      <c r="C236" s="39" t="s">
        <v>875</v>
      </c>
      <c r="D236" s="40" t="s">
        <v>876</v>
      </c>
      <c r="E236" s="346">
        <f>VLOOKUP(C236:C799,'[14] Nuovo Modello CE'!$E$9:$H$578,4,0)</f>
        <v>24109436.600000001</v>
      </c>
      <c r="F236" s="346">
        <f>VLOOKUP(C236:C799,'[14] Nuovo Modello CE'!$E$9:$J$578,6,0)</f>
        <v>0</v>
      </c>
      <c r="G236" s="348"/>
      <c r="H236" s="346"/>
      <c r="I236" s="348"/>
      <c r="J236" s="363"/>
      <c r="K236" s="346">
        <f t="shared" si="3"/>
        <v>24109436.600000001</v>
      </c>
      <c r="L236" s="307"/>
      <c r="N236" s="33"/>
      <c r="P236" s="38"/>
    </row>
    <row r="237" spans="1:16" s="44" customFormat="1" ht="18.75" x14ac:dyDescent="0.25">
      <c r="A237" s="34"/>
      <c r="B237" s="53" t="s">
        <v>414</v>
      </c>
      <c r="C237" s="42" t="s">
        <v>58</v>
      </c>
      <c r="D237" s="43" t="s">
        <v>877</v>
      </c>
      <c r="E237" s="346">
        <f>VLOOKUP(C237:C800,'[14] Nuovo Modello CE'!$E$9:$H$578,4,0)</f>
        <v>254675</v>
      </c>
      <c r="F237" s="346">
        <f>VLOOKUP(C237:C800,'[14] Nuovo Modello CE'!$E$9:$J$578,6,0)</f>
        <v>0</v>
      </c>
      <c r="G237" s="348"/>
      <c r="H237" s="346"/>
      <c r="I237" s="348"/>
      <c r="J237" s="363"/>
      <c r="K237" s="346">
        <f t="shared" si="3"/>
        <v>254675</v>
      </c>
      <c r="L237" s="307"/>
      <c r="N237" s="33"/>
      <c r="P237" s="38"/>
    </row>
    <row r="238" spans="1:16" s="44" customFormat="1" ht="18.75" x14ac:dyDescent="0.25">
      <c r="A238" s="54"/>
      <c r="B238" s="187"/>
      <c r="C238" s="42" t="s">
        <v>59</v>
      </c>
      <c r="D238" s="43" t="s">
        <v>60</v>
      </c>
      <c r="E238" s="346">
        <f>VLOOKUP(C238:C801,'[14] Nuovo Modello CE'!$E$9:$H$578,4,0)</f>
        <v>0</v>
      </c>
      <c r="F238" s="346">
        <f>VLOOKUP(C238:C801,'[14] Nuovo Modello CE'!$E$9:$J$578,6,0)</f>
        <v>0</v>
      </c>
      <c r="G238" s="348"/>
      <c r="H238" s="346"/>
      <c r="I238" s="348"/>
      <c r="J238" s="363"/>
      <c r="K238" s="346">
        <f t="shared" si="3"/>
        <v>0</v>
      </c>
      <c r="L238" s="307"/>
      <c r="N238" s="33"/>
      <c r="P238" s="38"/>
    </row>
    <row r="239" spans="1:16" s="44" customFormat="1" ht="18.75" x14ac:dyDescent="0.25">
      <c r="A239" s="54"/>
      <c r="B239" s="187" t="s">
        <v>757</v>
      </c>
      <c r="C239" s="42" t="s">
        <v>61</v>
      </c>
      <c r="D239" s="43" t="s">
        <v>62</v>
      </c>
      <c r="E239" s="346">
        <f>VLOOKUP(C239:C802,'[14] Nuovo Modello CE'!$E$9:$H$578,4,0)</f>
        <v>0</v>
      </c>
      <c r="F239" s="346">
        <f>VLOOKUP(C239:C802,'[14] Nuovo Modello CE'!$E$9:$J$578,6,0)</f>
        <v>0</v>
      </c>
      <c r="G239" s="348"/>
      <c r="H239" s="346"/>
      <c r="I239" s="348"/>
      <c r="J239" s="363"/>
      <c r="K239" s="346">
        <f t="shared" si="3"/>
        <v>0</v>
      </c>
      <c r="L239" s="307"/>
      <c r="N239" s="33"/>
      <c r="P239" s="38"/>
    </row>
    <row r="240" spans="1:16" s="44" customFormat="1" ht="18.75" x14ac:dyDescent="0.25">
      <c r="A240" s="54"/>
      <c r="B240" s="187"/>
      <c r="C240" s="42" t="s">
        <v>63</v>
      </c>
      <c r="D240" s="43" t="s">
        <v>64</v>
      </c>
      <c r="E240" s="346">
        <f>VLOOKUP(C240:C803,'[14] Nuovo Modello CE'!$E$9:$H$578,4,0)</f>
        <v>23206976.48</v>
      </c>
      <c r="F240" s="346">
        <f>VLOOKUP(C240:C803,'[14] Nuovo Modello CE'!$E$9:$J$578,6,0)</f>
        <v>0</v>
      </c>
      <c r="G240" s="348"/>
      <c r="H240" s="346"/>
      <c r="I240" s="348"/>
      <c r="J240" s="363"/>
      <c r="K240" s="346">
        <f t="shared" si="3"/>
        <v>23206976.48</v>
      </c>
      <c r="L240" s="307"/>
      <c r="N240" s="33"/>
      <c r="P240" s="38"/>
    </row>
    <row r="241" spans="1:16" s="44" customFormat="1" ht="18.75" x14ac:dyDescent="0.25">
      <c r="A241" s="54"/>
      <c r="B241" s="187"/>
      <c r="C241" s="42" t="s">
        <v>65</v>
      </c>
      <c r="D241" s="43" t="s">
        <v>66</v>
      </c>
      <c r="E241" s="346">
        <f>VLOOKUP(C241:C804,'[14] Nuovo Modello CE'!$E$9:$H$578,4,0)</f>
        <v>647785.12</v>
      </c>
      <c r="F241" s="346">
        <f>VLOOKUP(C241:C804,'[14] Nuovo Modello CE'!$E$9:$J$578,6,0)</f>
        <v>0</v>
      </c>
      <c r="G241" s="348"/>
      <c r="H241" s="346"/>
      <c r="I241" s="348"/>
      <c r="J241" s="363"/>
      <c r="K241" s="346">
        <f t="shared" si="3"/>
        <v>647785.12</v>
      </c>
      <c r="L241" s="307"/>
      <c r="N241" s="33"/>
      <c r="P241" s="38"/>
    </row>
    <row r="242" spans="1:16" s="44" customFormat="1" ht="18.75" x14ac:dyDescent="0.25">
      <c r="A242" s="34" t="s">
        <v>691</v>
      </c>
      <c r="B242" s="53"/>
      <c r="C242" s="39" t="s">
        <v>878</v>
      </c>
      <c r="D242" s="40" t="s">
        <v>879</v>
      </c>
      <c r="E242" s="346">
        <f>VLOOKUP(C242:C805,'[14] Nuovo Modello CE'!$E$9:$H$578,4,0)</f>
        <v>2366078.85</v>
      </c>
      <c r="F242" s="346">
        <f>VLOOKUP(C242:C805,'[14] Nuovo Modello CE'!$E$9:$J$578,6,0)</f>
        <v>0</v>
      </c>
      <c r="G242" s="348"/>
      <c r="H242" s="346"/>
      <c r="I242" s="348"/>
      <c r="J242" s="363"/>
      <c r="K242" s="346">
        <f t="shared" si="3"/>
        <v>2366078.85</v>
      </c>
      <c r="L242" s="307"/>
      <c r="N242" s="33"/>
      <c r="P242" s="38"/>
    </row>
    <row r="243" spans="1:16" s="44" customFormat="1" ht="18.75" x14ac:dyDescent="0.25">
      <c r="A243" s="34"/>
      <c r="B243" s="53" t="s">
        <v>414</v>
      </c>
      <c r="C243" s="42" t="s">
        <v>90</v>
      </c>
      <c r="D243" s="43" t="s">
        <v>880</v>
      </c>
      <c r="E243" s="346">
        <f>VLOOKUP(C243:C806,'[14] Nuovo Modello CE'!$E$9:$H$578,4,0)</f>
        <v>0</v>
      </c>
      <c r="F243" s="346">
        <f>VLOOKUP(C243:C806,'[14] Nuovo Modello CE'!$E$9:$J$578,6,0)</f>
        <v>0</v>
      </c>
      <c r="G243" s="348"/>
      <c r="H243" s="346"/>
      <c r="I243" s="348"/>
      <c r="J243" s="363"/>
      <c r="K243" s="346">
        <f t="shared" si="3"/>
        <v>0</v>
      </c>
      <c r="L243" s="307"/>
      <c r="N243" s="33"/>
      <c r="P243" s="38"/>
    </row>
    <row r="244" spans="1:16" s="44" customFormat="1" ht="18.75" x14ac:dyDescent="0.25">
      <c r="A244" s="34"/>
      <c r="B244" s="53"/>
      <c r="C244" s="42" t="s">
        <v>91</v>
      </c>
      <c r="D244" s="43" t="s">
        <v>92</v>
      </c>
      <c r="E244" s="346">
        <f>VLOOKUP(C244:C807,'[14] Nuovo Modello CE'!$E$9:$H$578,4,0)</f>
        <v>0</v>
      </c>
      <c r="F244" s="346">
        <f>VLOOKUP(C244:C807,'[14] Nuovo Modello CE'!$E$9:$J$578,6,0)</f>
        <v>0</v>
      </c>
      <c r="G244" s="348"/>
      <c r="H244" s="346"/>
      <c r="I244" s="348"/>
      <c r="J244" s="363"/>
      <c r="K244" s="346">
        <f t="shared" si="3"/>
        <v>0</v>
      </c>
      <c r="L244" s="307"/>
      <c r="N244" s="33"/>
      <c r="P244" s="38"/>
    </row>
    <row r="245" spans="1:16" s="21" customFormat="1" ht="18.75" x14ac:dyDescent="0.25">
      <c r="A245" s="49"/>
      <c r="B245" s="50" t="s">
        <v>755</v>
      </c>
      <c r="C245" s="42" t="s">
        <v>93</v>
      </c>
      <c r="D245" s="43" t="s">
        <v>94</v>
      </c>
      <c r="E245" s="346">
        <f>VLOOKUP(C245:C808,'[14] Nuovo Modello CE'!$E$9:$H$578,4,0)</f>
        <v>0</v>
      </c>
      <c r="F245" s="346">
        <f>VLOOKUP(C245:C808,'[14] Nuovo Modello CE'!$E$9:$J$578,6,0)</f>
        <v>0</v>
      </c>
      <c r="G245" s="348"/>
      <c r="H245" s="346"/>
      <c r="I245" s="348"/>
      <c r="J245" s="363"/>
      <c r="K245" s="346">
        <f t="shared" si="3"/>
        <v>0</v>
      </c>
      <c r="L245" s="307"/>
      <c r="N245" s="33"/>
      <c r="P245" s="38"/>
    </row>
    <row r="246" spans="1:16" s="21" customFormat="1" ht="18.75" x14ac:dyDescent="0.25">
      <c r="A246" s="49"/>
      <c r="B246" s="50"/>
      <c r="C246" s="42" t="s">
        <v>83</v>
      </c>
      <c r="D246" s="43" t="s">
        <v>84</v>
      </c>
      <c r="E246" s="346">
        <f>VLOOKUP(C246:C809,'[14] Nuovo Modello CE'!$E$9:$H$578,4,0)</f>
        <v>2366078.85</v>
      </c>
      <c r="F246" s="346">
        <f>VLOOKUP(C246:C809,'[14] Nuovo Modello CE'!$E$9:$J$578,6,0)</f>
        <v>0</v>
      </c>
      <c r="G246" s="348"/>
      <c r="H246" s="346"/>
      <c r="I246" s="348"/>
      <c r="J246" s="363"/>
      <c r="K246" s="346">
        <f t="shared" si="3"/>
        <v>2366078.85</v>
      </c>
      <c r="L246" s="307"/>
      <c r="N246" s="33"/>
      <c r="P246" s="38"/>
    </row>
    <row r="247" spans="1:16" s="21" customFormat="1" ht="18.75" x14ac:dyDescent="0.25">
      <c r="A247" s="49" t="s">
        <v>691</v>
      </c>
      <c r="B247" s="50"/>
      <c r="C247" s="39" t="s">
        <v>881</v>
      </c>
      <c r="D247" s="40" t="s">
        <v>882</v>
      </c>
      <c r="E247" s="346">
        <f>VLOOKUP(C247:C810,'[14] Nuovo Modello CE'!$E$9:$H$578,4,0)</f>
        <v>5183500.2699999996</v>
      </c>
      <c r="F247" s="346">
        <f>VLOOKUP(C247:C810,'[14] Nuovo Modello CE'!$E$9:$J$578,6,0)</f>
        <v>0</v>
      </c>
      <c r="G247" s="348"/>
      <c r="H247" s="346"/>
      <c r="I247" s="348"/>
      <c r="J247" s="363"/>
      <c r="K247" s="346">
        <f t="shared" si="3"/>
        <v>5183500.2699999996</v>
      </c>
      <c r="L247" s="307"/>
      <c r="N247" s="33"/>
      <c r="P247" s="38"/>
    </row>
    <row r="248" spans="1:16" s="21" customFormat="1" ht="18.75" x14ac:dyDescent="0.25">
      <c r="A248" s="49"/>
      <c r="B248" s="50" t="s">
        <v>414</v>
      </c>
      <c r="C248" s="42" t="s">
        <v>85</v>
      </c>
      <c r="D248" s="43" t="s">
        <v>883</v>
      </c>
      <c r="E248" s="346">
        <f>VLOOKUP(C248:C811,'[14] Nuovo Modello CE'!$E$9:$H$578,4,0)</f>
        <v>0</v>
      </c>
      <c r="F248" s="346">
        <f>VLOOKUP(C248:C811,'[14] Nuovo Modello CE'!$E$9:$J$578,6,0)</f>
        <v>0</v>
      </c>
      <c r="G248" s="348"/>
      <c r="H248" s="346"/>
      <c r="I248" s="348"/>
      <c r="J248" s="363"/>
      <c r="K248" s="346">
        <f t="shared" si="3"/>
        <v>0</v>
      </c>
      <c r="L248" s="307"/>
      <c r="N248" s="33"/>
      <c r="P248" s="38"/>
    </row>
    <row r="249" spans="1:16" s="21" customFormat="1" ht="18.75" x14ac:dyDescent="0.25">
      <c r="A249" s="49"/>
      <c r="B249" s="50"/>
      <c r="C249" s="42" t="s">
        <v>86</v>
      </c>
      <c r="D249" s="43" t="s">
        <v>87</v>
      </c>
      <c r="E249" s="346">
        <f>VLOOKUP(C249:C812,'[14] Nuovo Modello CE'!$E$9:$H$578,4,0)</f>
        <v>0</v>
      </c>
      <c r="F249" s="346">
        <f>VLOOKUP(C249:C812,'[14] Nuovo Modello CE'!$E$9:$J$578,6,0)</f>
        <v>0</v>
      </c>
      <c r="G249" s="348"/>
      <c r="H249" s="346"/>
      <c r="I249" s="348"/>
      <c r="J249" s="363"/>
      <c r="K249" s="346">
        <f t="shared" si="3"/>
        <v>0</v>
      </c>
      <c r="L249" s="307"/>
      <c r="N249" s="33"/>
      <c r="P249" s="38"/>
    </row>
    <row r="250" spans="1:16" s="21" customFormat="1" ht="18.75" x14ac:dyDescent="0.25">
      <c r="A250" s="49"/>
      <c r="B250" s="50" t="s">
        <v>755</v>
      </c>
      <c r="C250" s="42" t="s">
        <v>88</v>
      </c>
      <c r="D250" s="43" t="s">
        <v>89</v>
      </c>
      <c r="E250" s="346">
        <f>VLOOKUP(C250:C813,'[14] Nuovo Modello CE'!$E$9:$H$578,4,0)</f>
        <v>0</v>
      </c>
      <c r="F250" s="346">
        <f>VLOOKUP(C250:C813,'[14] Nuovo Modello CE'!$E$9:$J$578,6,0)</f>
        <v>0</v>
      </c>
      <c r="G250" s="348"/>
      <c r="H250" s="346"/>
      <c r="I250" s="348"/>
      <c r="J250" s="363"/>
      <c r="K250" s="346">
        <f t="shared" si="3"/>
        <v>0</v>
      </c>
      <c r="L250" s="307"/>
      <c r="N250" s="33"/>
      <c r="P250" s="38"/>
    </row>
    <row r="251" spans="1:16" s="21" customFormat="1" ht="18.75" x14ac:dyDescent="0.25">
      <c r="A251" s="49"/>
      <c r="B251" s="50"/>
      <c r="C251" s="42" t="s">
        <v>81</v>
      </c>
      <c r="D251" s="43" t="s">
        <v>82</v>
      </c>
      <c r="E251" s="346">
        <f>VLOOKUP(C251:C814,'[14] Nuovo Modello CE'!$E$9:$H$578,4,0)</f>
        <v>5183500.2699999996</v>
      </c>
      <c r="F251" s="346">
        <f>VLOOKUP(C251:C814,'[14] Nuovo Modello CE'!$E$9:$J$578,6,0)</f>
        <v>0</v>
      </c>
      <c r="G251" s="348"/>
      <c r="H251" s="346"/>
      <c r="I251" s="348"/>
      <c r="J251" s="363"/>
      <c r="K251" s="346">
        <f t="shared" si="3"/>
        <v>5183500.2699999996</v>
      </c>
      <c r="L251" s="307"/>
      <c r="N251" s="33"/>
      <c r="P251" s="38"/>
    </row>
    <row r="252" spans="1:16" s="21" customFormat="1" ht="18.75" x14ac:dyDescent="0.25">
      <c r="A252" s="49" t="s">
        <v>691</v>
      </c>
      <c r="B252" s="50"/>
      <c r="C252" s="39" t="s">
        <v>884</v>
      </c>
      <c r="D252" s="40" t="s">
        <v>885</v>
      </c>
      <c r="E252" s="346">
        <f>VLOOKUP(C252:C815,'[14] Nuovo Modello CE'!$E$9:$H$578,4,0)</f>
        <v>89968220.609999999</v>
      </c>
      <c r="F252" s="346">
        <f>VLOOKUP(C252:C815,'[14] Nuovo Modello CE'!$E$9:$J$578,6,0)</f>
        <v>0</v>
      </c>
      <c r="G252" s="348"/>
      <c r="H252" s="346"/>
      <c r="I252" s="348"/>
      <c r="J252" s="363"/>
      <c r="K252" s="346">
        <f t="shared" si="3"/>
        <v>89968220.609999999</v>
      </c>
      <c r="L252" s="307"/>
      <c r="N252" s="33"/>
      <c r="P252" s="38"/>
    </row>
    <row r="253" spans="1:16" s="21" customFormat="1" ht="18.75" x14ac:dyDescent="0.25">
      <c r="A253" s="49"/>
      <c r="B253" s="50" t="s">
        <v>414</v>
      </c>
      <c r="C253" s="42" t="s">
        <v>167</v>
      </c>
      <c r="D253" s="43" t="s">
        <v>886</v>
      </c>
      <c r="E253" s="346">
        <f>VLOOKUP(C253:C816,'[14] Nuovo Modello CE'!$E$9:$H$578,4,0)</f>
        <v>50642755</v>
      </c>
      <c r="F253" s="346">
        <f>VLOOKUP(C253:C816,'[14] Nuovo Modello CE'!$E$9:$J$578,6,0)</f>
        <v>0</v>
      </c>
      <c r="G253" s="348"/>
      <c r="H253" s="346"/>
      <c r="I253" s="348"/>
      <c r="J253" s="363"/>
      <c r="K253" s="346">
        <f t="shared" si="3"/>
        <v>50642755</v>
      </c>
      <c r="L253" s="307"/>
      <c r="N253" s="33"/>
      <c r="P253" s="38"/>
    </row>
    <row r="254" spans="1:16" s="21" customFormat="1" ht="18.75" x14ac:dyDescent="0.25">
      <c r="A254" s="49"/>
      <c r="B254" s="50"/>
      <c r="C254" s="42" t="s">
        <v>105</v>
      </c>
      <c r="D254" s="43" t="s">
        <v>106</v>
      </c>
      <c r="E254" s="346">
        <f>VLOOKUP(C254:C817,'[14] Nuovo Modello CE'!$E$9:$H$578,4,0)</f>
        <v>0</v>
      </c>
      <c r="F254" s="346">
        <f>VLOOKUP(C254:C817,'[14] Nuovo Modello CE'!$E$9:$J$578,6,0)</f>
        <v>0</v>
      </c>
      <c r="G254" s="348"/>
      <c r="H254" s="346"/>
      <c r="I254" s="348"/>
      <c r="J254" s="363"/>
      <c r="K254" s="346">
        <f t="shared" si="3"/>
        <v>0</v>
      </c>
      <c r="L254" s="307"/>
      <c r="N254" s="33"/>
      <c r="P254" s="38"/>
    </row>
    <row r="255" spans="1:16" s="21" customFormat="1" ht="18.75" x14ac:dyDescent="0.25">
      <c r="A255" s="49"/>
      <c r="B255" s="50" t="s">
        <v>755</v>
      </c>
      <c r="C255" s="42" t="s">
        <v>183</v>
      </c>
      <c r="D255" s="43" t="s">
        <v>184</v>
      </c>
      <c r="E255" s="346">
        <f>VLOOKUP(C255:C818,'[14] Nuovo Modello CE'!$E$9:$H$578,4,0)</f>
        <v>15837554</v>
      </c>
      <c r="F255" s="346">
        <f>VLOOKUP(C255:C818,'[14] Nuovo Modello CE'!$E$9:$J$578,6,0)</f>
        <v>0</v>
      </c>
      <c r="G255" s="348"/>
      <c r="H255" s="346"/>
      <c r="I255" s="348"/>
      <c r="J255" s="363"/>
      <c r="K255" s="346">
        <f t="shared" si="3"/>
        <v>15837554</v>
      </c>
      <c r="L255" s="307"/>
      <c r="N255" s="33"/>
      <c r="P255" s="38"/>
    </row>
    <row r="256" spans="1:16" s="21" customFormat="1" ht="18.75" x14ac:dyDescent="0.25">
      <c r="A256" s="49" t="s">
        <v>691</v>
      </c>
      <c r="B256" s="50"/>
      <c r="C256" s="42" t="s">
        <v>887</v>
      </c>
      <c r="D256" s="43" t="s">
        <v>888</v>
      </c>
      <c r="E256" s="346">
        <f>VLOOKUP(C256:C819,'[14] Nuovo Modello CE'!$E$9:$H$578,4,0)</f>
        <v>23487911.609999999</v>
      </c>
      <c r="F256" s="346">
        <f>VLOOKUP(C256:C819,'[14] Nuovo Modello CE'!$E$9:$J$578,6,0)</f>
        <v>0</v>
      </c>
      <c r="G256" s="348"/>
      <c r="H256" s="346"/>
      <c r="I256" s="348"/>
      <c r="J256" s="363"/>
      <c r="K256" s="346">
        <f t="shared" si="3"/>
        <v>23487911.609999999</v>
      </c>
      <c r="L256" s="307"/>
      <c r="N256" s="33"/>
      <c r="P256" s="38"/>
    </row>
    <row r="257" spans="1:16" s="21" customFormat="1" ht="25.5" x14ac:dyDescent="0.25">
      <c r="A257" s="49"/>
      <c r="B257" s="50"/>
      <c r="C257" s="45" t="s">
        <v>168</v>
      </c>
      <c r="D257" s="46" t="s">
        <v>169</v>
      </c>
      <c r="E257" s="346">
        <f>VLOOKUP(C257:C820,'[14] Nuovo Modello CE'!$E$9:$H$578,4,0)</f>
        <v>9319332</v>
      </c>
      <c r="F257" s="346">
        <f>VLOOKUP(C257:C820,'[14] Nuovo Modello CE'!$E$9:$J$578,6,0)</f>
        <v>0</v>
      </c>
      <c r="G257" s="348"/>
      <c r="H257" s="346"/>
      <c r="I257" s="348"/>
      <c r="J257" s="363"/>
      <c r="K257" s="346">
        <f t="shared" si="3"/>
        <v>9319332</v>
      </c>
      <c r="L257" s="307"/>
      <c r="N257" s="33"/>
      <c r="P257" s="38"/>
    </row>
    <row r="258" spans="1:16" s="21" customFormat="1" ht="25.5" x14ac:dyDescent="0.25">
      <c r="A258" s="49"/>
      <c r="B258" s="50"/>
      <c r="C258" s="45" t="s">
        <v>170</v>
      </c>
      <c r="D258" s="46" t="s">
        <v>171</v>
      </c>
      <c r="E258" s="346">
        <f>VLOOKUP(C258:C821,'[14] Nuovo Modello CE'!$E$9:$H$578,4,0)</f>
        <v>5923435</v>
      </c>
      <c r="F258" s="346">
        <f>VLOOKUP(C258:C821,'[14] Nuovo Modello CE'!$E$9:$J$578,6,0)</f>
        <v>0</v>
      </c>
      <c r="G258" s="348"/>
      <c r="H258" s="346"/>
      <c r="I258" s="348"/>
      <c r="J258" s="363"/>
      <c r="K258" s="346">
        <f t="shared" si="3"/>
        <v>5923435</v>
      </c>
      <c r="L258" s="307"/>
      <c r="N258" s="33"/>
      <c r="P258" s="38"/>
    </row>
    <row r="259" spans="1:16" s="21" customFormat="1" ht="25.5" x14ac:dyDescent="0.25">
      <c r="A259" s="49"/>
      <c r="B259" s="50"/>
      <c r="C259" s="45" t="s">
        <v>107</v>
      </c>
      <c r="D259" s="46" t="s">
        <v>108</v>
      </c>
      <c r="E259" s="346">
        <f>VLOOKUP(C259:C822,'[14] Nuovo Modello CE'!$E$9:$H$578,4,0)</f>
        <v>7483789.1399999997</v>
      </c>
      <c r="F259" s="346">
        <f>VLOOKUP(C259:C822,'[14] Nuovo Modello CE'!$E$9:$J$578,6,0)</f>
        <v>0</v>
      </c>
      <c r="G259" s="348"/>
      <c r="H259" s="346"/>
      <c r="I259" s="348"/>
      <c r="J259" s="363"/>
      <c r="K259" s="346">
        <f t="shared" si="3"/>
        <v>7483789.1399999997</v>
      </c>
      <c r="L259" s="307"/>
      <c r="N259" s="33"/>
      <c r="P259" s="38"/>
    </row>
    <row r="260" spans="1:16" s="21" customFormat="1" ht="18.75" x14ac:dyDescent="0.25">
      <c r="A260" s="49"/>
      <c r="B260" s="50"/>
      <c r="C260" s="45" t="s">
        <v>109</v>
      </c>
      <c r="D260" s="46" t="s">
        <v>110</v>
      </c>
      <c r="E260" s="346">
        <f>VLOOKUP(C260:C823,'[14] Nuovo Modello CE'!$E$9:$H$578,4,0)</f>
        <v>761355.47</v>
      </c>
      <c r="F260" s="346">
        <f>VLOOKUP(C260:C823,'[14] Nuovo Modello CE'!$E$9:$J$578,6,0)</f>
        <v>0</v>
      </c>
      <c r="G260" s="348"/>
      <c r="H260" s="346"/>
      <c r="I260" s="348"/>
      <c r="J260" s="363"/>
      <c r="K260" s="346">
        <f t="shared" si="3"/>
        <v>761355.47</v>
      </c>
      <c r="L260" s="307"/>
      <c r="N260" s="33"/>
      <c r="P260" s="38"/>
    </row>
    <row r="261" spans="1:16" s="21" customFormat="1" ht="25.5" x14ac:dyDescent="0.25">
      <c r="A261" s="49"/>
      <c r="B261" s="50"/>
      <c r="C261" s="42" t="s">
        <v>111</v>
      </c>
      <c r="D261" s="43" t="s">
        <v>112</v>
      </c>
      <c r="E261" s="346">
        <f>VLOOKUP(C261:C824,'[14] Nuovo Modello CE'!$E$9:$H$578,4,0)</f>
        <v>0</v>
      </c>
      <c r="F261" s="346">
        <f>VLOOKUP(C261:C824,'[14] Nuovo Modello CE'!$E$9:$J$578,6,0)</f>
        <v>0</v>
      </c>
      <c r="G261" s="348"/>
      <c r="H261" s="346"/>
      <c r="I261" s="348"/>
      <c r="J261" s="363"/>
      <c r="K261" s="346">
        <f t="shared" si="3"/>
        <v>0</v>
      </c>
      <c r="L261" s="307"/>
      <c r="N261" s="33"/>
      <c r="P261" s="38"/>
    </row>
    <row r="262" spans="1:16" s="21" customFormat="1" ht="25.5" x14ac:dyDescent="0.25">
      <c r="A262" s="49" t="s">
        <v>691</v>
      </c>
      <c r="B262" s="50"/>
      <c r="C262" s="39" t="s">
        <v>889</v>
      </c>
      <c r="D262" s="40" t="s">
        <v>890</v>
      </c>
      <c r="E262" s="346">
        <f>VLOOKUP(C262:C825,'[14] Nuovo Modello CE'!$E$9:$H$578,4,0)</f>
        <v>17110024.050000001</v>
      </c>
      <c r="F262" s="346">
        <f>VLOOKUP(C262:C825,'[14] Nuovo Modello CE'!$E$9:$J$578,6,0)</f>
        <v>0</v>
      </c>
      <c r="G262" s="348"/>
      <c r="H262" s="346"/>
      <c r="I262" s="348"/>
      <c r="J262" s="363"/>
      <c r="K262" s="346">
        <f t="shared" si="3"/>
        <v>17110024.050000001</v>
      </c>
      <c r="L262" s="307"/>
      <c r="N262" s="33"/>
      <c r="P262" s="38"/>
    </row>
    <row r="263" spans="1:16" s="21" customFormat="1" ht="18.75" x14ac:dyDescent="0.25">
      <c r="A263" s="49"/>
      <c r="B263" s="50" t="s">
        <v>414</v>
      </c>
      <c r="C263" s="42" t="s">
        <v>67</v>
      </c>
      <c r="D263" s="43" t="s">
        <v>891</v>
      </c>
      <c r="E263" s="346">
        <f>VLOOKUP(C263:C826,'[14] Nuovo Modello CE'!$E$9:$H$578,4,0)</f>
        <v>0</v>
      </c>
      <c r="F263" s="346">
        <f>VLOOKUP(C263:C826,'[14] Nuovo Modello CE'!$E$9:$J$578,6,0)</f>
        <v>0</v>
      </c>
      <c r="G263" s="348"/>
      <c r="H263" s="346"/>
      <c r="I263" s="348"/>
      <c r="J263" s="363"/>
      <c r="K263" s="346">
        <f t="shared" si="3"/>
        <v>0</v>
      </c>
      <c r="L263" s="307"/>
      <c r="N263" s="33"/>
      <c r="P263" s="38"/>
    </row>
    <row r="264" spans="1:16" s="44" customFormat="1" ht="18.75" x14ac:dyDescent="0.25">
      <c r="A264" s="34"/>
      <c r="B264" s="53"/>
      <c r="C264" s="42" t="s">
        <v>68</v>
      </c>
      <c r="D264" s="43" t="s">
        <v>47</v>
      </c>
      <c r="E264" s="346">
        <f>VLOOKUP(C264:C827,'[14] Nuovo Modello CE'!$E$9:$H$578,4,0)</f>
        <v>0</v>
      </c>
      <c r="F264" s="346">
        <f>VLOOKUP(C264:C827,'[14] Nuovo Modello CE'!$E$9:$J$578,6,0)</f>
        <v>0</v>
      </c>
      <c r="G264" s="348"/>
      <c r="H264" s="346"/>
      <c r="I264" s="348"/>
      <c r="J264" s="363"/>
      <c r="K264" s="346">
        <f t="shared" si="3"/>
        <v>0</v>
      </c>
      <c r="L264" s="307"/>
      <c r="N264" s="33"/>
      <c r="P264" s="38"/>
    </row>
    <row r="265" spans="1:16" s="44" customFormat="1" ht="18.75" x14ac:dyDescent="0.25">
      <c r="A265" s="34"/>
      <c r="B265" s="53" t="s">
        <v>757</v>
      </c>
      <c r="C265" s="42" t="s">
        <v>69</v>
      </c>
      <c r="D265" s="43" t="s">
        <v>70</v>
      </c>
      <c r="E265" s="346">
        <f>VLOOKUP(C265:C828,'[14] Nuovo Modello CE'!$E$9:$H$578,4,0)</f>
        <v>0</v>
      </c>
      <c r="F265" s="346">
        <f>VLOOKUP(C265:C828,'[14] Nuovo Modello CE'!$E$9:$J$578,6,0)</f>
        <v>0</v>
      </c>
      <c r="G265" s="348"/>
      <c r="H265" s="346"/>
      <c r="I265" s="348"/>
      <c r="J265" s="363"/>
      <c r="K265" s="346">
        <f t="shared" si="3"/>
        <v>0</v>
      </c>
      <c r="L265" s="307"/>
      <c r="N265" s="33"/>
      <c r="P265" s="38"/>
    </row>
    <row r="266" spans="1:16" s="44" customFormat="1" ht="18.75" x14ac:dyDescent="0.25">
      <c r="A266" s="34"/>
      <c r="B266" s="53"/>
      <c r="C266" s="42" t="s">
        <v>71</v>
      </c>
      <c r="D266" s="43" t="s">
        <v>72</v>
      </c>
      <c r="E266" s="346">
        <f>VLOOKUP(C266:C829,'[14] Nuovo Modello CE'!$E$9:$H$578,4,0)</f>
        <v>15973566.460000001</v>
      </c>
      <c r="F266" s="346">
        <f>VLOOKUP(C266:C829,'[14] Nuovo Modello CE'!$E$9:$J$578,6,0)</f>
        <v>0</v>
      </c>
      <c r="G266" s="348"/>
      <c r="H266" s="346"/>
      <c r="I266" s="348"/>
      <c r="J266" s="363"/>
      <c r="K266" s="346">
        <f t="shared" si="3"/>
        <v>15973566.460000001</v>
      </c>
      <c r="L266" s="307"/>
      <c r="N266" s="33"/>
      <c r="P266" s="38"/>
    </row>
    <row r="267" spans="1:16" s="44" customFormat="1" ht="18.75" x14ac:dyDescent="0.25">
      <c r="A267" s="54"/>
      <c r="B267" s="187"/>
      <c r="C267" s="42" t="s">
        <v>73</v>
      </c>
      <c r="D267" s="43" t="s">
        <v>74</v>
      </c>
      <c r="E267" s="346">
        <f>VLOOKUP(C267:C830,'[14] Nuovo Modello CE'!$E$9:$H$578,4,0)</f>
        <v>1136457.5900000001</v>
      </c>
      <c r="F267" s="346">
        <f>VLOOKUP(C267:C830,'[14] Nuovo Modello CE'!$E$9:$J$578,6,0)</f>
        <v>0</v>
      </c>
      <c r="G267" s="348"/>
      <c r="H267" s="346"/>
      <c r="I267" s="348"/>
      <c r="J267" s="363"/>
      <c r="K267" s="346">
        <f t="shared" si="3"/>
        <v>1136457.5900000001</v>
      </c>
      <c r="L267" s="307"/>
      <c r="N267" s="33"/>
      <c r="P267" s="38"/>
    </row>
    <row r="268" spans="1:16" s="44" customFormat="1" ht="18.75" x14ac:dyDescent="0.25">
      <c r="A268" s="34" t="s">
        <v>691</v>
      </c>
      <c r="B268" s="53"/>
      <c r="C268" s="39" t="s">
        <v>892</v>
      </c>
      <c r="D268" s="40" t="s">
        <v>893</v>
      </c>
      <c r="E268" s="346">
        <f>VLOOKUP(C268:C831,'[14] Nuovo Modello CE'!$E$9:$H$578,4,0)</f>
        <v>12250008</v>
      </c>
      <c r="F268" s="346">
        <f>VLOOKUP(C268:C831,'[14] Nuovo Modello CE'!$E$9:$J$578,6,0)</f>
        <v>0</v>
      </c>
      <c r="G268" s="348"/>
      <c r="H268" s="346"/>
      <c r="I268" s="348"/>
      <c r="J268" s="363"/>
      <c r="K268" s="346">
        <f t="shared" si="3"/>
        <v>12250008</v>
      </c>
      <c r="L268" s="307"/>
      <c r="N268" s="33"/>
      <c r="P268" s="38"/>
    </row>
    <row r="269" spans="1:16" s="44" customFormat="1" ht="25.5" x14ac:dyDescent="0.25">
      <c r="A269" s="34"/>
      <c r="B269" s="53" t="s">
        <v>414</v>
      </c>
      <c r="C269" s="42" t="s">
        <v>162</v>
      </c>
      <c r="D269" s="43" t="s">
        <v>894</v>
      </c>
      <c r="E269" s="346">
        <f>VLOOKUP(C269:C832,'[14] Nuovo Modello CE'!$E$9:$H$578,4,0)</f>
        <v>8994712</v>
      </c>
      <c r="F269" s="346">
        <f>VLOOKUP(C269:C832,'[14] Nuovo Modello CE'!$E$9:$J$578,6,0)</f>
        <v>0</v>
      </c>
      <c r="G269" s="348"/>
      <c r="H269" s="346"/>
      <c r="I269" s="348"/>
      <c r="J269" s="363"/>
      <c r="K269" s="346">
        <f t="shared" si="3"/>
        <v>8994712</v>
      </c>
      <c r="L269" s="307"/>
      <c r="N269" s="33"/>
      <c r="P269" s="38"/>
    </row>
    <row r="270" spans="1:16" s="44" customFormat="1" ht="18.75" x14ac:dyDescent="0.25">
      <c r="A270" s="34"/>
      <c r="B270" s="53"/>
      <c r="C270" s="42" t="s">
        <v>45</v>
      </c>
      <c r="D270" s="43" t="s">
        <v>46</v>
      </c>
      <c r="E270" s="346">
        <f>VLOOKUP(C270:C833,'[14] Nuovo Modello CE'!$E$9:$H$578,4,0)</f>
        <v>0</v>
      </c>
      <c r="F270" s="346">
        <f>VLOOKUP(C270:C833,'[14] Nuovo Modello CE'!$E$9:$J$578,6,0)</f>
        <v>0</v>
      </c>
      <c r="G270" s="348"/>
      <c r="H270" s="346"/>
      <c r="I270" s="348"/>
      <c r="J270" s="363"/>
      <c r="K270" s="346">
        <f t="shared" si="3"/>
        <v>0</v>
      </c>
      <c r="L270" s="307"/>
      <c r="N270" s="33"/>
      <c r="P270" s="38"/>
    </row>
    <row r="271" spans="1:16" s="44" customFormat="1" ht="18.75" x14ac:dyDescent="0.25">
      <c r="A271" s="34"/>
      <c r="B271" s="53" t="s">
        <v>755</v>
      </c>
      <c r="C271" s="42" t="s">
        <v>178</v>
      </c>
      <c r="D271" s="43" t="s">
        <v>179</v>
      </c>
      <c r="E271" s="346">
        <f>VLOOKUP(C271:C834,'[14] Nuovo Modello CE'!$E$9:$H$578,4,0)</f>
        <v>1580963</v>
      </c>
      <c r="F271" s="346">
        <f>VLOOKUP(C271:C834,'[14] Nuovo Modello CE'!$E$9:$J$578,6,0)</f>
        <v>0</v>
      </c>
      <c r="G271" s="348"/>
      <c r="H271" s="346"/>
      <c r="I271" s="348"/>
      <c r="J271" s="363"/>
      <c r="K271" s="346">
        <f t="shared" si="3"/>
        <v>1580963</v>
      </c>
      <c r="L271" s="307"/>
      <c r="N271" s="33"/>
      <c r="P271" s="38"/>
    </row>
    <row r="272" spans="1:16" s="44" customFormat="1" ht="18.75" x14ac:dyDescent="0.25">
      <c r="A272" s="34"/>
      <c r="B272" s="53"/>
      <c r="C272" s="42" t="s">
        <v>48</v>
      </c>
      <c r="D272" s="43" t="s">
        <v>49</v>
      </c>
      <c r="E272" s="346">
        <f>VLOOKUP(C272:C835,'[14] Nuovo Modello CE'!$E$9:$H$578,4,0)</f>
        <v>1674333</v>
      </c>
      <c r="F272" s="346">
        <f>VLOOKUP(C272:C835,'[14] Nuovo Modello CE'!$E$9:$J$578,6,0)</f>
        <v>0</v>
      </c>
      <c r="G272" s="348"/>
      <c r="H272" s="346"/>
      <c r="I272" s="348"/>
      <c r="J272" s="363"/>
      <c r="K272" s="346">
        <f t="shared" si="3"/>
        <v>1674333</v>
      </c>
      <c r="L272" s="307"/>
      <c r="N272" s="33"/>
      <c r="P272" s="38"/>
    </row>
    <row r="273" spans="1:16" s="44" customFormat="1" ht="18.75" x14ac:dyDescent="0.25">
      <c r="A273" s="54"/>
      <c r="B273" s="187"/>
      <c r="C273" s="42" t="s">
        <v>50</v>
      </c>
      <c r="D273" s="43" t="s">
        <v>51</v>
      </c>
      <c r="E273" s="346">
        <f>VLOOKUP(C273:C836,'[14] Nuovo Modello CE'!$E$9:$H$578,4,0)</f>
        <v>0</v>
      </c>
      <c r="F273" s="346">
        <f>VLOOKUP(C273:C836,'[14] Nuovo Modello CE'!$E$9:$J$578,6,0)</f>
        <v>0</v>
      </c>
      <c r="G273" s="348"/>
      <c r="H273" s="346"/>
      <c r="I273" s="348"/>
      <c r="J273" s="363"/>
      <c r="K273" s="346">
        <f t="shared" si="3"/>
        <v>0</v>
      </c>
      <c r="L273" s="307"/>
      <c r="N273" s="33"/>
      <c r="P273" s="38"/>
    </row>
    <row r="274" spans="1:16" s="44" customFormat="1" ht="25.5" x14ac:dyDescent="0.25">
      <c r="A274" s="34"/>
      <c r="B274" s="53"/>
      <c r="C274" s="42" t="s">
        <v>52</v>
      </c>
      <c r="D274" s="43" t="s">
        <v>895</v>
      </c>
      <c r="E274" s="346">
        <f>VLOOKUP(C274:C837,'[14] Nuovo Modello CE'!$E$9:$H$578,4,0)</f>
        <v>0</v>
      </c>
      <c r="F274" s="346">
        <f>VLOOKUP(C274:C837,'[14] Nuovo Modello CE'!$E$9:$J$578,6,0)</f>
        <v>0</v>
      </c>
      <c r="G274" s="348"/>
      <c r="H274" s="346"/>
      <c r="I274" s="348"/>
      <c r="J274" s="363"/>
      <c r="K274" s="346">
        <f t="shared" si="3"/>
        <v>0</v>
      </c>
      <c r="L274" s="307"/>
      <c r="N274" s="33"/>
      <c r="P274" s="38"/>
    </row>
    <row r="275" spans="1:16" s="44" customFormat="1" ht="18.75" x14ac:dyDescent="0.25">
      <c r="A275" s="34" t="s">
        <v>691</v>
      </c>
      <c r="B275" s="53"/>
      <c r="C275" s="39" t="s">
        <v>896</v>
      </c>
      <c r="D275" s="40" t="s">
        <v>897</v>
      </c>
      <c r="E275" s="346">
        <f>VLOOKUP(C275:C838,'[14] Nuovo Modello CE'!$E$9:$H$578,4,0)</f>
        <v>1731463.12</v>
      </c>
      <c r="F275" s="346">
        <f>VLOOKUP(C275:C838,'[14] Nuovo Modello CE'!$E$9:$J$578,6,0)</f>
        <v>0</v>
      </c>
      <c r="G275" s="348"/>
      <c r="H275" s="346"/>
      <c r="I275" s="348"/>
      <c r="J275" s="363"/>
      <c r="K275" s="346">
        <f t="shared" si="3"/>
        <v>1731463.12</v>
      </c>
      <c r="L275" s="307"/>
      <c r="N275" s="33"/>
      <c r="P275" s="38"/>
    </row>
    <row r="276" spans="1:16" s="44" customFormat="1" ht="25.5" x14ac:dyDescent="0.25">
      <c r="A276" s="34"/>
      <c r="B276" s="53" t="s">
        <v>414</v>
      </c>
      <c r="C276" s="42" t="s">
        <v>166</v>
      </c>
      <c r="D276" s="43" t="s">
        <v>898</v>
      </c>
      <c r="E276" s="346">
        <f>VLOOKUP(C276:C839,'[14] Nuovo Modello CE'!$E$9:$H$578,4,0)</f>
        <v>9213</v>
      </c>
      <c r="F276" s="346">
        <f>VLOOKUP(C276:C839,'[14] Nuovo Modello CE'!$E$9:$J$578,6,0)</f>
        <v>0</v>
      </c>
      <c r="G276" s="348"/>
      <c r="H276" s="346"/>
      <c r="I276" s="348"/>
      <c r="J276" s="363"/>
      <c r="K276" s="346">
        <f t="shared" si="3"/>
        <v>9213</v>
      </c>
      <c r="L276" s="307"/>
      <c r="N276" s="33"/>
      <c r="P276" s="38"/>
    </row>
    <row r="277" spans="1:16" s="44" customFormat="1" ht="18.75" x14ac:dyDescent="0.25">
      <c r="A277" s="34"/>
      <c r="B277" s="53"/>
      <c r="C277" s="42" t="s">
        <v>95</v>
      </c>
      <c r="D277" s="43" t="s">
        <v>96</v>
      </c>
      <c r="E277" s="346">
        <f>VLOOKUP(C277:C840,'[14] Nuovo Modello CE'!$E$9:$H$578,4,0)</f>
        <v>0</v>
      </c>
      <c r="F277" s="346">
        <f>VLOOKUP(C277:C840,'[14] Nuovo Modello CE'!$E$9:$J$578,6,0)</f>
        <v>0</v>
      </c>
      <c r="G277" s="348"/>
      <c r="H277" s="346"/>
      <c r="I277" s="348"/>
      <c r="J277" s="363"/>
      <c r="K277" s="346">
        <f t="shared" si="3"/>
        <v>0</v>
      </c>
      <c r="L277" s="307"/>
      <c r="N277" s="33"/>
      <c r="P277" s="38"/>
    </row>
    <row r="278" spans="1:16" s="44" customFormat="1" ht="18.75" x14ac:dyDescent="0.25">
      <c r="A278" s="34"/>
      <c r="B278" s="53" t="s">
        <v>755</v>
      </c>
      <c r="C278" s="42" t="s">
        <v>181</v>
      </c>
      <c r="D278" s="43" t="s">
        <v>182</v>
      </c>
      <c r="E278" s="346">
        <f>VLOOKUP(C278:C841,'[14] Nuovo Modello CE'!$E$9:$H$578,4,0)</f>
        <v>90883</v>
      </c>
      <c r="F278" s="346">
        <f>VLOOKUP(C278:C841,'[14] Nuovo Modello CE'!$E$9:$J$578,6,0)</f>
        <v>0</v>
      </c>
      <c r="G278" s="348"/>
      <c r="H278" s="346"/>
      <c r="I278" s="348"/>
      <c r="J278" s="363"/>
      <c r="K278" s="346">
        <f t="shared" si="3"/>
        <v>90883</v>
      </c>
      <c r="L278" s="307"/>
      <c r="N278" s="33"/>
      <c r="P278" s="38"/>
    </row>
    <row r="279" spans="1:16" s="44" customFormat="1" ht="18.75" x14ac:dyDescent="0.25">
      <c r="A279" s="34"/>
      <c r="B279" s="53"/>
      <c r="C279" s="42" t="s">
        <v>97</v>
      </c>
      <c r="D279" s="43" t="s">
        <v>98</v>
      </c>
      <c r="E279" s="346">
        <f>VLOOKUP(C279:C842,'[14] Nuovo Modello CE'!$E$9:$H$578,4,0)</f>
        <v>1631367.12</v>
      </c>
      <c r="F279" s="346">
        <f>VLOOKUP(C279:C842,'[14] Nuovo Modello CE'!$E$9:$J$578,6,0)</f>
        <v>0</v>
      </c>
      <c r="G279" s="348"/>
      <c r="H279" s="346"/>
      <c r="I279" s="348"/>
      <c r="J279" s="363"/>
      <c r="K279" s="346">
        <f t="shared" si="3"/>
        <v>1631367.12</v>
      </c>
      <c r="L279" s="307"/>
      <c r="N279" s="33"/>
      <c r="P279" s="38"/>
    </row>
    <row r="280" spans="1:16" s="44" customFormat="1" ht="25.5" x14ac:dyDescent="0.25">
      <c r="A280" s="34"/>
      <c r="B280" s="53"/>
      <c r="C280" s="42" t="s">
        <v>99</v>
      </c>
      <c r="D280" s="43" t="s">
        <v>100</v>
      </c>
      <c r="E280" s="346">
        <f>VLOOKUP(C280:C843,'[14] Nuovo Modello CE'!$E$9:$H$578,4,0)</f>
        <v>0</v>
      </c>
      <c r="F280" s="346">
        <f>VLOOKUP(C280:C843,'[14] Nuovo Modello CE'!$E$9:$J$578,6,0)</f>
        <v>0</v>
      </c>
      <c r="G280" s="348"/>
      <c r="H280" s="346"/>
      <c r="I280" s="348"/>
      <c r="J280" s="363"/>
      <c r="K280" s="346">
        <f t="shared" si="3"/>
        <v>0</v>
      </c>
      <c r="L280" s="307"/>
      <c r="N280" s="33"/>
      <c r="P280" s="38"/>
    </row>
    <row r="281" spans="1:16" s="44" customFormat="1" ht="18.75" x14ac:dyDescent="0.25">
      <c r="A281" s="34" t="s">
        <v>691</v>
      </c>
      <c r="B281" s="53"/>
      <c r="C281" s="39" t="s">
        <v>899</v>
      </c>
      <c r="D281" s="40" t="s">
        <v>900</v>
      </c>
      <c r="E281" s="346">
        <f>VLOOKUP(C281:C844,'[14] Nuovo Modello CE'!$E$9:$H$578,4,0)</f>
        <v>5781092.7700000005</v>
      </c>
      <c r="F281" s="346">
        <f>VLOOKUP(C281:C844,'[14] Nuovo Modello CE'!$E$9:$J$578,6,0)</f>
        <v>0</v>
      </c>
      <c r="G281" s="348"/>
      <c r="H281" s="346"/>
      <c r="I281" s="348"/>
      <c r="J281" s="363"/>
      <c r="K281" s="346">
        <f t="shared" si="3"/>
        <v>5781092.7700000005</v>
      </c>
      <c r="L281" s="307"/>
      <c r="N281" s="33"/>
      <c r="P281" s="38"/>
    </row>
    <row r="282" spans="1:16" s="44" customFormat="1" ht="25.5" x14ac:dyDescent="0.25">
      <c r="A282" s="34"/>
      <c r="B282" s="53" t="s">
        <v>414</v>
      </c>
      <c r="C282" s="42" t="s">
        <v>172</v>
      </c>
      <c r="D282" s="43" t="s">
        <v>901</v>
      </c>
      <c r="E282" s="346">
        <f>VLOOKUP(C282:C845,'[14] Nuovo Modello CE'!$E$9:$H$578,4,0)</f>
        <v>0</v>
      </c>
      <c r="F282" s="346">
        <f>VLOOKUP(C282:C845,'[14] Nuovo Modello CE'!$E$9:$J$578,6,0)</f>
        <v>0</v>
      </c>
      <c r="G282" s="348"/>
      <c r="H282" s="346"/>
      <c r="I282" s="348"/>
      <c r="J282" s="363"/>
      <c r="K282" s="346">
        <f t="shared" si="3"/>
        <v>0</v>
      </c>
      <c r="L282" s="307"/>
      <c r="N282" s="33"/>
      <c r="P282" s="38"/>
    </row>
    <row r="283" spans="1:16" s="44" customFormat="1" ht="18.75" x14ac:dyDescent="0.25">
      <c r="A283" s="34"/>
      <c r="B283" s="53"/>
      <c r="C283" s="42" t="s">
        <v>101</v>
      </c>
      <c r="D283" s="43" t="s">
        <v>102</v>
      </c>
      <c r="E283" s="346">
        <f>VLOOKUP(C283:C846,'[14] Nuovo Modello CE'!$E$9:$H$578,4,0)</f>
        <v>0</v>
      </c>
      <c r="F283" s="346">
        <f>VLOOKUP(C283:C846,'[14] Nuovo Modello CE'!$E$9:$J$578,6,0)</f>
        <v>0</v>
      </c>
      <c r="G283" s="348"/>
      <c r="H283" s="346"/>
      <c r="I283" s="348"/>
      <c r="J283" s="363"/>
      <c r="K283" s="346">
        <f t="shared" si="3"/>
        <v>0</v>
      </c>
      <c r="L283" s="307"/>
      <c r="N283" s="33"/>
      <c r="P283" s="38"/>
    </row>
    <row r="284" spans="1:16" s="44" customFormat="1" ht="18.75" x14ac:dyDescent="0.25">
      <c r="A284" s="34"/>
      <c r="B284" s="53" t="s">
        <v>755</v>
      </c>
      <c r="C284" s="42" t="s">
        <v>185</v>
      </c>
      <c r="D284" s="43" t="s">
        <v>186</v>
      </c>
      <c r="E284" s="346">
        <f>VLOOKUP(C284:C847,'[14] Nuovo Modello CE'!$E$9:$H$578,4,0)</f>
        <v>87804</v>
      </c>
      <c r="F284" s="346">
        <f>VLOOKUP(C284:C847,'[14] Nuovo Modello CE'!$E$9:$J$578,6,0)</f>
        <v>0</v>
      </c>
      <c r="G284" s="348"/>
      <c r="H284" s="346"/>
      <c r="I284" s="348"/>
      <c r="J284" s="363"/>
      <c r="K284" s="346">
        <f t="shared" si="3"/>
        <v>87804</v>
      </c>
      <c r="L284" s="307"/>
      <c r="N284" s="33"/>
      <c r="P284" s="38"/>
    </row>
    <row r="285" spans="1:16" s="44" customFormat="1" ht="18.75" x14ac:dyDescent="0.25">
      <c r="A285" s="34"/>
      <c r="B285" s="53"/>
      <c r="C285" s="42" t="s">
        <v>103</v>
      </c>
      <c r="D285" s="43" t="s">
        <v>104</v>
      </c>
      <c r="E285" s="346">
        <f>VLOOKUP(C285:C848,'[14] Nuovo Modello CE'!$E$9:$H$578,4,0)</f>
        <v>5693288.7700000005</v>
      </c>
      <c r="F285" s="346">
        <f>VLOOKUP(C285:C848,'[14] Nuovo Modello CE'!$E$9:$J$578,6,0)</f>
        <v>0</v>
      </c>
      <c r="G285" s="348"/>
      <c r="H285" s="346"/>
      <c r="I285" s="348"/>
      <c r="J285" s="363"/>
      <c r="K285" s="346">
        <f t="shared" si="3"/>
        <v>5693288.7700000005</v>
      </c>
      <c r="L285" s="307"/>
      <c r="N285" s="33"/>
      <c r="P285" s="38"/>
    </row>
    <row r="286" spans="1:16" s="44" customFormat="1" ht="25.5" x14ac:dyDescent="0.25">
      <c r="A286" s="34" t="s">
        <v>691</v>
      </c>
      <c r="B286" s="53"/>
      <c r="C286" s="39" t="s">
        <v>902</v>
      </c>
      <c r="D286" s="40" t="s">
        <v>903</v>
      </c>
      <c r="E286" s="346">
        <f>VLOOKUP(C286:C849,'[14] Nuovo Modello CE'!$E$9:$H$578,4,0)</f>
        <v>20498328.870000001</v>
      </c>
      <c r="F286" s="346">
        <f>VLOOKUP(C286:C849,'[14] Nuovo Modello CE'!$E$9:$J$578,6,0)</f>
        <v>0</v>
      </c>
      <c r="G286" s="348"/>
      <c r="H286" s="346"/>
      <c r="I286" s="348"/>
      <c r="J286" s="363"/>
      <c r="K286" s="346">
        <f t="shared" ref="K286:K349" si="4">E286-F286</f>
        <v>20498328.870000001</v>
      </c>
      <c r="L286" s="307"/>
      <c r="N286" s="33"/>
      <c r="P286" s="38"/>
    </row>
    <row r="287" spans="1:16" s="44" customFormat="1" ht="25.5" x14ac:dyDescent="0.25">
      <c r="A287" s="34" t="s">
        <v>691</v>
      </c>
      <c r="B287" s="53" t="s">
        <v>414</v>
      </c>
      <c r="C287" s="42" t="s">
        <v>904</v>
      </c>
      <c r="D287" s="43" t="s">
        <v>905</v>
      </c>
      <c r="E287" s="346">
        <f>VLOOKUP(C287:C850,'[14] Nuovo Modello CE'!$E$9:$H$578,4,0)</f>
        <v>0</v>
      </c>
      <c r="F287" s="346">
        <f>VLOOKUP(C287:C850,'[14] Nuovo Modello CE'!$E$9:$J$578,6,0)</f>
        <v>0</v>
      </c>
      <c r="G287" s="348"/>
      <c r="H287" s="346"/>
      <c r="I287" s="348"/>
      <c r="J287" s="363"/>
      <c r="K287" s="346">
        <f t="shared" si="4"/>
        <v>0</v>
      </c>
      <c r="L287" s="307"/>
      <c r="N287" s="33"/>
      <c r="P287" s="38"/>
    </row>
    <row r="288" spans="1:16" s="21" customFormat="1" ht="18.75" x14ac:dyDescent="0.25">
      <c r="A288" s="49"/>
      <c r="B288" s="50" t="s">
        <v>414</v>
      </c>
      <c r="C288" s="45" t="s">
        <v>608</v>
      </c>
      <c r="D288" s="46" t="s">
        <v>906</v>
      </c>
      <c r="E288" s="346">
        <f>VLOOKUP(C288:C851,'[14] Nuovo Modello CE'!$E$9:$H$578,4,0)</f>
        <v>0</v>
      </c>
      <c r="F288" s="346">
        <f>VLOOKUP(C288:C851,'[14] Nuovo Modello CE'!$E$9:$J$578,6,0)</f>
        <v>0</v>
      </c>
      <c r="G288" s="348"/>
      <c r="H288" s="346"/>
      <c r="I288" s="348"/>
      <c r="J288" s="363"/>
      <c r="K288" s="346">
        <f t="shared" si="4"/>
        <v>0</v>
      </c>
      <c r="L288" s="307"/>
      <c r="N288" s="33"/>
      <c r="P288" s="38"/>
    </row>
    <row r="289" spans="1:16" s="21" customFormat="1" ht="18.75" x14ac:dyDescent="0.25">
      <c r="A289" s="49"/>
      <c r="B289" s="50" t="s">
        <v>414</v>
      </c>
      <c r="C289" s="45" t="s">
        <v>609</v>
      </c>
      <c r="D289" s="46" t="s">
        <v>907</v>
      </c>
      <c r="E289" s="346">
        <f>VLOOKUP(C289:C852,'[14] Nuovo Modello CE'!$E$9:$H$578,4,0)</f>
        <v>0</v>
      </c>
      <c r="F289" s="346">
        <f>VLOOKUP(C289:C852,'[14] Nuovo Modello CE'!$E$9:$J$578,6,0)</f>
        <v>0</v>
      </c>
      <c r="G289" s="348"/>
      <c r="H289" s="346"/>
      <c r="I289" s="348"/>
      <c r="J289" s="363"/>
      <c r="K289" s="346">
        <f t="shared" si="4"/>
        <v>0</v>
      </c>
      <c r="L289" s="307"/>
      <c r="N289" s="33"/>
      <c r="P289" s="38"/>
    </row>
    <row r="290" spans="1:16" s="44" customFormat="1" ht="18.75" x14ac:dyDescent="0.25">
      <c r="A290" s="34"/>
      <c r="B290" s="53"/>
      <c r="C290" s="42" t="s">
        <v>76</v>
      </c>
      <c r="D290" s="43" t="s">
        <v>77</v>
      </c>
      <c r="E290" s="346">
        <f>VLOOKUP(C290:C853,'[14] Nuovo Modello CE'!$E$9:$H$578,4,0)</f>
        <v>7328.07</v>
      </c>
      <c r="F290" s="346">
        <f>VLOOKUP(C290:C853,'[14] Nuovo Modello CE'!$E$9:$J$578,6,0)</f>
        <v>0</v>
      </c>
      <c r="G290" s="348"/>
      <c r="H290" s="346"/>
      <c r="I290" s="348"/>
      <c r="J290" s="363"/>
      <c r="K290" s="346">
        <f t="shared" si="4"/>
        <v>7328.07</v>
      </c>
      <c r="L290" s="307"/>
      <c r="N290" s="33"/>
      <c r="P290" s="38"/>
    </row>
    <row r="291" spans="1:16" s="44" customFormat="1" ht="38.25" x14ac:dyDescent="0.25">
      <c r="A291" s="34"/>
      <c r="B291" s="53" t="s">
        <v>755</v>
      </c>
      <c r="C291" s="42" t="s">
        <v>610</v>
      </c>
      <c r="D291" s="43" t="s">
        <v>908</v>
      </c>
      <c r="E291" s="346">
        <f>VLOOKUP(C291:C854,'[14] Nuovo Modello CE'!$E$9:$H$578,4,0)</f>
        <v>0</v>
      </c>
      <c r="F291" s="346">
        <f>VLOOKUP(C291:C854,'[14] Nuovo Modello CE'!$E$9:$J$578,6,0)</f>
        <v>0</v>
      </c>
      <c r="G291" s="348"/>
      <c r="H291" s="346"/>
      <c r="I291" s="348"/>
      <c r="J291" s="363"/>
      <c r="K291" s="346">
        <f t="shared" si="4"/>
        <v>0</v>
      </c>
      <c r="L291" s="307"/>
      <c r="N291" s="33"/>
      <c r="P291" s="38"/>
    </row>
    <row r="292" spans="1:16" s="44" customFormat="1" ht="18.75" x14ac:dyDescent="0.25">
      <c r="A292" s="34"/>
      <c r="B292" s="53" t="s">
        <v>757</v>
      </c>
      <c r="C292" s="42" t="s">
        <v>78</v>
      </c>
      <c r="D292" s="43" t="s">
        <v>909</v>
      </c>
      <c r="E292" s="346">
        <f>VLOOKUP(C292:C855,'[14] Nuovo Modello CE'!$E$9:$H$578,4,0)</f>
        <v>5422.83</v>
      </c>
      <c r="F292" s="346">
        <f>VLOOKUP(C292:C855,'[14] Nuovo Modello CE'!$E$9:$J$578,6,0)</f>
        <v>0</v>
      </c>
      <c r="G292" s="348"/>
      <c r="H292" s="346"/>
      <c r="I292" s="348"/>
      <c r="J292" s="363"/>
      <c r="K292" s="346">
        <f t="shared" si="4"/>
        <v>5422.83</v>
      </c>
      <c r="L292" s="307"/>
      <c r="N292" s="33"/>
      <c r="P292" s="38"/>
    </row>
    <row r="293" spans="1:16" s="44" customFormat="1" ht="18.75" x14ac:dyDescent="0.25">
      <c r="A293" s="34"/>
      <c r="B293" s="53"/>
      <c r="C293" s="42" t="s">
        <v>79</v>
      </c>
      <c r="D293" s="43" t="s">
        <v>910</v>
      </c>
      <c r="E293" s="346">
        <f>VLOOKUP(C293:C856,'[14] Nuovo Modello CE'!$E$9:$H$578,4,0)</f>
        <v>20146027.100000001</v>
      </c>
      <c r="F293" s="346">
        <f>VLOOKUP(C293:C856,'[14] Nuovo Modello CE'!$E$9:$J$578,6,0)</f>
        <v>0</v>
      </c>
      <c r="G293" s="348"/>
      <c r="H293" s="346"/>
      <c r="I293" s="348"/>
      <c r="J293" s="363"/>
      <c r="K293" s="346">
        <f t="shared" si="4"/>
        <v>20146027.100000001</v>
      </c>
      <c r="L293" s="307"/>
      <c r="N293" s="33"/>
      <c r="P293" s="38"/>
    </row>
    <row r="294" spans="1:16" s="44" customFormat="1" ht="18.75" x14ac:dyDescent="0.25">
      <c r="A294" s="34"/>
      <c r="B294" s="53"/>
      <c r="C294" s="42" t="s">
        <v>80</v>
      </c>
      <c r="D294" s="43" t="s">
        <v>911</v>
      </c>
      <c r="E294" s="346">
        <f>VLOOKUP(C294:C857,'[14] Nuovo Modello CE'!$E$9:$H$578,4,0)</f>
        <v>339550.87</v>
      </c>
      <c r="F294" s="346">
        <f>VLOOKUP(C294:C857,'[14] Nuovo Modello CE'!$E$9:$J$578,6,0)</f>
        <v>0</v>
      </c>
      <c r="G294" s="348"/>
      <c r="H294" s="346"/>
      <c r="I294" s="348"/>
      <c r="J294" s="363"/>
      <c r="K294" s="346">
        <f t="shared" si="4"/>
        <v>339550.87</v>
      </c>
      <c r="L294" s="307"/>
      <c r="N294" s="33"/>
      <c r="P294" s="38"/>
    </row>
    <row r="295" spans="1:16" s="44" customFormat="1" ht="25.5" x14ac:dyDescent="0.25">
      <c r="A295" s="54" t="s">
        <v>691</v>
      </c>
      <c r="B295" s="187"/>
      <c r="C295" s="39" t="s">
        <v>912</v>
      </c>
      <c r="D295" s="40" t="s">
        <v>913</v>
      </c>
      <c r="E295" s="346">
        <f>VLOOKUP(C295:C858,'[14] Nuovo Modello CE'!$E$9:$H$578,4,0)</f>
        <v>3072827.96</v>
      </c>
      <c r="F295" s="346">
        <f>VLOOKUP(C295:C858,'[14] Nuovo Modello CE'!$E$9:$J$578,6,0)</f>
        <v>0</v>
      </c>
      <c r="G295" s="348"/>
      <c r="H295" s="346"/>
      <c r="I295" s="348"/>
      <c r="J295" s="363"/>
      <c r="K295" s="346">
        <f t="shared" si="4"/>
        <v>3072827.96</v>
      </c>
      <c r="L295" s="307"/>
      <c r="N295" s="33"/>
      <c r="P295" s="38"/>
    </row>
    <row r="296" spans="1:16" s="44" customFormat="1" ht="25.5" x14ac:dyDescent="0.25">
      <c r="A296" s="34"/>
      <c r="B296" s="53"/>
      <c r="C296" s="42" t="s">
        <v>125</v>
      </c>
      <c r="D296" s="43" t="s">
        <v>914</v>
      </c>
      <c r="E296" s="346">
        <f>VLOOKUP(C296:C859,'[14] Nuovo Modello CE'!$E$9:$H$578,4,0)</f>
        <v>315464.28000000003</v>
      </c>
      <c r="F296" s="346">
        <f>VLOOKUP(C296:C859,'[14] Nuovo Modello CE'!$E$9:$J$578,6,0)</f>
        <v>0</v>
      </c>
      <c r="G296" s="348"/>
      <c r="H296" s="346"/>
      <c r="I296" s="348"/>
      <c r="J296" s="363"/>
      <c r="K296" s="346">
        <f t="shared" si="4"/>
        <v>315464.28000000003</v>
      </c>
      <c r="L296" s="307"/>
      <c r="N296" s="33"/>
      <c r="P296" s="38"/>
    </row>
    <row r="297" spans="1:16" s="44" customFormat="1" ht="25.5" x14ac:dyDescent="0.25">
      <c r="A297" s="34"/>
      <c r="B297" s="53"/>
      <c r="C297" s="42" t="s">
        <v>126</v>
      </c>
      <c r="D297" s="43" t="s">
        <v>915</v>
      </c>
      <c r="E297" s="346">
        <f>VLOOKUP(C297:C860,'[14] Nuovo Modello CE'!$E$9:$H$578,4,0)</f>
        <v>2731995.47</v>
      </c>
      <c r="F297" s="346">
        <f>VLOOKUP(C297:C860,'[14] Nuovo Modello CE'!$E$9:$J$578,6,0)</f>
        <v>0</v>
      </c>
      <c r="G297" s="348"/>
      <c r="H297" s="346"/>
      <c r="I297" s="348"/>
      <c r="J297" s="363"/>
      <c r="K297" s="346">
        <f t="shared" si="4"/>
        <v>2731995.47</v>
      </c>
      <c r="L297" s="307"/>
      <c r="N297" s="33"/>
      <c r="P297" s="38"/>
    </row>
    <row r="298" spans="1:16" s="44" customFormat="1" ht="25.5" x14ac:dyDescent="0.25">
      <c r="A298" s="34"/>
      <c r="B298" s="53"/>
      <c r="C298" s="42" t="s">
        <v>127</v>
      </c>
      <c r="D298" s="43" t="s">
        <v>916</v>
      </c>
      <c r="E298" s="346">
        <f>VLOOKUP(C298:C861,'[14] Nuovo Modello CE'!$E$9:$H$578,4,0)</f>
        <v>0</v>
      </c>
      <c r="F298" s="346">
        <f>VLOOKUP(C298:C861,'[14] Nuovo Modello CE'!$E$9:$J$578,6,0)</f>
        <v>0</v>
      </c>
      <c r="G298" s="348"/>
      <c r="H298" s="346"/>
      <c r="I298" s="348"/>
      <c r="J298" s="363"/>
      <c r="K298" s="346">
        <f t="shared" si="4"/>
        <v>0</v>
      </c>
      <c r="L298" s="307"/>
      <c r="N298" s="33"/>
      <c r="P298" s="38"/>
    </row>
    <row r="299" spans="1:16" s="44" customFormat="1" ht="38.25" x14ac:dyDescent="0.25">
      <c r="A299" s="34"/>
      <c r="B299" s="53"/>
      <c r="C299" s="42" t="s">
        <v>128</v>
      </c>
      <c r="D299" s="43" t="s">
        <v>917</v>
      </c>
      <c r="E299" s="346">
        <f>VLOOKUP(C299:C862,'[14] Nuovo Modello CE'!$E$9:$H$578,4,0)</f>
        <v>25368.21</v>
      </c>
      <c r="F299" s="346">
        <f>VLOOKUP(C299:C862,'[14] Nuovo Modello CE'!$E$9:$J$578,6,0)</f>
        <v>0</v>
      </c>
      <c r="G299" s="348"/>
      <c r="H299" s="346"/>
      <c r="I299" s="348"/>
      <c r="J299" s="363"/>
      <c r="K299" s="346">
        <f t="shared" si="4"/>
        <v>25368.21</v>
      </c>
      <c r="L299" s="307"/>
      <c r="N299" s="33"/>
      <c r="P299" s="38"/>
    </row>
    <row r="300" spans="1:16" s="44" customFormat="1" ht="38.25" x14ac:dyDescent="0.25">
      <c r="A300" s="34"/>
      <c r="B300" s="53" t="s">
        <v>414</v>
      </c>
      <c r="C300" s="42" t="s">
        <v>129</v>
      </c>
      <c r="D300" s="43" t="s">
        <v>918</v>
      </c>
      <c r="E300" s="346">
        <f>VLOOKUP(C300:C863,'[14] Nuovo Modello CE'!$E$9:$H$578,4,0)</f>
        <v>0</v>
      </c>
      <c r="F300" s="346">
        <f>VLOOKUP(C300:C863,'[14] Nuovo Modello CE'!$E$9:$J$578,6,0)</f>
        <v>0</v>
      </c>
      <c r="G300" s="348"/>
      <c r="H300" s="346"/>
      <c r="I300" s="348"/>
      <c r="J300" s="363"/>
      <c r="K300" s="346">
        <f t="shared" si="4"/>
        <v>0</v>
      </c>
      <c r="L300" s="307"/>
      <c r="N300" s="33"/>
      <c r="P300" s="38"/>
    </row>
    <row r="301" spans="1:16" s="44" customFormat="1" ht="25.5" x14ac:dyDescent="0.25">
      <c r="A301" s="34"/>
      <c r="B301" s="53"/>
      <c r="C301" s="42" t="s">
        <v>130</v>
      </c>
      <c r="D301" s="43" t="s">
        <v>919</v>
      </c>
      <c r="E301" s="346">
        <f>VLOOKUP(C301:C864,'[14] Nuovo Modello CE'!$E$9:$H$578,4,0)</f>
        <v>0</v>
      </c>
      <c r="F301" s="346">
        <f>VLOOKUP(C301:C864,'[14] Nuovo Modello CE'!$E$9:$J$578,6,0)</f>
        <v>0</v>
      </c>
      <c r="G301" s="348"/>
      <c r="H301" s="346"/>
      <c r="I301" s="348"/>
      <c r="J301" s="363"/>
      <c r="K301" s="346">
        <f t="shared" si="4"/>
        <v>0</v>
      </c>
      <c r="L301" s="307"/>
      <c r="N301" s="33"/>
      <c r="P301" s="38"/>
    </row>
    <row r="302" spans="1:16" s="44" customFormat="1" ht="38.25" x14ac:dyDescent="0.25">
      <c r="A302" s="34"/>
      <c r="B302" s="53" t="s">
        <v>414</v>
      </c>
      <c r="C302" s="42" t="s">
        <v>131</v>
      </c>
      <c r="D302" s="43" t="s">
        <v>132</v>
      </c>
      <c r="E302" s="346">
        <f>VLOOKUP(C302:C865,'[14] Nuovo Modello CE'!$E$9:$H$578,4,0)</f>
        <v>0</v>
      </c>
      <c r="F302" s="346">
        <f>VLOOKUP(C302:C865,'[14] Nuovo Modello CE'!$E$9:$J$578,6,0)</f>
        <v>0</v>
      </c>
      <c r="G302" s="348"/>
      <c r="H302" s="346"/>
      <c r="I302" s="348"/>
      <c r="J302" s="363"/>
      <c r="K302" s="346">
        <f t="shared" si="4"/>
        <v>0</v>
      </c>
      <c r="L302" s="307"/>
      <c r="N302" s="33"/>
      <c r="P302" s="38"/>
    </row>
    <row r="303" spans="1:16" s="44" customFormat="1" ht="18.75" x14ac:dyDescent="0.25">
      <c r="A303" s="34" t="s">
        <v>691</v>
      </c>
      <c r="B303" s="53"/>
      <c r="C303" s="39" t="s">
        <v>920</v>
      </c>
      <c r="D303" s="40" t="s">
        <v>921</v>
      </c>
      <c r="E303" s="346">
        <f>VLOOKUP(C303:C866,'[14] Nuovo Modello CE'!$E$9:$H$578,4,0)</f>
        <v>10834672.07</v>
      </c>
      <c r="F303" s="346">
        <f>VLOOKUP(C303:C866,'[14] Nuovo Modello CE'!$E$9:$J$578,6,0)</f>
        <v>5292628.3899999997</v>
      </c>
      <c r="G303" s="348"/>
      <c r="H303" s="346"/>
      <c r="I303" s="348"/>
      <c r="J303" s="363"/>
      <c r="K303" s="346">
        <f t="shared" si="4"/>
        <v>5542043.6800000006</v>
      </c>
      <c r="L303" s="307">
        <f>+K303/F303*100</f>
        <v>104.71250334656503</v>
      </c>
      <c r="N303" s="195"/>
      <c r="P303" s="38"/>
    </row>
    <row r="304" spans="1:16" s="44" customFormat="1" ht="18.75" x14ac:dyDescent="0.25">
      <c r="A304" s="54"/>
      <c r="B304" s="187"/>
      <c r="C304" s="42" t="s">
        <v>119</v>
      </c>
      <c r="D304" s="43" t="s">
        <v>120</v>
      </c>
      <c r="E304" s="346">
        <f>VLOOKUP(C304:C867,'[14] Nuovo Modello CE'!$E$9:$H$578,4,0)</f>
        <v>119545.32</v>
      </c>
      <c r="F304" s="346">
        <f>VLOOKUP(C304:C867,'[14] Nuovo Modello CE'!$E$9:$J$578,6,0)</f>
        <v>0</v>
      </c>
      <c r="G304" s="348"/>
      <c r="H304" s="346"/>
      <c r="I304" s="348"/>
      <c r="J304" s="363"/>
      <c r="K304" s="346">
        <f t="shared" si="4"/>
        <v>119545.32</v>
      </c>
      <c r="L304" s="307"/>
      <c r="N304" s="33"/>
      <c r="P304" s="38"/>
    </row>
    <row r="305" spans="1:16" s="44" customFormat="1" ht="18.75" x14ac:dyDescent="0.25">
      <c r="A305" s="54"/>
      <c r="B305" s="187"/>
      <c r="C305" s="42" t="s">
        <v>115</v>
      </c>
      <c r="D305" s="43" t="s">
        <v>116</v>
      </c>
      <c r="E305" s="346">
        <f>VLOOKUP(C305:C868,'[14] Nuovo Modello CE'!$E$9:$H$578,4,0)</f>
        <v>10784.98</v>
      </c>
      <c r="F305" s="346">
        <f>VLOOKUP(C305:C868,'[14] Nuovo Modello CE'!$E$9:$J$578,6,0)</f>
        <v>0</v>
      </c>
      <c r="G305" s="348"/>
      <c r="H305" s="346"/>
      <c r="I305" s="348"/>
      <c r="J305" s="363"/>
      <c r="K305" s="346">
        <f t="shared" si="4"/>
        <v>10784.98</v>
      </c>
      <c r="L305" s="307"/>
      <c r="N305" s="33"/>
      <c r="P305" s="38"/>
    </row>
    <row r="306" spans="1:16" s="44" customFormat="1" ht="25.5" x14ac:dyDescent="0.25">
      <c r="A306" s="34"/>
      <c r="B306" s="53"/>
      <c r="C306" s="42" t="s">
        <v>121</v>
      </c>
      <c r="D306" s="43" t="s">
        <v>122</v>
      </c>
      <c r="E306" s="346">
        <f>VLOOKUP(C306:C869,'[14] Nuovo Modello CE'!$E$9:$H$578,4,0)</f>
        <v>0</v>
      </c>
      <c r="F306" s="346">
        <f>VLOOKUP(C306:C869,'[14] Nuovo Modello CE'!$E$9:$J$578,6,0)</f>
        <v>0</v>
      </c>
      <c r="G306" s="348"/>
      <c r="H306" s="346"/>
      <c r="I306" s="348"/>
      <c r="J306" s="363"/>
      <c r="K306" s="346">
        <f t="shared" si="4"/>
        <v>0</v>
      </c>
      <c r="L306" s="307"/>
      <c r="N306" s="33"/>
      <c r="P306" s="38"/>
    </row>
    <row r="307" spans="1:16" s="44" customFormat="1" ht="18.75" x14ac:dyDescent="0.25">
      <c r="A307" s="54"/>
      <c r="B307" s="187"/>
      <c r="C307" s="42" t="s">
        <v>117</v>
      </c>
      <c r="D307" s="43" t="s">
        <v>118</v>
      </c>
      <c r="E307" s="346">
        <f>VLOOKUP(C307:C870,'[14] Nuovo Modello CE'!$E$9:$H$578,4,0)</f>
        <v>3450498.96</v>
      </c>
      <c r="F307" s="346">
        <f>VLOOKUP(C307:C870,'[14] Nuovo Modello CE'!$E$9:$J$578,6,0)</f>
        <v>0</v>
      </c>
      <c r="G307" s="348"/>
      <c r="H307" s="346"/>
      <c r="I307" s="348"/>
      <c r="J307" s="363"/>
      <c r="K307" s="346">
        <f t="shared" si="4"/>
        <v>3450498.96</v>
      </c>
      <c r="L307" s="307"/>
      <c r="N307" s="33"/>
      <c r="P307" s="38"/>
    </row>
    <row r="308" spans="1:16" s="44" customFormat="1" ht="18.75" x14ac:dyDescent="0.25">
      <c r="A308" s="54"/>
      <c r="B308" s="187"/>
      <c r="C308" s="42" t="s">
        <v>113</v>
      </c>
      <c r="D308" s="43" t="s">
        <v>114</v>
      </c>
      <c r="E308" s="346">
        <f>VLOOKUP(C308:C871,'[14] Nuovo Modello CE'!$E$9:$H$578,4,0)</f>
        <v>7224747.6100000003</v>
      </c>
      <c r="F308" s="346">
        <f>VLOOKUP(C308:C871,'[14] Nuovo Modello CE'!$E$9:$J$578,6,0)</f>
        <v>5292628.3899999997</v>
      </c>
      <c r="G308" s="348"/>
      <c r="H308" s="346"/>
      <c r="I308" s="348"/>
      <c r="J308" s="363"/>
      <c r="K308" s="346">
        <f t="shared" si="4"/>
        <v>1932119.2200000007</v>
      </c>
      <c r="L308" s="307">
        <f>+K308/F308*100</f>
        <v>36.505854513620989</v>
      </c>
      <c r="N308" s="195"/>
      <c r="P308" s="38"/>
    </row>
    <row r="309" spans="1:16" s="44" customFormat="1" ht="25.5" x14ac:dyDescent="0.25">
      <c r="A309" s="54"/>
      <c r="B309" s="187" t="s">
        <v>414</v>
      </c>
      <c r="C309" s="42" t="s">
        <v>123</v>
      </c>
      <c r="D309" s="43" t="s">
        <v>124</v>
      </c>
      <c r="E309" s="346">
        <f>VLOOKUP(C309:C872,'[14] Nuovo Modello CE'!$E$9:$H$578,4,0)</f>
        <v>29095.200000000001</v>
      </c>
      <c r="F309" s="346">
        <f>VLOOKUP(C309:C872,'[14] Nuovo Modello CE'!$E$9:$J$578,6,0)</f>
        <v>0</v>
      </c>
      <c r="G309" s="348"/>
      <c r="H309" s="346"/>
      <c r="I309" s="348"/>
      <c r="J309" s="363"/>
      <c r="K309" s="346">
        <f t="shared" si="4"/>
        <v>29095.200000000001</v>
      </c>
      <c r="L309" s="307"/>
      <c r="N309" s="33"/>
      <c r="P309" s="38"/>
    </row>
    <row r="310" spans="1:16" s="56" customFormat="1" ht="18.75" x14ac:dyDescent="0.25">
      <c r="A310" s="54"/>
      <c r="B310" s="53" t="s">
        <v>414</v>
      </c>
      <c r="C310" s="42" t="s">
        <v>922</v>
      </c>
      <c r="D310" s="43" t="s">
        <v>923</v>
      </c>
      <c r="E310" s="346">
        <f>VLOOKUP(C310:C873,'[14] Nuovo Modello CE'!$E$9:$H$578,4,0)</f>
        <v>0</v>
      </c>
      <c r="F310" s="346">
        <f>VLOOKUP(C310:C873,'[14] Nuovo Modello CE'!$E$9:$J$578,6,0)</f>
        <v>0</v>
      </c>
      <c r="G310" s="348"/>
      <c r="H310" s="346"/>
      <c r="I310" s="348"/>
      <c r="J310" s="363"/>
      <c r="K310" s="346">
        <f t="shared" si="4"/>
        <v>0</v>
      </c>
      <c r="L310" s="307"/>
      <c r="N310" s="58"/>
      <c r="P310" s="59"/>
    </row>
    <row r="311" spans="1:16" s="44" customFormat="1" ht="25.5" x14ac:dyDescent="0.25">
      <c r="A311" s="34" t="s">
        <v>691</v>
      </c>
      <c r="B311" s="53"/>
      <c r="C311" s="39" t="s">
        <v>924</v>
      </c>
      <c r="D311" s="40" t="s">
        <v>925</v>
      </c>
      <c r="E311" s="346">
        <f>VLOOKUP(C311:C874,'[14] Nuovo Modello CE'!$E$9:$H$578,4,0)</f>
        <v>8540582.0399999991</v>
      </c>
      <c r="F311" s="346">
        <f>VLOOKUP(C311:C874,'[14] Nuovo Modello CE'!$E$9:$J$578,6,0)</f>
        <v>0</v>
      </c>
      <c r="G311" s="348"/>
      <c r="H311" s="346"/>
      <c r="I311" s="348"/>
      <c r="J311" s="363"/>
      <c r="K311" s="346">
        <f t="shared" si="4"/>
        <v>8540582.0399999991</v>
      </c>
      <c r="L311" s="307"/>
      <c r="N311" s="33"/>
      <c r="P311" s="38"/>
    </row>
    <row r="312" spans="1:16" s="21" customFormat="1" ht="25.5" x14ac:dyDescent="0.25">
      <c r="A312" s="49"/>
      <c r="B312" s="50" t="s">
        <v>414</v>
      </c>
      <c r="C312" s="42" t="s">
        <v>133</v>
      </c>
      <c r="D312" s="43" t="s">
        <v>926</v>
      </c>
      <c r="E312" s="346">
        <f>VLOOKUP(C312:C875,'[14] Nuovo Modello CE'!$E$9:$H$578,4,0)</f>
        <v>11899.44</v>
      </c>
      <c r="F312" s="346">
        <f>VLOOKUP(C312:C875,'[14] Nuovo Modello CE'!$E$9:$J$578,6,0)</f>
        <v>0</v>
      </c>
      <c r="G312" s="348"/>
      <c r="H312" s="346"/>
      <c r="I312" s="348"/>
      <c r="J312" s="363"/>
      <c r="K312" s="346">
        <f t="shared" si="4"/>
        <v>11899.44</v>
      </c>
      <c r="L312" s="307"/>
      <c r="N312" s="33"/>
      <c r="P312" s="38"/>
    </row>
    <row r="313" spans="1:16" s="21" customFormat="1" ht="25.5" x14ac:dyDescent="0.25">
      <c r="A313" s="49"/>
      <c r="B313" s="50"/>
      <c r="C313" s="42" t="s">
        <v>134</v>
      </c>
      <c r="D313" s="43" t="s">
        <v>927</v>
      </c>
      <c r="E313" s="346">
        <f>VLOOKUP(C313:C876,'[14] Nuovo Modello CE'!$E$9:$H$578,4,0)</f>
        <v>0</v>
      </c>
      <c r="F313" s="346">
        <f>VLOOKUP(C313:C876,'[14] Nuovo Modello CE'!$E$9:$J$578,6,0)</f>
        <v>0</v>
      </c>
      <c r="G313" s="348"/>
      <c r="H313" s="346"/>
      <c r="I313" s="348"/>
      <c r="J313" s="363"/>
      <c r="K313" s="346">
        <f t="shared" si="4"/>
        <v>0</v>
      </c>
      <c r="L313" s="307"/>
      <c r="N313" s="33"/>
      <c r="P313" s="38"/>
    </row>
    <row r="314" spans="1:16" s="21" customFormat="1" ht="25.5" x14ac:dyDescent="0.25">
      <c r="A314" s="49" t="s">
        <v>691</v>
      </c>
      <c r="B314" s="50"/>
      <c r="C314" s="42" t="s">
        <v>928</v>
      </c>
      <c r="D314" s="43" t="s">
        <v>929</v>
      </c>
      <c r="E314" s="346">
        <f>VLOOKUP(C314:C877,'[14] Nuovo Modello CE'!$E$9:$H$578,4,0)</f>
        <v>8380665.6099999994</v>
      </c>
      <c r="F314" s="346">
        <f>VLOOKUP(C314:C877,'[14] Nuovo Modello CE'!$E$9:$J$578,6,0)</f>
        <v>0</v>
      </c>
      <c r="G314" s="348"/>
      <c r="H314" s="346"/>
      <c r="I314" s="348"/>
      <c r="J314" s="363"/>
      <c r="K314" s="346">
        <f t="shared" si="4"/>
        <v>8380665.6099999994</v>
      </c>
      <c r="L314" s="307"/>
      <c r="N314" s="33"/>
      <c r="P314" s="38"/>
    </row>
    <row r="315" spans="1:16" s="21" customFormat="1" ht="25.5" x14ac:dyDescent="0.25">
      <c r="A315" s="49"/>
      <c r="B315" s="50"/>
      <c r="C315" s="45" t="s">
        <v>135</v>
      </c>
      <c r="D315" s="46" t="s">
        <v>930</v>
      </c>
      <c r="E315" s="346">
        <f>VLOOKUP(C315:C878,'[14] Nuovo Modello CE'!$E$9:$H$578,4,0)</f>
        <v>6302629.8799999999</v>
      </c>
      <c r="F315" s="346">
        <f>VLOOKUP(C315:C878,'[14] Nuovo Modello CE'!$E$9:$J$578,6,0)</f>
        <v>0</v>
      </c>
      <c r="G315" s="356"/>
      <c r="H315" s="346"/>
      <c r="I315" s="348"/>
      <c r="J315" s="363"/>
      <c r="K315" s="346">
        <f t="shared" si="4"/>
        <v>6302629.8799999999</v>
      </c>
      <c r="L315" s="307"/>
      <c r="N315" s="33"/>
      <c r="P315" s="38"/>
    </row>
    <row r="316" spans="1:16" s="21" customFormat="1" ht="18.75" x14ac:dyDescent="0.25">
      <c r="A316" s="49"/>
      <c r="B316" s="50"/>
      <c r="C316" s="45" t="s">
        <v>136</v>
      </c>
      <c r="D316" s="46" t="s">
        <v>137</v>
      </c>
      <c r="E316" s="346">
        <f>VLOOKUP(C316:C879,'[14] Nuovo Modello CE'!$E$9:$H$578,4,0)</f>
        <v>0</v>
      </c>
      <c r="F316" s="346">
        <f>VLOOKUP(C316:C879,'[14] Nuovo Modello CE'!$E$9:$J$578,6,0)</f>
        <v>0</v>
      </c>
      <c r="G316" s="348"/>
      <c r="H316" s="346"/>
      <c r="I316" s="348"/>
      <c r="J316" s="363"/>
      <c r="K316" s="346">
        <f t="shared" si="4"/>
        <v>0</v>
      </c>
      <c r="L316" s="307"/>
      <c r="N316" s="33"/>
      <c r="P316" s="38"/>
    </row>
    <row r="317" spans="1:16" s="21" customFormat="1" ht="25.5" x14ac:dyDescent="0.25">
      <c r="A317" s="49"/>
      <c r="B317" s="50"/>
      <c r="C317" s="45" t="s">
        <v>138</v>
      </c>
      <c r="D317" s="46" t="s">
        <v>931</v>
      </c>
      <c r="E317" s="346">
        <f>VLOOKUP(C317:C880,'[14] Nuovo Modello CE'!$E$9:$H$578,4,0)</f>
        <v>140794.13999999998</v>
      </c>
      <c r="F317" s="346">
        <f>VLOOKUP(C317:C880,'[14] Nuovo Modello CE'!$E$9:$J$578,6,0)</f>
        <v>0</v>
      </c>
      <c r="G317" s="348"/>
      <c r="H317" s="346"/>
      <c r="I317" s="348"/>
      <c r="J317" s="363"/>
      <c r="K317" s="346">
        <f t="shared" si="4"/>
        <v>140794.13999999998</v>
      </c>
      <c r="L317" s="307"/>
      <c r="N317" s="33"/>
      <c r="P317" s="38"/>
    </row>
    <row r="318" spans="1:16" s="21" customFormat="1" ht="18.75" x14ac:dyDescent="0.25">
      <c r="A318" s="49"/>
      <c r="B318" s="50"/>
      <c r="C318" s="45" t="s">
        <v>139</v>
      </c>
      <c r="D318" s="46" t="s">
        <v>140</v>
      </c>
      <c r="E318" s="346">
        <f>VLOOKUP(C318:C881,'[14] Nuovo Modello CE'!$E$9:$H$578,4,0)</f>
        <v>0</v>
      </c>
      <c r="F318" s="346">
        <f>VLOOKUP(C318:C881,'[14] Nuovo Modello CE'!$E$9:$J$578,6,0)</f>
        <v>0</v>
      </c>
      <c r="G318" s="348"/>
      <c r="H318" s="346"/>
      <c r="I318" s="348"/>
      <c r="J318" s="363"/>
      <c r="K318" s="346">
        <f t="shared" si="4"/>
        <v>0</v>
      </c>
      <c r="L318" s="307"/>
      <c r="N318" s="33"/>
      <c r="P318" s="38"/>
    </row>
    <row r="319" spans="1:16" s="21" customFormat="1" ht="18.75" x14ac:dyDescent="0.25">
      <c r="A319" s="49"/>
      <c r="B319" s="50"/>
      <c r="C319" s="45" t="s">
        <v>141</v>
      </c>
      <c r="D319" s="46" t="s">
        <v>142</v>
      </c>
      <c r="E319" s="346">
        <f>VLOOKUP(C319:C882,'[14] Nuovo Modello CE'!$E$9:$H$578,4,0)</f>
        <v>503036.62</v>
      </c>
      <c r="F319" s="346">
        <f>VLOOKUP(C319:C882,'[14] Nuovo Modello CE'!$E$9:$J$578,6,0)</f>
        <v>0</v>
      </c>
      <c r="G319" s="348"/>
      <c r="H319" s="346"/>
      <c r="I319" s="348"/>
      <c r="J319" s="363"/>
      <c r="K319" s="346">
        <f t="shared" si="4"/>
        <v>503036.62</v>
      </c>
      <c r="L319" s="307"/>
      <c r="N319" s="33"/>
      <c r="P319" s="38"/>
    </row>
    <row r="320" spans="1:16" s="21" customFormat="1" ht="18.75" x14ac:dyDescent="0.25">
      <c r="A320" s="49"/>
      <c r="B320" s="50"/>
      <c r="C320" s="45" t="s">
        <v>143</v>
      </c>
      <c r="D320" s="46" t="s">
        <v>144</v>
      </c>
      <c r="E320" s="346">
        <f>VLOOKUP(C320:C883,'[14] Nuovo Modello CE'!$E$9:$H$578,4,0)</f>
        <v>1434204.97</v>
      </c>
      <c r="F320" s="346">
        <f>VLOOKUP(C320:C883,'[14] Nuovo Modello CE'!$E$9:$J$578,6,0)</f>
        <v>0</v>
      </c>
      <c r="G320" s="348"/>
      <c r="H320" s="346"/>
      <c r="I320" s="348"/>
      <c r="J320" s="363"/>
      <c r="K320" s="346">
        <f t="shared" si="4"/>
        <v>1434204.97</v>
      </c>
      <c r="L320" s="307"/>
      <c r="N320" s="33"/>
      <c r="P320" s="38"/>
    </row>
    <row r="321" spans="1:16" s="21" customFormat="1" ht="25.5" x14ac:dyDescent="0.25">
      <c r="A321" s="49" t="s">
        <v>691</v>
      </c>
      <c r="B321" s="50"/>
      <c r="C321" s="42" t="s">
        <v>932</v>
      </c>
      <c r="D321" s="43" t="s">
        <v>933</v>
      </c>
      <c r="E321" s="346">
        <f>VLOOKUP(C321:C884,'[14] Nuovo Modello CE'!$E$9:$H$578,4,0)</f>
        <v>148016.99</v>
      </c>
      <c r="F321" s="346">
        <f>VLOOKUP(C321:C884,'[14] Nuovo Modello CE'!$E$9:$J$578,6,0)</f>
        <v>0</v>
      </c>
      <c r="G321" s="348"/>
      <c r="H321" s="346"/>
      <c r="I321" s="348"/>
      <c r="J321" s="363"/>
      <c r="K321" s="346">
        <f t="shared" si="4"/>
        <v>148016.99</v>
      </c>
      <c r="L321" s="307"/>
      <c r="N321" s="33"/>
      <c r="P321" s="38"/>
    </row>
    <row r="322" spans="1:16" s="21" customFormat="1" ht="25.5" x14ac:dyDescent="0.25">
      <c r="A322" s="49"/>
      <c r="B322" s="50" t="s">
        <v>414</v>
      </c>
      <c r="C322" s="45" t="s">
        <v>145</v>
      </c>
      <c r="D322" s="46" t="s">
        <v>146</v>
      </c>
      <c r="E322" s="346">
        <f>VLOOKUP(C322:C885,'[14] Nuovo Modello CE'!$E$9:$H$578,4,0)</f>
        <v>0</v>
      </c>
      <c r="F322" s="346">
        <f>VLOOKUP(C322:C885,'[14] Nuovo Modello CE'!$E$9:$J$578,6,0)</f>
        <v>0</v>
      </c>
      <c r="G322" s="348"/>
      <c r="H322" s="346"/>
      <c r="I322" s="348"/>
      <c r="J322" s="363"/>
      <c r="K322" s="346">
        <f t="shared" si="4"/>
        <v>0</v>
      </c>
      <c r="L322" s="307"/>
      <c r="N322" s="33"/>
      <c r="P322" s="38"/>
    </row>
    <row r="323" spans="1:16" s="21" customFormat="1" ht="25.5" x14ac:dyDescent="0.25">
      <c r="A323" s="49"/>
      <c r="B323" s="50"/>
      <c r="C323" s="45" t="s">
        <v>147</v>
      </c>
      <c r="D323" s="46" t="s">
        <v>148</v>
      </c>
      <c r="E323" s="346">
        <f>VLOOKUP(C323:C886,'[14] Nuovo Modello CE'!$E$9:$H$578,4,0)</f>
        <v>148016.99</v>
      </c>
      <c r="F323" s="346">
        <f>VLOOKUP(C323:C886,'[14] Nuovo Modello CE'!$E$9:$J$578,6,0)</f>
        <v>0</v>
      </c>
      <c r="G323" s="348"/>
      <c r="H323" s="346"/>
      <c r="I323" s="348"/>
      <c r="J323" s="363"/>
      <c r="K323" s="346">
        <f t="shared" si="4"/>
        <v>148016.99</v>
      </c>
      <c r="L323" s="307"/>
      <c r="N323" s="33"/>
      <c r="P323" s="38"/>
    </row>
    <row r="324" spans="1:16" s="21" customFormat="1" ht="25.5" x14ac:dyDescent="0.25">
      <c r="A324" s="49"/>
      <c r="B324" s="50" t="s">
        <v>757</v>
      </c>
      <c r="C324" s="45" t="s">
        <v>149</v>
      </c>
      <c r="D324" s="46" t="s">
        <v>150</v>
      </c>
      <c r="E324" s="346">
        <f>VLOOKUP(C324:C887,'[14] Nuovo Modello CE'!$E$9:$H$578,4,0)</f>
        <v>0</v>
      </c>
      <c r="F324" s="346">
        <f>VLOOKUP(C324:C887,'[14] Nuovo Modello CE'!$E$9:$J$578,6,0)</f>
        <v>0</v>
      </c>
      <c r="G324" s="348"/>
      <c r="H324" s="346"/>
      <c r="I324" s="348"/>
      <c r="J324" s="363"/>
      <c r="K324" s="346">
        <f t="shared" si="4"/>
        <v>0</v>
      </c>
      <c r="L324" s="307"/>
      <c r="N324" s="33"/>
      <c r="P324" s="38"/>
    </row>
    <row r="325" spans="1:16" s="21" customFormat="1" ht="25.5" x14ac:dyDescent="0.25">
      <c r="A325" s="49" t="s">
        <v>691</v>
      </c>
      <c r="B325" s="50"/>
      <c r="C325" s="39" t="s">
        <v>934</v>
      </c>
      <c r="D325" s="40" t="s">
        <v>935</v>
      </c>
      <c r="E325" s="346">
        <f>VLOOKUP(C325:C888,'[14] Nuovo Modello CE'!$E$9:$H$578,4,0)</f>
        <v>5923452.3300000001</v>
      </c>
      <c r="F325" s="346">
        <f>VLOOKUP(C325:C888,'[14] Nuovo Modello CE'!$E$9:$J$578,6,0)</f>
        <v>0</v>
      </c>
      <c r="G325" s="348"/>
      <c r="H325" s="346"/>
      <c r="I325" s="348"/>
      <c r="J325" s="363"/>
      <c r="K325" s="346">
        <f t="shared" si="4"/>
        <v>5923452.3300000001</v>
      </c>
      <c r="L325" s="307"/>
      <c r="N325" s="33"/>
      <c r="P325" s="38"/>
    </row>
    <row r="326" spans="1:16" s="21" customFormat="1" ht="25.5" x14ac:dyDescent="0.25">
      <c r="A326" s="60"/>
      <c r="B326" s="189" t="s">
        <v>414</v>
      </c>
      <c r="C326" s="42" t="s">
        <v>75</v>
      </c>
      <c r="D326" s="43" t="s">
        <v>153</v>
      </c>
      <c r="E326" s="346">
        <f>VLOOKUP(C326:C889,'[14] Nuovo Modello CE'!$E$9:$H$578,4,0)</f>
        <v>294935.52</v>
      </c>
      <c r="F326" s="346">
        <f>VLOOKUP(C326:C889,'[14] Nuovo Modello CE'!$E$9:$J$578,6,0)</f>
        <v>0</v>
      </c>
      <c r="G326" s="348"/>
      <c r="H326" s="346"/>
      <c r="I326" s="348"/>
      <c r="J326" s="363"/>
      <c r="K326" s="346">
        <f t="shared" si="4"/>
        <v>294935.52</v>
      </c>
      <c r="L326" s="307"/>
      <c r="N326" s="33"/>
      <c r="P326" s="38"/>
    </row>
    <row r="327" spans="1:16" s="21" customFormat="1" ht="25.5" x14ac:dyDescent="0.25">
      <c r="A327" s="49"/>
      <c r="B327" s="50"/>
      <c r="C327" s="42" t="s">
        <v>154</v>
      </c>
      <c r="D327" s="43" t="s">
        <v>155</v>
      </c>
      <c r="E327" s="346">
        <f>VLOOKUP(C327:C890,'[14] Nuovo Modello CE'!$E$9:$H$578,4,0)</f>
        <v>0</v>
      </c>
      <c r="F327" s="346">
        <f>VLOOKUP(C327:C890,'[14] Nuovo Modello CE'!$E$9:$J$578,6,0)</f>
        <v>0</v>
      </c>
      <c r="G327" s="348"/>
      <c r="H327" s="346"/>
      <c r="I327" s="348"/>
      <c r="J327" s="363"/>
      <c r="K327" s="346">
        <f t="shared" si="4"/>
        <v>0</v>
      </c>
      <c r="L327" s="307"/>
      <c r="N327" s="33"/>
      <c r="P327" s="38"/>
    </row>
    <row r="328" spans="1:16" s="21" customFormat="1" ht="25.5" x14ac:dyDescent="0.25">
      <c r="A328" s="49"/>
      <c r="B328" s="50" t="s">
        <v>757</v>
      </c>
      <c r="C328" s="42" t="s">
        <v>156</v>
      </c>
      <c r="D328" s="43" t="s">
        <v>157</v>
      </c>
      <c r="E328" s="346">
        <f>VLOOKUP(C328:C891,'[14] Nuovo Modello CE'!$E$9:$H$578,4,0)</f>
        <v>132552.82</v>
      </c>
      <c r="F328" s="346">
        <f>VLOOKUP(C328:C891,'[14] Nuovo Modello CE'!$E$9:$J$578,6,0)</f>
        <v>0</v>
      </c>
      <c r="G328" s="348"/>
      <c r="H328" s="346"/>
      <c r="I328" s="348"/>
      <c r="J328" s="363"/>
      <c r="K328" s="346">
        <f t="shared" si="4"/>
        <v>132552.82</v>
      </c>
      <c r="L328" s="307"/>
      <c r="N328" s="33"/>
      <c r="P328" s="38"/>
    </row>
    <row r="329" spans="1:16" s="21" customFormat="1" ht="18.75" x14ac:dyDescent="0.25">
      <c r="A329" s="60"/>
      <c r="B329" s="189"/>
      <c r="C329" s="42" t="s">
        <v>151</v>
      </c>
      <c r="D329" s="43" t="s">
        <v>152</v>
      </c>
      <c r="E329" s="346">
        <f>VLOOKUP(C329:C892,'[14] Nuovo Modello CE'!$E$9:$H$578,4,0)</f>
        <v>5495963.9900000002</v>
      </c>
      <c r="F329" s="346">
        <f>VLOOKUP(C329:C892,'[14] Nuovo Modello CE'!$E$9:$J$578,6,0)</f>
        <v>0</v>
      </c>
      <c r="G329" s="348"/>
      <c r="H329" s="346"/>
      <c r="I329" s="348"/>
      <c r="J329" s="363"/>
      <c r="K329" s="346">
        <f t="shared" si="4"/>
        <v>5495963.9900000002</v>
      </c>
      <c r="L329" s="307"/>
      <c r="N329" s="33"/>
      <c r="P329" s="38"/>
    </row>
    <row r="330" spans="1:16" s="44" customFormat="1" ht="18.75" x14ac:dyDescent="0.25">
      <c r="A330" s="54"/>
      <c r="B330" s="187"/>
      <c r="C330" s="42" t="s">
        <v>158</v>
      </c>
      <c r="D330" s="43" t="s">
        <v>159</v>
      </c>
      <c r="E330" s="346">
        <f>VLOOKUP(C330:C893,'[14] Nuovo Modello CE'!$E$9:$H$578,4,0)</f>
        <v>0</v>
      </c>
      <c r="F330" s="346">
        <f>VLOOKUP(C330:C893,'[14] Nuovo Modello CE'!$E$9:$J$578,6,0)</f>
        <v>0</v>
      </c>
      <c r="G330" s="348"/>
      <c r="H330" s="346"/>
      <c r="I330" s="348"/>
      <c r="J330" s="363"/>
      <c r="K330" s="346">
        <f t="shared" si="4"/>
        <v>0</v>
      </c>
      <c r="L330" s="307"/>
      <c r="N330" s="33"/>
      <c r="P330" s="38"/>
    </row>
    <row r="331" spans="1:16" s="44" customFormat="1" ht="25.5" x14ac:dyDescent="0.25">
      <c r="A331" s="54"/>
      <c r="B331" s="187" t="s">
        <v>414</v>
      </c>
      <c r="C331" s="42" t="s">
        <v>611</v>
      </c>
      <c r="D331" s="43" t="s">
        <v>936</v>
      </c>
      <c r="E331" s="346">
        <f>VLOOKUP(C331:C894,'[14] Nuovo Modello CE'!$E$9:$H$578,4,0)</f>
        <v>0</v>
      </c>
      <c r="F331" s="346">
        <f>VLOOKUP(C331:C894,'[14] Nuovo Modello CE'!$E$9:$J$578,6,0)</f>
        <v>0</v>
      </c>
      <c r="G331" s="348"/>
      <c r="H331" s="346"/>
      <c r="I331" s="348"/>
      <c r="J331" s="363"/>
      <c r="K331" s="346">
        <f t="shared" si="4"/>
        <v>0</v>
      </c>
      <c r="L331" s="307"/>
      <c r="N331" s="33"/>
      <c r="P331" s="38"/>
    </row>
    <row r="332" spans="1:16" s="44" customFormat="1" ht="25.5" x14ac:dyDescent="0.25">
      <c r="A332" s="54"/>
      <c r="B332" s="187" t="s">
        <v>757</v>
      </c>
      <c r="C332" s="42" t="s">
        <v>612</v>
      </c>
      <c r="D332" s="43" t="s">
        <v>937</v>
      </c>
      <c r="E332" s="346">
        <f>VLOOKUP(C332:C895,'[14] Nuovo Modello CE'!$E$9:$H$578,4,0)</f>
        <v>0</v>
      </c>
      <c r="F332" s="346">
        <f>VLOOKUP(C332:C895,'[14] Nuovo Modello CE'!$E$9:$J$578,6,0)</f>
        <v>0</v>
      </c>
      <c r="G332" s="348"/>
      <c r="H332" s="346"/>
      <c r="I332" s="348"/>
      <c r="J332" s="363"/>
      <c r="K332" s="346">
        <f t="shared" si="4"/>
        <v>0</v>
      </c>
      <c r="L332" s="307"/>
      <c r="N332" s="33"/>
      <c r="P332" s="38"/>
    </row>
    <row r="333" spans="1:16" s="44" customFormat="1" ht="25.5" x14ac:dyDescent="0.25">
      <c r="A333" s="61"/>
      <c r="B333" s="190" t="s">
        <v>755</v>
      </c>
      <c r="C333" s="39" t="s">
        <v>938</v>
      </c>
      <c r="D333" s="40" t="s">
        <v>939</v>
      </c>
      <c r="E333" s="346">
        <f>VLOOKUP(C333:C896,'[14] Nuovo Modello CE'!$E$9:$H$578,4,0)</f>
        <v>0</v>
      </c>
      <c r="F333" s="346">
        <f>VLOOKUP(C333:C896,'[14] Nuovo Modello CE'!$E$9:$J$578,6,0)</f>
        <v>0</v>
      </c>
      <c r="G333" s="348"/>
      <c r="H333" s="346"/>
      <c r="I333" s="348"/>
      <c r="J333" s="363"/>
      <c r="K333" s="346">
        <f t="shared" si="4"/>
        <v>0</v>
      </c>
      <c r="L333" s="307"/>
      <c r="N333" s="33"/>
      <c r="P333" s="38"/>
    </row>
    <row r="334" spans="1:16" s="44" customFormat="1" ht="18.75" x14ac:dyDescent="0.25">
      <c r="A334" s="54" t="s">
        <v>691</v>
      </c>
      <c r="B334" s="187"/>
      <c r="C334" s="39" t="s">
        <v>940</v>
      </c>
      <c r="D334" s="40" t="s">
        <v>941</v>
      </c>
      <c r="E334" s="346">
        <f>VLOOKUP(C334:C897,'[14] Nuovo Modello CE'!$E$9:$H$578,4,0)</f>
        <v>52754712.36999999</v>
      </c>
      <c r="F334" s="346">
        <f>VLOOKUP(C334:C897,'[14] Nuovo Modello CE'!$E$9:$J$578,6,0)</f>
        <v>0</v>
      </c>
      <c r="G334" s="348"/>
      <c r="H334" s="346"/>
      <c r="I334" s="348"/>
      <c r="J334" s="363"/>
      <c r="K334" s="346">
        <f t="shared" si="4"/>
        <v>52754712.36999999</v>
      </c>
      <c r="L334" s="307"/>
      <c r="N334" s="33"/>
      <c r="P334" s="38"/>
    </row>
    <row r="335" spans="1:16" s="44" customFormat="1" ht="18.75" x14ac:dyDescent="0.25">
      <c r="A335" s="34" t="s">
        <v>691</v>
      </c>
      <c r="B335" s="53"/>
      <c r="C335" s="39" t="s">
        <v>942</v>
      </c>
      <c r="D335" s="40" t="s">
        <v>943</v>
      </c>
      <c r="E335" s="346">
        <f>VLOOKUP(C335:C898,'[14] Nuovo Modello CE'!$E$9:$H$578,4,0)</f>
        <v>52291291.569999993</v>
      </c>
      <c r="F335" s="346">
        <f>VLOOKUP(C335:C898,'[14] Nuovo Modello CE'!$E$9:$J$578,6,0)</f>
        <v>0</v>
      </c>
      <c r="G335" s="348"/>
      <c r="H335" s="346"/>
      <c r="I335" s="348"/>
      <c r="J335" s="363"/>
      <c r="K335" s="346">
        <f t="shared" si="4"/>
        <v>52291291.569999993</v>
      </c>
      <c r="L335" s="307"/>
      <c r="N335" s="33"/>
      <c r="P335" s="38"/>
    </row>
    <row r="336" spans="1:16" s="44" customFormat="1" ht="18.75" x14ac:dyDescent="0.25">
      <c r="A336" s="34"/>
      <c r="B336" s="53"/>
      <c r="C336" s="42" t="s">
        <v>198</v>
      </c>
      <c r="D336" s="43" t="s">
        <v>199</v>
      </c>
      <c r="E336" s="346">
        <f>VLOOKUP(C336:C899,'[14] Nuovo Modello CE'!$E$9:$H$578,4,0)</f>
        <v>1893088.16</v>
      </c>
      <c r="F336" s="346">
        <f>VLOOKUP(C336:C899,'[14] Nuovo Modello CE'!$E$9:$J$578,6,0)</f>
        <v>0</v>
      </c>
      <c r="G336" s="356"/>
      <c r="H336" s="346"/>
      <c r="I336" s="348"/>
      <c r="J336" s="363"/>
      <c r="K336" s="346">
        <f t="shared" si="4"/>
        <v>1893088.16</v>
      </c>
      <c r="L336" s="307"/>
      <c r="N336" s="33"/>
      <c r="P336" s="38"/>
    </row>
    <row r="337" spans="1:16" s="44" customFormat="1" ht="18.75" x14ac:dyDescent="0.25">
      <c r="A337" s="34"/>
      <c r="B337" s="53"/>
      <c r="C337" s="42" t="s">
        <v>200</v>
      </c>
      <c r="D337" s="43" t="s">
        <v>201</v>
      </c>
      <c r="E337" s="346">
        <f>VLOOKUP(C337:C900,'[14] Nuovo Modello CE'!$E$9:$H$578,4,0)</f>
        <v>7506456.8600000003</v>
      </c>
      <c r="F337" s="346">
        <f>VLOOKUP(C337:C900,'[14] Nuovo Modello CE'!$E$9:$J$578,6,0)</f>
        <v>0</v>
      </c>
      <c r="G337" s="348"/>
      <c r="H337" s="346"/>
      <c r="I337" s="348"/>
      <c r="J337" s="363"/>
      <c r="K337" s="346">
        <f t="shared" si="4"/>
        <v>7506456.8600000003</v>
      </c>
      <c r="L337" s="307"/>
      <c r="N337" s="33"/>
      <c r="P337" s="38"/>
    </row>
    <row r="338" spans="1:16" s="44" customFormat="1" ht="18.75" x14ac:dyDescent="0.25">
      <c r="A338" s="34" t="s">
        <v>691</v>
      </c>
      <c r="B338" s="53"/>
      <c r="C338" s="42" t="s">
        <v>944</v>
      </c>
      <c r="D338" s="43" t="s">
        <v>945</v>
      </c>
      <c r="E338" s="346">
        <f>VLOOKUP(C338:C901,'[14] Nuovo Modello CE'!$E$9:$H$578,4,0)</f>
        <v>2391860.5299999998</v>
      </c>
      <c r="F338" s="346">
        <f>VLOOKUP(C338:C901,'[14] Nuovo Modello CE'!$E$9:$J$578,6,0)</f>
        <v>0</v>
      </c>
      <c r="G338" s="348"/>
      <c r="H338" s="346"/>
      <c r="I338" s="348"/>
      <c r="J338" s="363"/>
      <c r="K338" s="346">
        <f t="shared" si="4"/>
        <v>2391860.5299999998</v>
      </c>
      <c r="L338" s="307"/>
      <c r="N338" s="33"/>
      <c r="P338" s="38"/>
    </row>
    <row r="339" spans="1:16" s="56" customFormat="1" ht="18.75" x14ac:dyDescent="0.25">
      <c r="A339" s="34"/>
      <c r="B339" s="53"/>
      <c r="C339" s="42" t="s">
        <v>617</v>
      </c>
      <c r="D339" s="43" t="s">
        <v>946</v>
      </c>
      <c r="E339" s="346">
        <f>VLOOKUP(C339:C902,'[14] Nuovo Modello CE'!$E$9:$H$578,4,0)</f>
        <v>0</v>
      </c>
      <c r="F339" s="346">
        <f>VLOOKUP(C339:C902,'[14] Nuovo Modello CE'!$E$9:$J$578,6,0)</f>
        <v>0</v>
      </c>
      <c r="G339" s="348"/>
      <c r="H339" s="346"/>
      <c r="I339" s="348"/>
      <c r="J339" s="363"/>
      <c r="K339" s="346">
        <f t="shared" si="4"/>
        <v>0</v>
      </c>
      <c r="L339" s="307"/>
      <c r="N339" s="33"/>
      <c r="P339" s="38"/>
    </row>
    <row r="340" spans="1:16" s="56" customFormat="1" ht="18.75" x14ac:dyDescent="0.25">
      <c r="A340" s="34"/>
      <c r="B340" s="53"/>
      <c r="C340" s="42" t="s">
        <v>618</v>
      </c>
      <c r="D340" s="43" t="s">
        <v>947</v>
      </c>
      <c r="E340" s="346">
        <f>VLOOKUP(C340:C903,'[14] Nuovo Modello CE'!$E$9:$H$578,4,0)</f>
        <v>2391860.5299999998</v>
      </c>
      <c r="F340" s="346">
        <f>VLOOKUP(C340:C903,'[14] Nuovo Modello CE'!$E$9:$J$578,6,0)</f>
        <v>0</v>
      </c>
      <c r="G340" s="348"/>
      <c r="H340" s="346"/>
      <c r="I340" s="348"/>
      <c r="J340" s="363"/>
      <c r="K340" s="346">
        <f t="shared" si="4"/>
        <v>2391860.5299999998</v>
      </c>
      <c r="L340" s="307"/>
      <c r="N340" s="33"/>
      <c r="P340" s="38"/>
    </row>
    <row r="341" spans="1:16" s="44" customFormat="1" ht="18.75" x14ac:dyDescent="0.25">
      <c r="A341" s="34"/>
      <c r="B341" s="53"/>
      <c r="C341" s="42" t="s">
        <v>202</v>
      </c>
      <c r="D341" s="43" t="s">
        <v>203</v>
      </c>
      <c r="E341" s="346">
        <f>VLOOKUP(C341:C904,'[14] Nuovo Modello CE'!$E$9:$H$578,4,0)</f>
        <v>0</v>
      </c>
      <c r="F341" s="346">
        <f>VLOOKUP(C341:C904,'[14] Nuovo Modello CE'!$E$9:$J$578,6,0)</f>
        <v>0</v>
      </c>
      <c r="G341" s="348"/>
      <c r="H341" s="346"/>
      <c r="I341" s="348"/>
      <c r="J341" s="363"/>
      <c r="K341" s="346">
        <f t="shared" si="4"/>
        <v>0</v>
      </c>
      <c r="L341" s="307"/>
      <c r="N341" s="33"/>
      <c r="P341" s="38"/>
    </row>
    <row r="342" spans="1:16" s="44" customFormat="1" ht="18.75" x14ac:dyDescent="0.25">
      <c r="A342" s="34"/>
      <c r="B342" s="53"/>
      <c r="C342" s="42" t="s">
        <v>204</v>
      </c>
      <c r="D342" s="43" t="s">
        <v>205</v>
      </c>
      <c r="E342" s="346">
        <f>VLOOKUP(C342:C905,'[14] Nuovo Modello CE'!$E$9:$H$578,4,0)</f>
        <v>6810244.2799999993</v>
      </c>
      <c r="F342" s="346">
        <f>VLOOKUP(C342:C905,'[14] Nuovo Modello CE'!$E$9:$J$578,6,0)</f>
        <v>0</v>
      </c>
      <c r="G342" s="348"/>
      <c r="H342" s="346"/>
      <c r="I342" s="348"/>
      <c r="J342" s="363"/>
      <c r="K342" s="346">
        <f t="shared" si="4"/>
        <v>6810244.2799999993</v>
      </c>
      <c r="L342" s="307"/>
      <c r="N342" s="33"/>
      <c r="P342" s="38"/>
    </row>
    <row r="343" spans="1:16" s="44" customFormat="1" ht="18.75" x14ac:dyDescent="0.25">
      <c r="A343" s="34"/>
      <c r="B343" s="53"/>
      <c r="C343" s="42" t="s">
        <v>206</v>
      </c>
      <c r="D343" s="43" t="s">
        <v>207</v>
      </c>
      <c r="E343" s="346">
        <f>VLOOKUP(C343:C906,'[14] Nuovo Modello CE'!$E$9:$H$578,4,0)</f>
        <v>33699.61</v>
      </c>
      <c r="F343" s="346">
        <f>VLOOKUP(C343:C906,'[14] Nuovo Modello CE'!$E$9:$J$578,6,0)</f>
        <v>0</v>
      </c>
      <c r="G343" s="348"/>
      <c r="H343" s="346"/>
      <c r="I343" s="348"/>
      <c r="J343" s="363"/>
      <c r="K343" s="346">
        <f t="shared" si="4"/>
        <v>33699.61</v>
      </c>
      <c r="L343" s="307"/>
      <c r="N343" s="33"/>
      <c r="P343" s="38"/>
    </row>
    <row r="344" spans="1:16" s="44" customFormat="1" ht="18.75" x14ac:dyDescent="0.25">
      <c r="A344" s="34"/>
      <c r="B344" s="53"/>
      <c r="C344" s="42" t="s">
        <v>208</v>
      </c>
      <c r="D344" s="43" t="s">
        <v>209</v>
      </c>
      <c r="E344" s="346">
        <f>VLOOKUP(C344:C907,'[14] Nuovo Modello CE'!$E$9:$H$578,4,0)</f>
        <v>803280.73</v>
      </c>
      <c r="F344" s="346">
        <f>VLOOKUP(C344:C907,'[14] Nuovo Modello CE'!$E$9:$J$578,6,0)</f>
        <v>0</v>
      </c>
      <c r="G344" s="348"/>
      <c r="H344" s="346"/>
      <c r="I344" s="348"/>
      <c r="J344" s="363"/>
      <c r="K344" s="346">
        <f t="shared" si="4"/>
        <v>803280.73</v>
      </c>
      <c r="L344" s="307"/>
      <c r="N344" s="33"/>
      <c r="P344" s="38"/>
    </row>
    <row r="345" spans="1:16" s="44" customFormat="1" ht="18.75" x14ac:dyDescent="0.25">
      <c r="A345" s="34"/>
      <c r="B345" s="53"/>
      <c r="C345" s="42" t="s">
        <v>196</v>
      </c>
      <c r="D345" s="43" t="s">
        <v>197</v>
      </c>
      <c r="E345" s="346">
        <f>VLOOKUP(C345:C908,'[14] Nuovo Modello CE'!$E$9:$H$578,4,0)</f>
        <v>1459947.13</v>
      </c>
      <c r="F345" s="346">
        <f>VLOOKUP(C345:C908,'[14] Nuovo Modello CE'!$E$9:$J$578,6,0)</f>
        <v>0</v>
      </c>
      <c r="G345" s="348"/>
      <c r="H345" s="346"/>
      <c r="I345" s="348"/>
      <c r="J345" s="363"/>
      <c r="K345" s="346">
        <f t="shared" si="4"/>
        <v>1459947.13</v>
      </c>
      <c r="L345" s="307"/>
      <c r="N345" s="33"/>
      <c r="P345" s="38"/>
    </row>
    <row r="346" spans="1:16" s="44" customFormat="1" ht="18.75" x14ac:dyDescent="0.25">
      <c r="A346" s="34"/>
      <c r="B346" s="53"/>
      <c r="C346" s="42" t="s">
        <v>192</v>
      </c>
      <c r="D346" s="43" t="s">
        <v>193</v>
      </c>
      <c r="E346" s="346">
        <f>VLOOKUP(C346:C909,'[14] Nuovo Modello CE'!$E$9:$H$578,4,0)</f>
        <v>8552545.7599999998</v>
      </c>
      <c r="F346" s="346">
        <f>VLOOKUP(C346:C909,'[14] Nuovo Modello CE'!$E$9:$J$578,6,0)</f>
        <v>0</v>
      </c>
      <c r="G346" s="348"/>
      <c r="H346" s="346"/>
      <c r="I346" s="348"/>
      <c r="J346" s="363"/>
      <c r="K346" s="346">
        <f t="shared" si="4"/>
        <v>8552545.7599999998</v>
      </c>
      <c r="L346" s="307"/>
      <c r="N346" s="33"/>
      <c r="P346" s="38"/>
    </row>
    <row r="347" spans="1:16" s="44" customFormat="1" ht="18.75" x14ac:dyDescent="0.25">
      <c r="A347" s="34"/>
      <c r="B347" s="53"/>
      <c r="C347" s="42" t="s">
        <v>194</v>
      </c>
      <c r="D347" s="43" t="s">
        <v>195</v>
      </c>
      <c r="E347" s="346">
        <f>VLOOKUP(C347:C910,'[14] Nuovo Modello CE'!$E$9:$H$578,4,0)</f>
        <v>3960998.5999999996</v>
      </c>
      <c r="F347" s="346">
        <f>VLOOKUP(C347:C910,'[14] Nuovo Modello CE'!$E$9:$J$578,6,0)</f>
        <v>0</v>
      </c>
      <c r="G347" s="348"/>
      <c r="H347" s="346"/>
      <c r="I347" s="348"/>
      <c r="J347" s="363"/>
      <c r="K347" s="346">
        <f t="shared" si="4"/>
        <v>3960998.5999999996</v>
      </c>
      <c r="L347" s="307"/>
      <c r="N347" s="33"/>
      <c r="P347" s="38"/>
    </row>
    <row r="348" spans="1:16" s="44" customFormat="1" ht="18.75" x14ac:dyDescent="0.25">
      <c r="A348" s="54" t="s">
        <v>691</v>
      </c>
      <c r="B348" s="187"/>
      <c r="C348" s="42" t="s">
        <v>948</v>
      </c>
      <c r="D348" s="43" t="s">
        <v>949</v>
      </c>
      <c r="E348" s="346">
        <f>VLOOKUP(C348:C911,'[14] Nuovo Modello CE'!$E$9:$H$578,4,0)</f>
        <v>2850832.08</v>
      </c>
      <c r="F348" s="346">
        <f>VLOOKUP(C348:C911,'[14] Nuovo Modello CE'!$E$9:$J$578,6,0)</f>
        <v>0</v>
      </c>
      <c r="G348" s="348"/>
      <c r="H348" s="346"/>
      <c r="I348" s="348"/>
      <c r="J348" s="363"/>
      <c r="K348" s="346">
        <f t="shared" si="4"/>
        <v>2850832.08</v>
      </c>
      <c r="L348" s="307"/>
      <c r="N348" s="33"/>
      <c r="P348" s="38"/>
    </row>
    <row r="349" spans="1:16" s="44" customFormat="1" ht="18.75" x14ac:dyDescent="0.25">
      <c r="A349" s="54"/>
      <c r="B349" s="187"/>
      <c r="C349" s="45" t="s">
        <v>320</v>
      </c>
      <c r="D349" s="46" t="s">
        <v>321</v>
      </c>
      <c r="E349" s="346">
        <f>VLOOKUP(C349:C912,'[14] Nuovo Modello CE'!$E$9:$H$578,4,0)</f>
        <v>2795205.52</v>
      </c>
      <c r="F349" s="346">
        <f>VLOOKUP(C349:C912,'[14] Nuovo Modello CE'!$E$9:$J$578,6,0)</f>
        <v>0</v>
      </c>
      <c r="G349" s="348"/>
      <c r="H349" s="346"/>
      <c r="I349" s="348"/>
      <c r="J349" s="363"/>
      <c r="K349" s="346">
        <f t="shared" si="4"/>
        <v>2795205.52</v>
      </c>
      <c r="L349" s="307"/>
      <c r="N349" s="33"/>
      <c r="P349" s="38"/>
    </row>
    <row r="350" spans="1:16" s="44" customFormat="1" ht="18.75" x14ac:dyDescent="0.25">
      <c r="A350" s="54"/>
      <c r="B350" s="187"/>
      <c r="C350" s="45" t="s">
        <v>318</v>
      </c>
      <c r="D350" s="46" t="s">
        <v>319</v>
      </c>
      <c r="E350" s="346">
        <f>VLOOKUP(C350:C913,'[14] Nuovo Modello CE'!$E$9:$H$578,4,0)</f>
        <v>55626.559999999998</v>
      </c>
      <c r="F350" s="346">
        <f>VLOOKUP(C350:C913,'[14] Nuovo Modello CE'!$E$9:$J$578,6,0)</f>
        <v>0</v>
      </c>
      <c r="G350" s="356"/>
      <c r="H350" s="346"/>
      <c r="I350" s="348"/>
      <c r="J350" s="363"/>
      <c r="K350" s="346">
        <f t="shared" ref="K350:K413" si="5">E350-F350</f>
        <v>55626.559999999998</v>
      </c>
      <c r="L350" s="307"/>
      <c r="N350" s="33"/>
      <c r="P350" s="38"/>
    </row>
    <row r="351" spans="1:16" s="44" customFormat="1" ht="18.75" x14ac:dyDescent="0.25">
      <c r="A351" s="54" t="s">
        <v>691</v>
      </c>
      <c r="B351" s="187"/>
      <c r="C351" s="42" t="s">
        <v>950</v>
      </c>
      <c r="D351" s="43" t="s">
        <v>951</v>
      </c>
      <c r="E351" s="346">
        <f>VLOOKUP(C351:C914,'[14] Nuovo Modello CE'!$E$9:$H$578,4,0)</f>
        <v>16028337.830000002</v>
      </c>
      <c r="F351" s="346">
        <f>VLOOKUP(C351:C914,'[14] Nuovo Modello CE'!$E$9:$J$578,6,0)</f>
        <v>0</v>
      </c>
      <c r="G351" s="348"/>
      <c r="H351" s="346"/>
      <c r="I351" s="348"/>
      <c r="J351" s="363"/>
      <c r="K351" s="346">
        <f t="shared" si="5"/>
        <v>16028337.830000002</v>
      </c>
      <c r="L351" s="307"/>
      <c r="N351" s="33"/>
      <c r="P351" s="38"/>
    </row>
    <row r="352" spans="1:16" s="44" customFormat="1" ht="25.5" x14ac:dyDescent="0.25">
      <c r="A352" s="54"/>
      <c r="B352" s="187" t="s">
        <v>414</v>
      </c>
      <c r="C352" s="45" t="s">
        <v>213</v>
      </c>
      <c r="D352" s="46" t="s">
        <v>214</v>
      </c>
      <c r="E352" s="346">
        <f>VLOOKUP(C352:C915,'[14] Nuovo Modello CE'!$E$9:$H$578,4,0)</f>
        <v>0</v>
      </c>
      <c r="F352" s="346">
        <f>VLOOKUP(C352:C915,'[14] Nuovo Modello CE'!$E$9:$J$578,6,0)</f>
        <v>0</v>
      </c>
      <c r="G352" s="348"/>
      <c r="H352" s="346"/>
      <c r="I352" s="348"/>
      <c r="J352" s="363"/>
      <c r="K352" s="346">
        <f t="shared" si="5"/>
        <v>0</v>
      </c>
      <c r="L352" s="307"/>
      <c r="N352" s="33"/>
      <c r="P352" s="38"/>
    </row>
    <row r="353" spans="1:16" s="44" customFormat="1" ht="18.75" x14ac:dyDescent="0.25">
      <c r="A353" s="34"/>
      <c r="B353" s="53"/>
      <c r="C353" s="45" t="s">
        <v>215</v>
      </c>
      <c r="D353" s="46" t="s">
        <v>216</v>
      </c>
      <c r="E353" s="346">
        <f>VLOOKUP(C353:C916,'[14] Nuovo Modello CE'!$E$9:$H$578,4,0)</f>
        <v>1700</v>
      </c>
      <c r="F353" s="346">
        <f>VLOOKUP(C353:C916,'[14] Nuovo Modello CE'!$E$9:$J$578,6,0)</f>
        <v>0</v>
      </c>
      <c r="G353" s="348"/>
      <c r="H353" s="346"/>
      <c r="I353" s="348"/>
      <c r="J353" s="363"/>
      <c r="K353" s="346">
        <f t="shared" si="5"/>
        <v>1700</v>
      </c>
      <c r="L353" s="307"/>
      <c r="N353" s="33"/>
      <c r="P353" s="38"/>
    </row>
    <row r="354" spans="1:16" s="44" customFormat="1" ht="18.75" x14ac:dyDescent="0.25">
      <c r="A354" s="54"/>
      <c r="B354" s="187"/>
      <c r="C354" s="45" t="s">
        <v>210</v>
      </c>
      <c r="D354" s="46" t="s">
        <v>211</v>
      </c>
      <c r="E354" s="346">
        <f>VLOOKUP(C354:C917,'[14] Nuovo Modello CE'!$E$9:$H$578,4,0)</f>
        <v>16026637.830000002</v>
      </c>
      <c r="F354" s="346">
        <f>VLOOKUP(C354:C917,'[14] Nuovo Modello CE'!$E$9:$J$578,6,0)</f>
        <v>0</v>
      </c>
      <c r="G354" s="348"/>
      <c r="H354" s="346"/>
      <c r="I354" s="348"/>
      <c r="J354" s="363"/>
      <c r="K354" s="346">
        <f t="shared" si="5"/>
        <v>16026637.830000002</v>
      </c>
      <c r="L354" s="307"/>
      <c r="N354" s="33"/>
      <c r="P354" s="38"/>
    </row>
    <row r="355" spans="1:16" s="44" customFormat="1" ht="25.5" x14ac:dyDescent="0.25">
      <c r="A355" s="34" t="s">
        <v>691</v>
      </c>
      <c r="B355" s="53"/>
      <c r="C355" s="39" t="s">
        <v>952</v>
      </c>
      <c r="D355" s="40" t="s">
        <v>953</v>
      </c>
      <c r="E355" s="346">
        <f>VLOOKUP(C355:C918,'[14] Nuovo Modello CE'!$E$9:$H$578,4,0)</f>
        <v>168356.83000000002</v>
      </c>
      <c r="F355" s="346">
        <f>VLOOKUP(C355:C918,'[14] Nuovo Modello CE'!$E$9:$J$578,6,0)</f>
        <v>0</v>
      </c>
      <c r="G355" s="348"/>
      <c r="H355" s="346"/>
      <c r="I355" s="348"/>
      <c r="J355" s="363"/>
      <c r="K355" s="346">
        <f t="shared" si="5"/>
        <v>168356.83000000002</v>
      </c>
      <c r="L355" s="307"/>
      <c r="N355" s="33"/>
      <c r="P355" s="38"/>
    </row>
    <row r="356" spans="1:16" s="44" customFormat="1" ht="25.5" x14ac:dyDescent="0.25">
      <c r="A356" s="34"/>
      <c r="B356" s="53" t="s">
        <v>414</v>
      </c>
      <c r="C356" s="42" t="s">
        <v>217</v>
      </c>
      <c r="D356" s="43" t="s">
        <v>218</v>
      </c>
      <c r="E356" s="346">
        <f>VLOOKUP(C356:C919,'[14] Nuovo Modello CE'!$E$9:$H$578,4,0)</f>
        <v>0</v>
      </c>
      <c r="F356" s="346">
        <f>VLOOKUP(C356:C919,'[14] Nuovo Modello CE'!$E$9:$J$578,6,0)</f>
        <v>0</v>
      </c>
      <c r="G356" s="348"/>
      <c r="H356" s="346"/>
      <c r="I356" s="348"/>
      <c r="J356" s="363"/>
      <c r="K356" s="346">
        <f t="shared" si="5"/>
        <v>0</v>
      </c>
      <c r="L356" s="307"/>
      <c r="N356" s="33"/>
      <c r="P356" s="38"/>
    </row>
    <row r="357" spans="1:16" s="44" customFormat="1" ht="18.75" x14ac:dyDescent="0.25">
      <c r="A357" s="34"/>
      <c r="B357" s="53"/>
      <c r="C357" s="42" t="s">
        <v>219</v>
      </c>
      <c r="D357" s="43" t="s">
        <v>220</v>
      </c>
      <c r="E357" s="346">
        <f>VLOOKUP(C357:C920,'[14] Nuovo Modello CE'!$E$9:$H$578,4,0)</f>
        <v>0</v>
      </c>
      <c r="F357" s="346">
        <f>VLOOKUP(C357:C920,'[14] Nuovo Modello CE'!$E$9:$J$578,6,0)</f>
        <v>0</v>
      </c>
      <c r="G357" s="348"/>
      <c r="H357" s="346"/>
      <c r="I357" s="348"/>
      <c r="J357" s="363"/>
      <c r="K357" s="346">
        <f t="shared" si="5"/>
        <v>0</v>
      </c>
      <c r="L357" s="307"/>
      <c r="N357" s="33"/>
      <c r="P357" s="38"/>
    </row>
    <row r="358" spans="1:16" s="44" customFormat="1" ht="25.5" x14ac:dyDescent="0.25">
      <c r="A358" s="34" t="s">
        <v>691</v>
      </c>
      <c r="B358" s="53"/>
      <c r="C358" s="42" t="s">
        <v>954</v>
      </c>
      <c r="D358" s="43" t="s">
        <v>955</v>
      </c>
      <c r="E358" s="346">
        <f>VLOOKUP(C358:C921,'[14] Nuovo Modello CE'!$E$9:$H$578,4,0)</f>
        <v>107575.54000000001</v>
      </c>
      <c r="F358" s="346">
        <f>VLOOKUP(C358:C921,'[14] Nuovo Modello CE'!$E$9:$J$578,6,0)</f>
        <v>0</v>
      </c>
      <c r="G358" s="348"/>
      <c r="H358" s="346"/>
      <c r="I358" s="348"/>
      <c r="J358" s="363"/>
      <c r="K358" s="346">
        <f t="shared" si="5"/>
        <v>107575.54000000001</v>
      </c>
      <c r="L358" s="307"/>
      <c r="N358" s="33"/>
      <c r="P358" s="38"/>
    </row>
    <row r="359" spans="1:16" s="44" customFormat="1" ht="18.75" x14ac:dyDescent="0.25">
      <c r="A359" s="34"/>
      <c r="B359" s="53"/>
      <c r="C359" s="45" t="s">
        <v>221</v>
      </c>
      <c r="D359" s="46" t="s">
        <v>222</v>
      </c>
      <c r="E359" s="346">
        <f>VLOOKUP(C359:C922,'[14] Nuovo Modello CE'!$E$9:$H$578,4,0)</f>
        <v>11467.35</v>
      </c>
      <c r="F359" s="346">
        <f>VLOOKUP(C359:C922,'[14] Nuovo Modello CE'!$E$9:$J$578,6,0)</f>
        <v>0</v>
      </c>
      <c r="G359" s="348"/>
      <c r="H359" s="346"/>
      <c r="I359" s="348"/>
      <c r="J359" s="363"/>
      <c r="K359" s="346">
        <f t="shared" si="5"/>
        <v>11467.35</v>
      </c>
      <c r="L359" s="307"/>
      <c r="N359" s="33"/>
      <c r="P359" s="38"/>
    </row>
    <row r="360" spans="1:16" s="44" customFormat="1" ht="25.5" x14ac:dyDescent="0.25">
      <c r="A360" s="34"/>
      <c r="B360" s="53"/>
      <c r="C360" s="45" t="s">
        <v>223</v>
      </c>
      <c r="D360" s="46" t="s">
        <v>956</v>
      </c>
      <c r="E360" s="346">
        <f>VLOOKUP(C360:C923,'[14] Nuovo Modello CE'!$E$9:$H$578,4,0)</f>
        <v>96108.19</v>
      </c>
      <c r="F360" s="346">
        <f>VLOOKUP(C360:C923,'[14] Nuovo Modello CE'!$E$9:$J$578,6,0)</f>
        <v>0</v>
      </c>
      <c r="G360" s="348"/>
      <c r="H360" s="346"/>
      <c r="I360" s="348"/>
      <c r="J360" s="363"/>
      <c r="K360" s="346">
        <f t="shared" si="5"/>
        <v>96108.19</v>
      </c>
      <c r="L360" s="307"/>
      <c r="N360" s="33"/>
      <c r="P360" s="38"/>
    </row>
    <row r="361" spans="1:16" s="44" customFormat="1" ht="18.75" x14ac:dyDescent="0.25">
      <c r="A361" s="34"/>
      <c r="B361" s="53"/>
      <c r="C361" s="45" t="s">
        <v>224</v>
      </c>
      <c r="D361" s="46" t="s">
        <v>225</v>
      </c>
      <c r="E361" s="346">
        <f>VLOOKUP(C361:C924,'[14] Nuovo Modello CE'!$E$9:$H$578,4,0)</f>
        <v>0</v>
      </c>
      <c r="F361" s="346">
        <f>VLOOKUP(C361:C924,'[14] Nuovo Modello CE'!$E$9:$J$578,6,0)</f>
        <v>0</v>
      </c>
      <c r="G361" s="348"/>
      <c r="H361" s="346"/>
      <c r="I361" s="348"/>
      <c r="J361" s="363"/>
      <c r="K361" s="346">
        <f t="shared" si="5"/>
        <v>0</v>
      </c>
      <c r="L361" s="307"/>
      <c r="N361" s="33"/>
      <c r="P361" s="38"/>
    </row>
    <row r="362" spans="1:16" s="44" customFormat="1" ht="18.75" x14ac:dyDescent="0.25">
      <c r="A362" s="34"/>
      <c r="B362" s="53"/>
      <c r="C362" s="45" t="s">
        <v>226</v>
      </c>
      <c r="D362" s="46" t="s">
        <v>227</v>
      </c>
      <c r="E362" s="346">
        <f>VLOOKUP(C362:C925,'[14] Nuovo Modello CE'!$E$9:$H$578,4,0)</f>
        <v>0</v>
      </c>
      <c r="F362" s="346">
        <f>VLOOKUP(C362:C925,'[14] Nuovo Modello CE'!$E$9:$J$578,6,0)</f>
        <v>0</v>
      </c>
      <c r="G362" s="348"/>
      <c r="H362" s="346"/>
      <c r="I362" s="348"/>
      <c r="J362" s="363"/>
      <c r="K362" s="346">
        <f t="shared" si="5"/>
        <v>0</v>
      </c>
      <c r="L362" s="307"/>
      <c r="N362" s="33"/>
      <c r="P362" s="38"/>
    </row>
    <row r="363" spans="1:16" s="44" customFormat="1" ht="25.5" x14ac:dyDescent="0.25">
      <c r="A363" s="34"/>
      <c r="B363" s="53"/>
      <c r="C363" s="45" t="s">
        <v>228</v>
      </c>
      <c r="D363" s="46" t="s">
        <v>229</v>
      </c>
      <c r="E363" s="346">
        <f>VLOOKUP(C363:C926,'[14] Nuovo Modello CE'!$E$9:$H$578,4,0)</f>
        <v>0</v>
      </c>
      <c r="F363" s="346">
        <f>VLOOKUP(C363:C926,'[14] Nuovo Modello CE'!$E$9:$J$578,6,0)</f>
        <v>0</v>
      </c>
      <c r="G363" s="348"/>
      <c r="H363" s="346"/>
      <c r="I363" s="348"/>
      <c r="J363" s="363"/>
      <c r="K363" s="346">
        <f t="shared" si="5"/>
        <v>0</v>
      </c>
      <c r="L363" s="307"/>
      <c r="N363" s="33"/>
      <c r="P363" s="38"/>
    </row>
    <row r="364" spans="1:16" s="56" customFormat="1" ht="38.25" x14ac:dyDescent="0.25">
      <c r="A364" s="34"/>
      <c r="B364" s="53"/>
      <c r="C364" s="45" t="s">
        <v>619</v>
      </c>
      <c r="D364" s="46" t="s">
        <v>957</v>
      </c>
      <c r="E364" s="346">
        <f>VLOOKUP(C364:C927,'[14] Nuovo Modello CE'!$E$9:$H$578,4,0)</f>
        <v>0</v>
      </c>
      <c r="F364" s="346">
        <f>VLOOKUP(C364:C927,'[14] Nuovo Modello CE'!$E$9:$J$578,6,0)</f>
        <v>0</v>
      </c>
      <c r="G364" s="348"/>
      <c r="H364" s="346"/>
      <c r="I364" s="348"/>
      <c r="J364" s="363"/>
      <c r="K364" s="346">
        <f t="shared" si="5"/>
        <v>0</v>
      </c>
      <c r="L364" s="307"/>
      <c r="N364" s="33"/>
      <c r="P364" s="38"/>
    </row>
    <row r="365" spans="1:16" s="44" customFormat="1" ht="25.5" x14ac:dyDescent="0.25">
      <c r="A365" s="34" t="s">
        <v>691</v>
      </c>
      <c r="B365" s="53"/>
      <c r="C365" s="42" t="s">
        <v>958</v>
      </c>
      <c r="D365" s="43" t="s">
        <v>959</v>
      </c>
      <c r="E365" s="346">
        <f>VLOOKUP(C365:C928,'[14] Nuovo Modello CE'!$E$9:$H$578,4,0)</f>
        <v>60781.29</v>
      </c>
      <c r="F365" s="346">
        <f>VLOOKUP(C365:C928,'[14] Nuovo Modello CE'!$E$9:$J$578,6,0)</f>
        <v>0</v>
      </c>
      <c r="G365" s="348"/>
      <c r="H365" s="346"/>
      <c r="I365" s="348"/>
      <c r="J365" s="363"/>
      <c r="K365" s="346">
        <f t="shared" si="5"/>
        <v>60781.29</v>
      </c>
      <c r="L365" s="307"/>
      <c r="N365" s="33"/>
      <c r="P365" s="38"/>
    </row>
    <row r="366" spans="1:16" s="44" customFormat="1" ht="25.5" x14ac:dyDescent="0.25">
      <c r="A366" s="34"/>
      <c r="B366" s="53" t="s">
        <v>414</v>
      </c>
      <c r="C366" s="45" t="s">
        <v>230</v>
      </c>
      <c r="D366" s="46" t="s">
        <v>231</v>
      </c>
      <c r="E366" s="346">
        <f>VLOOKUP(C366:C929,'[14] Nuovo Modello CE'!$E$9:$H$578,4,0)</f>
        <v>0</v>
      </c>
      <c r="F366" s="346">
        <f>VLOOKUP(C366:C929,'[14] Nuovo Modello CE'!$E$9:$J$578,6,0)</f>
        <v>0</v>
      </c>
      <c r="G366" s="348"/>
      <c r="H366" s="346"/>
      <c r="I366" s="348"/>
      <c r="J366" s="363"/>
      <c r="K366" s="346">
        <f t="shared" si="5"/>
        <v>0</v>
      </c>
      <c r="L366" s="307"/>
      <c r="N366" s="33"/>
      <c r="P366" s="38"/>
    </row>
    <row r="367" spans="1:16" s="44" customFormat="1" ht="25.5" x14ac:dyDescent="0.25">
      <c r="A367" s="34"/>
      <c r="B367" s="53"/>
      <c r="C367" s="45" t="s">
        <v>232</v>
      </c>
      <c r="D367" s="46" t="s">
        <v>233</v>
      </c>
      <c r="E367" s="346">
        <f>VLOOKUP(C367:C930,'[14] Nuovo Modello CE'!$E$9:$H$578,4,0)</f>
        <v>60781.29</v>
      </c>
      <c r="F367" s="346">
        <f>VLOOKUP(C367:C930,'[14] Nuovo Modello CE'!$E$9:$J$578,6,0)</f>
        <v>0</v>
      </c>
      <c r="G367" s="348"/>
      <c r="H367" s="346"/>
      <c r="I367" s="348"/>
      <c r="J367" s="363"/>
      <c r="K367" s="346">
        <f t="shared" si="5"/>
        <v>60781.29</v>
      </c>
      <c r="L367" s="307"/>
      <c r="N367" s="33"/>
      <c r="P367" s="38"/>
    </row>
    <row r="368" spans="1:16" s="44" customFormat="1" ht="25.5" x14ac:dyDescent="0.25">
      <c r="A368" s="34"/>
      <c r="B368" s="53" t="s">
        <v>757</v>
      </c>
      <c r="C368" s="45" t="s">
        <v>234</v>
      </c>
      <c r="D368" s="46" t="s">
        <v>235</v>
      </c>
      <c r="E368" s="346">
        <f>VLOOKUP(C368:C931,'[14] Nuovo Modello CE'!$E$9:$H$578,4,0)</f>
        <v>0</v>
      </c>
      <c r="F368" s="346">
        <f>VLOOKUP(C368:C931,'[14] Nuovo Modello CE'!$E$9:$J$578,6,0)</f>
        <v>0</v>
      </c>
      <c r="G368" s="348"/>
      <c r="H368" s="346"/>
      <c r="I368" s="348"/>
      <c r="J368" s="363"/>
      <c r="K368" s="346">
        <f t="shared" si="5"/>
        <v>0</v>
      </c>
      <c r="L368" s="307"/>
      <c r="N368" s="33"/>
      <c r="P368" s="38"/>
    </row>
    <row r="369" spans="1:16" s="44" customFormat="1" ht="18.75" x14ac:dyDescent="0.25">
      <c r="A369" s="34" t="s">
        <v>691</v>
      </c>
      <c r="B369" s="53"/>
      <c r="C369" s="39" t="s">
        <v>960</v>
      </c>
      <c r="D369" s="40" t="s">
        <v>961</v>
      </c>
      <c r="E369" s="346">
        <f>VLOOKUP(C369:C932,'[14] Nuovo Modello CE'!$E$9:$H$578,4,0)</f>
        <v>295063.96999999997</v>
      </c>
      <c r="F369" s="346">
        <f>VLOOKUP(C369:C932,'[14] Nuovo Modello CE'!$E$9:$J$578,6,0)</f>
        <v>0</v>
      </c>
      <c r="G369" s="348"/>
      <c r="H369" s="346"/>
      <c r="I369" s="348"/>
      <c r="J369" s="363"/>
      <c r="K369" s="346">
        <f t="shared" si="5"/>
        <v>295063.96999999997</v>
      </c>
      <c r="L369" s="307"/>
      <c r="N369" s="33"/>
      <c r="P369" s="38"/>
    </row>
    <row r="370" spans="1:16" s="44" customFormat="1" ht="18.75" x14ac:dyDescent="0.25">
      <c r="A370" s="34"/>
      <c r="B370" s="53"/>
      <c r="C370" s="42" t="s">
        <v>188</v>
      </c>
      <c r="D370" s="43" t="s">
        <v>189</v>
      </c>
      <c r="E370" s="346">
        <f>VLOOKUP(C370:C933,'[14] Nuovo Modello CE'!$E$9:$H$578,4,0)</f>
        <v>118835.95</v>
      </c>
      <c r="F370" s="346">
        <f>VLOOKUP(C370:C933,'[14] Nuovo Modello CE'!$E$9:$J$578,6,0)</f>
        <v>0</v>
      </c>
      <c r="G370" s="348"/>
      <c r="H370" s="346"/>
      <c r="I370" s="348"/>
      <c r="J370" s="363"/>
      <c r="K370" s="346">
        <f t="shared" si="5"/>
        <v>118835.95</v>
      </c>
      <c r="L370" s="307"/>
      <c r="N370" s="33"/>
      <c r="P370" s="38"/>
    </row>
    <row r="371" spans="1:16" s="44" customFormat="1" ht="18.75" x14ac:dyDescent="0.25">
      <c r="A371" s="34"/>
      <c r="B371" s="53"/>
      <c r="C371" s="42" t="s">
        <v>190</v>
      </c>
      <c r="D371" s="43" t="s">
        <v>191</v>
      </c>
      <c r="E371" s="346">
        <f>VLOOKUP(C371:C934,'[14] Nuovo Modello CE'!$E$9:$H$578,4,0)</f>
        <v>176228.02</v>
      </c>
      <c r="F371" s="346">
        <f>VLOOKUP(C371:C934,'[14] Nuovo Modello CE'!$E$9:$J$578,6,0)</f>
        <v>0</v>
      </c>
      <c r="G371" s="348"/>
      <c r="H371" s="346"/>
      <c r="I371" s="348"/>
      <c r="J371" s="363"/>
      <c r="K371" s="346">
        <f t="shared" si="5"/>
        <v>176228.02</v>
      </c>
      <c r="L371" s="307"/>
      <c r="N371" s="33"/>
      <c r="P371" s="38"/>
    </row>
    <row r="372" spans="1:16" s="44" customFormat="1" ht="18.75" x14ac:dyDescent="0.25">
      <c r="A372" s="34" t="s">
        <v>691</v>
      </c>
      <c r="B372" s="53"/>
      <c r="C372" s="35" t="s">
        <v>962</v>
      </c>
      <c r="D372" s="36" t="s">
        <v>963</v>
      </c>
      <c r="E372" s="346">
        <f>VLOOKUP(C372:C935,'[14] Nuovo Modello CE'!$E$9:$H$578,4,0)</f>
        <v>11063258.009999998</v>
      </c>
      <c r="F372" s="346">
        <f>VLOOKUP(C372:C935,'[14] Nuovo Modello CE'!$E$9:$J$578,6,0)</f>
        <v>0</v>
      </c>
      <c r="G372" s="348"/>
      <c r="H372" s="346"/>
      <c r="I372" s="348"/>
      <c r="J372" s="363"/>
      <c r="K372" s="346">
        <f t="shared" si="5"/>
        <v>11063258.009999998</v>
      </c>
      <c r="L372" s="307"/>
      <c r="N372" s="33"/>
      <c r="P372" s="38"/>
    </row>
    <row r="373" spans="1:16" s="44" customFormat="1" ht="25.5" x14ac:dyDescent="0.25">
      <c r="A373" s="34"/>
      <c r="B373" s="53"/>
      <c r="C373" s="39" t="s">
        <v>236</v>
      </c>
      <c r="D373" s="40" t="s">
        <v>237</v>
      </c>
      <c r="E373" s="346">
        <f>VLOOKUP(C373:C936,'[14] Nuovo Modello CE'!$E$9:$H$578,4,0)</f>
        <v>4515320.22</v>
      </c>
      <c r="F373" s="346">
        <f>VLOOKUP(C373:C936,'[14] Nuovo Modello CE'!$E$9:$J$578,6,0)</f>
        <v>0</v>
      </c>
      <c r="G373" s="348"/>
      <c r="H373" s="346"/>
      <c r="I373" s="348"/>
      <c r="J373" s="363"/>
      <c r="K373" s="346">
        <f t="shared" si="5"/>
        <v>4515320.22</v>
      </c>
      <c r="L373" s="307"/>
      <c r="N373" s="33"/>
      <c r="P373" s="38"/>
    </row>
    <row r="374" spans="1:16" s="44" customFormat="1" ht="18.75" x14ac:dyDescent="0.25">
      <c r="A374" s="54"/>
      <c r="B374" s="187"/>
      <c r="C374" s="39" t="s">
        <v>238</v>
      </c>
      <c r="D374" s="40" t="s">
        <v>239</v>
      </c>
      <c r="E374" s="346">
        <f>VLOOKUP(C374:C937,'[14] Nuovo Modello CE'!$E$9:$H$578,4,0)</f>
        <v>2807754.14</v>
      </c>
      <c r="F374" s="346">
        <f>VLOOKUP(C374:C937,'[14] Nuovo Modello CE'!$E$9:$J$578,6,0)</f>
        <v>0</v>
      </c>
      <c r="G374" s="348"/>
      <c r="H374" s="346"/>
      <c r="I374" s="348"/>
      <c r="J374" s="363"/>
      <c r="K374" s="346">
        <f t="shared" si="5"/>
        <v>2807754.14</v>
      </c>
      <c r="L374" s="307"/>
      <c r="N374" s="33"/>
      <c r="P374" s="38"/>
    </row>
    <row r="375" spans="1:16" s="44" customFormat="1" ht="25.5" x14ac:dyDescent="0.25">
      <c r="A375" s="54"/>
      <c r="B375" s="187"/>
      <c r="C375" s="39" t="s">
        <v>242</v>
      </c>
      <c r="D375" s="40" t="s">
        <v>243</v>
      </c>
      <c r="E375" s="346">
        <f>VLOOKUP(C375:C938,'[14] Nuovo Modello CE'!$E$9:$H$578,4,0)</f>
        <v>3601159.78</v>
      </c>
      <c r="F375" s="346">
        <f>VLOOKUP(C375:C938,'[14] Nuovo Modello CE'!$E$9:$J$578,6,0)</f>
        <v>0</v>
      </c>
      <c r="G375" s="348"/>
      <c r="H375" s="346"/>
      <c r="I375" s="348"/>
      <c r="J375" s="363"/>
      <c r="K375" s="346">
        <f t="shared" si="5"/>
        <v>3601159.78</v>
      </c>
      <c r="L375" s="307"/>
      <c r="N375" s="33"/>
      <c r="P375" s="38"/>
    </row>
    <row r="376" spans="1:16" s="44" customFormat="1" ht="18.75" x14ac:dyDescent="0.25">
      <c r="A376" s="54"/>
      <c r="B376" s="187"/>
      <c r="C376" s="39" t="s">
        <v>244</v>
      </c>
      <c r="D376" s="40" t="s">
        <v>245</v>
      </c>
      <c r="E376" s="346">
        <f>VLOOKUP(C376:C939,'[14] Nuovo Modello CE'!$E$9:$H$578,4,0)</f>
        <v>46343.26</v>
      </c>
      <c r="F376" s="346">
        <f>VLOOKUP(C376:C939,'[14] Nuovo Modello CE'!$E$9:$J$578,6,0)</f>
        <v>0</v>
      </c>
      <c r="G376" s="348"/>
      <c r="H376" s="346"/>
      <c r="I376" s="348"/>
      <c r="J376" s="363"/>
      <c r="K376" s="346">
        <f t="shared" si="5"/>
        <v>46343.26</v>
      </c>
      <c r="L376" s="307"/>
      <c r="N376" s="33"/>
      <c r="P376" s="38"/>
    </row>
    <row r="377" spans="1:16" s="44" customFormat="1" ht="18.75" x14ac:dyDescent="0.25">
      <c r="A377" s="54"/>
      <c r="B377" s="187"/>
      <c r="C377" s="39" t="s">
        <v>240</v>
      </c>
      <c r="D377" s="40" t="s">
        <v>241</v>
      </c>
      <c r="E377" s="346">
        <f>VLOOKUP(C377:C940,'[14] Nuovo Modello CE'!$E$9:$H$578,4,0)</f>
        <v>88507.17</v>
      </c>
      <c r="F377" s="346">
        <f>VLOOKUP(C377:C940,'[14] Nuovo Modello CE'!$E$9:$J$578,6,0)</f>
        <v>0</v>
      </c>
      <c r="G377" s="348"/>
      <c r="H377" s="346"/>
      <c r="I377" s="348"/>
      <c r="J377" s="363"/>
      <c r="K377" s="346">
        <f t="shared" si="5"/>
        <v>88507.17</v>
      </c>
      <c r="L377" s="307"/>
      <c r="N377" s="33"/>
      <c r="P377" s="38"/>
    </row>
    <row r="378" spans="1:16" s="44" customFormat="1" ht="18.75" x14ac:dyDescent="0.25">
      <c r="A378" s="54"/>
      <c r="B378" s="187"/>
      <c r="C378" s="39" t="s">
        <v>246</v>
      </c>
      <c r="D378" s="40" t="s">
        <v>247</v>
      </c>
      <c r="E378" s="346">
        <f>VLOOKUP(C378:C941,'[14] Nuovo Modello CE'!$E$9:$H$578,4,0)</f>
        <v>4173.4399999999996</v>
      </c>
      <c r="F378" s="346">
        <f>VLOOKUP(C378:C941,'[14] Nuovo Modello CE'!$E$9:$J$578,6,0)</f>
        <v>0</v>
      </c>
      <c r="G378" s="348"/>
      <c r="H378" s="346"/>
      <c r="I378" s="348"/>
      <c r="J378" s="363"/>
      <c r="K378" s="346">
        <f t="shared" si="5"/>
        <v>4173.4399999999996</v>
      </c>
      <c r="L378" s="307"/>
      <c r="N378" s="33"/>
      <c r="P378" s="38"/>
    </row>
    <row r="379" spans="1:16" s="44" customFormat="1" ht="25.5" x14ac:dyDescent="0.25">
      <c r="A379" s="62"/>
      <c r="B379" s="191" t="s">
        <v>414</v>
      </c>
      <c r="C379" s="39" t="s">
        <v>248</v>
      </c>
      <c r="D379" s="40" t="s">
        <v>249</v>
      </c>
      <c r="E379" s="346">
        <f>VLOOKUP(C379:C942,'[14] Nuovo Modello CE'!$E$9:$H$578,4,0)</f>
        <v>0</v>
      </c>
      <c r="F379" s="346">
        <f>VLOOKUP(C379:C942,'[14] Nuovo Modello CE'!$E$9:$J$578,6,0)</f>
        <v>0</v>
      </c>
      <c r="G379" s="348"/>
      <c r="H379" s="346"/>
      <c r="I379" s="348"/>
      <c r="J379" s="363"/>
      <c r="K379" s="346">
        <f t="shared" si="5"/>
        <v>0</v>
      </c>
      <c r="L379" s="307"/>
      <c r="N379" s="33"/>
      <c r="P379" s="38"/>
    </row>
    <row r="380" spans="1:16" s="44" customFormat="1" ht="18.75" x14ac:dyDescent="0.25">
      <c r="A380" s="34" t="s">
        <v>691</v>
      </c>
      <c r="B380" s="53"/>
      <c r="C380" s="35" t="s">
        <v>964</v>
      </c>
      <c r="D380" s="36" t="s">
        <v>965</v>
      </c>
      <c r="E380" s="346">
        <f>VLOOKUP(C380:C943,'[14] Nuovo Modello CE'!$E$9:$H$578,4,0)</f>
        <v>7473569.3399999989</v>
      </c>
      <c r="F380" s="346">
        <f>VLOOKUP(C380:C943,'[14] Nuovo Modello CE'!$E$9:$J$578,6,0)</f>
        <v>0</v>
      </c>
      <c r="G380" s="348"/>
      <c r="H380" s="346"/>
      <c r="I380" s="348"/>
      <c r="J380" s="363"/>
      <c r="K380" s="346">
        <f t="shared" si="5"/>
        <v>7473569.3399999989</v>
      </c>
      <c r="L380" s="307"/>
      <c r="N380" s="33"/>
      <c r="P380" s="38"/>
    </row>
    <row r="381" spans="1:16" s="44" customFormat="1" ht="18.75" x14ac:dyDescent="0.25">
      <c r="A381" s="34"/>
      <c r="B381" s="53"/>
      <c r="C381" s="39" t="s">
        <v>250</v>
      </c>
      <c r="D381" s="40" t="s">
        <v>251</v>
      </c>
      <c r="E381" s="346">
        <f>VLOOKUP(C381:C944,'[14] Nuovo Modello CE'!$E$9:$H$578,4,0)</f>
        <v>475842.55</v>
      </c>
      <c r="F381" s="346">
        <f>VLOOKUP(C381:C944,'[14] Nuovo Modello CE'!$E$9:$J$578,6,0)</f>
        <v>0</v>
      </c>
      <c r="G381" s="348"/>
      <c r="H381" s="346"/>
      <c r="I381" s="348"/>
      <c r="J381" s="363"/>
      <c r="K381" s="346">
        <f t="shared" si="5"/>
        <v>475842.55</v>
      </c>
      <c r="L381" s="307"/>
      <c r="N381" s="33"/>
      <c r="P381" s="38"/>
    </row>
    <row r="382" spans="1:16" s="44" customFormat="1" ht="18.75" x14ac:dyDescent="0.25">
      <c r="A382" s="34" t="s">
        <v>691</v>
      </c>
      <c r="B382" s="53"/>
      <c r="C382" s="39" t="s">
        <v>966</v>
      </c>
      <c r="D382" s="40" t="s">
        <v>967</v>
      </c>
      <c r="E382" s="346">
        <f>VLOOKUP(C382:C945,'[14] Nuovo Modello CE'!$E$9:$H$578,4,0)</f>
        <v>6997726.7899999991</v>
      </c>
      <c r="F382" s="346">
        <f>VLOOKUP(C382:C945,'[14] Nuovo Modello CE'!$E$9:$J$578,6,0)</f>
        <v>0</v>
      </c>
      <c r="G382" s="348"/>
      <c r="H382" s="346"/>
      <c r="I382" s="348"/>
      <c r="J382" s="363"/>
      <c r="K382" s="346">
        <f t="shared" si="5"/>
        <v>6997726.7899999991</v>
      </c>
      <c r="L382" s="307"/>
      <c r="N382" s="33"/>
      <c r="P382" s="38"/>
    </row>
    <row r="383" spans="1:16" s="44" customFormat="1" ht="18.75" x14ac:dyDescent="0.25">
      <c r="A383" s="34"/>
      <c r="B383" s="53"/>
      <c r="C383" s="42" t="s">
        <v>254</v>
      </c>
      <c r="D383" s="43" t="s">
        <v>255</v>
      </c>
      <c r="E383" s="346">
        <f>VLOOKUP(C383:C946,'[14] Nuovo Modello CE'!$E$9:$H$578,4,0)</f>
        <v>6714579.6899999995</v>
      </c>
      <c r="F383" s="346">
        <f>VLOOKUP(C383:C946,'[14] Nuovo Modello CE'!$E$9:$J$578,6,0)</f>
        <v>0</v>
      </c>
      <c r="G383" s="356"/>
      <c r="H383" s="346"/>
      <c r="I383" s="348"/>
      <c r="J383" s="363"/>
      <c r="K383" s="346">
        <f t="shared" si="5"/>
        <v>6714579.6899999995</v>
      </c>
      <c r="L383" s="307"/>
      <c r="N383" s="33"/>
      <c r="P383" s="38"/>
    </row>
    <row r="384" spans="1:16" s="44" customFormat="1" ht="18.75" x14ac:dyDescent="0.25">
      <c r="A384" s="34"/>
      <c r="B384" s="53"/>
      <c r="C384" s="42" t="s">
        <v>252</v>
      </c>
      <c r="D384" s="43" t="s">
        <v>253</v>
      </c>
      <c r="E384" s="346">
        <f>VLOOKUP(C384:C947,'[14] Nuovo Modello CE'!$E$9:$H$578,4,0)</f>
        <v>283147.09999999998</v>
      </c>
      <c r="F384" s="346">
        <f>VLOOKUP(C384:C947,'[14] Nuovo Modello CE'!$E$9:$J$578,6,0)</f>
        <v>0</v>
      </c>
      <c r="G384" s="348"/>
      <c r="H384" s="346"/>
      <c r="I384" s="348"/>
      <c r="J384" s="363"/>
      <c r="K384" s="346">
        <f t="shared" si="5"/>
        <v>283147.09999999998</v>
      </c>
      <c r="L384" s="307"/>
      <c r="N384" s="33"/>
      <c r="P384" s="38"/>
    </row>
    <row r="385" spans="1:16" s="44" customFormat="1" ht="18.75" x14ac:dyDescent="0.25">
      <c r="A385" s="34" t="s">
        <v>691</v>
      </c>
      <c r="B385" s="53"/>
      <c r="C385" s="39" t="s">
        <v>968</v>
      </c>
      <c r="D385" s="40" t="s">
        <v>969</v>
      </c>
      <c r="E385" s="346">
        <f>VLOOKUP(C385:C948,'[14] Nuovo Modello CE'!$E$9:$H$578,4,0)</f>
        <v>0</v>
      </c>
      <c r="F385" s="346">
        <f>VLOOKUP(C385:C948,'[14] Nuovo Modello CE'!$E$9:$J$578,6,0)</f>
        <v>0</v>
      </c>
      <c r="G385" s="348"/>
      <c r="H385" s="346"/>
      <c r="I385" s="348"/>
      <c r="J385" s="363"/>
      <c r="K385" s="346">
        <f t="shared" si="5"/>
        <v>0</v>
      </c>
      <c r="L385" s="307"/>
      <c r="N385" s="33"/>
      <c r="P385" s="38"/>
    </row>
    <row r="386" spans="1:16" s="44" customFormat="1" ht="18.75" x14ac:dyDescent="0.25">
      <c r="A386" s="34"/>
      <c r="B386" s="53"/>
      <c r="C386" s="42" t="s">
        <v>258</v>
      </c>
      <c r="D386" s="43" t="s">
        <v>259</v>
      </c>
      <c r="E386" s="346">
        <f>VLOOKUP(C386:C949,'[14] Nuovo Modello CE'!$E$9:$H$578,4,0)</f>
        <v>0</v>
      </c>
      <c r="F386" s="346">
        <f>VLOOKUP(C386:C949,'[14] Nuovo Modello CE'!$E$9:$J$578,6,0)</f>
        <v>0</v>
      </c>
      <c r="G386" s="348"/>
      <c r="H386" s="346"/>
      <c r="I386" s="348"/>
      <c r="J386" s="363"/>
      <c r="K386" s="346">
        <f t="shared" si="5"/>
        <v>0</v>
      </c>
      <c r="L386" s="307"/>
      <c r="N386" s="33"/>
      <c r="P386" s="38"/>
    </row>
    <row r="387" spans="1:16" s="44" customFormat="1" ht="18.75" x14ac:dyDescent="0.25">
      <c r="A387" s="34"/>
      <c r="B387" s="53"/>
      <c r="C387" s="42" t="s">
        <v>256</v>
      </c>
      <c r="D387" s="43" t="s">
        <v>257</v>
      </c>
      <c r="E387" s="346">
        <f>VLOOKUP(C387:C950,'[14] Nuovo Modello CE'!$E$9:$H$578,4,0)</f>
        <v>0</v>
      </c>
      <c r="F387" s="346">
        <f>VLOOKUP(C387:C950,'[14] Nuovo Modello CE'!$E$9:$J$578,6,0)</f>
        <v>0</v>
      </c>
      <c r="G387" s="348"/>
      <c r="H387" s="346"/>
      <c r="I387" s="348"/>
      <c r="J387" s="363"/>
      <c r="K387" s="346">
        <f t="shared" si="5"/>
        <v>0</v>
      </c>
      <c r="L387" s="307"/>
      <c r="N387" s="33"/>
      <c r="P387" s="38"/>
    </row>
    <row r="388" spans="1:16" s="21" customFormat="1" ht="18.75" x14ac:dyDescent="0.25">
      <c r="A388" s="49"/>
      <c r="B388" s="50"/>
      <c r="C388" s="39" t="s">
        <v>970</v>
      </c>
      <c r="D388" s="40" t="s">
        <v>971</v>
      </c>
      <c r="E388" s="346">
        <f>VLOOKUP(C388:C951,'[14] Nuovo Modello CE'!$E$9:$H$578,4,0)</f>
        <v>0</v>
      </c>
      <c r="F388" s="346">
        <f>VLOOKUP(C388:C951,'[14] Nuovo Modello CE'!$E$9:$J$578,6,0)</f>
        <v>0</v>
      </c>
      <c r="G388" s="348"/>
      <c r="H388" s="346"/>
      <c r="I388" s="348"/>
      <c r="J388" s="363"/>
      <c r="K388" s="346">
        <f t="shared" si="5"/>
        <v>0</v>
      </c>
      <c r="L388" s="307"/>
      <c r="N388" s="33"/>
      <c r="P388" s="38"/>
    </row>
    <row r="389" spans="1:16" s="21" customFormat="1" ht="25.5" x14ac:dyDescent="0.25">
      <c r="A389" s="63"/>
      <c r="B389" s="192" t="s">
        <v>414</v>
      </c>
      <c r="C389" s="39" t="s">
        <v>260</v>
      </c>
      <c r="D389" s="40" t="s">
        <v>972</v>
      </c>
      <c r="E389" s="346">
        <f>VLOOKUP(C389:C952,'[14] Nuovo Modello CE'!$E$9:$H$578,4,0)</f>
        <v>0</v>
      </c>
      <c r="F389" s="346">
        <f>VLOOKUP(C389:C952,'[14] Nuovo Modello CE'!$E$9:$J$578,6,0)</f>
        <v>0</v>
      </c>
      <c r="G389" s="348"/>
      <c r="H389" s="346"/>
      <c r="I389" s="348"/>
      <c r="J389" s="363"/>
      <c r="K389" s="346">
        <f t="shared" si="5"/>
        <v>0</v>
      </c>
      <c r="L389" s="307"/>
      <c r="N389" s="33"/>
      <c r="P389" s="38"/>
    </row>
    <row r="390" spans="1:16" s="44" customFormat="1" ht="18.75" x14ac:dyDescent="0.25">
      <c r="A390" s="34" t="s">
        <v>691</v>
      </c>
      <c r="B390" s="53"/>
      <c r="C390" s="64" t="s">
        <v>973</v>
      </c>
      <c r="D390" s="65" t="s">
        <v>974</v>
      </c>
      <c r="E390" s="351">
        <f>VLOOKUP(C390:C953,'[14] Nuovo Modello CE'!$E$9:$H$578,4,0)</f>
        <v>215552953.95999998</v>
      </c>
      <c r="F390" s="351">
        <f>VLOOKUP(C390:C953,'[14] Nuovo Modello CE'!$E$9:$J$578,6,0)</f>
        <v>0</v>
      </c>
      <c r="G390" s="353"/>
      <c r="H390" s="351"/>
      <c r="I390" s="353"/>
      <c r="J390" s="363"/>
      <c r="K390" s="351">
        <f t="shared" si="5"/>
        <v>215552953.95999998</v>
      </c>
      <c r="L390" s="307"/>
      <c r="N390" s="33"/>
      <c r="P390" s="38"/>
    </row>
    <row r="391" spans="1:16" s="44" customFormat="1" ht="18.75" x14ac:dyDescent="0.25">
      <c r="A391" s="34" t="s">
        <v>691</v>
      </c>
      <c r="B391" s="53"/>
      <c r="C391" s="35" t="s">
        <v>975</v>
      </c>
      <c r="D391" s="36" t="s">
        <v>976</v>
      </c>
      <c r="E391" s="346">
        <f>VLOOKUP(C391:C954,'[14] Nuovo Modello CE'!$E$9:$H$578,4,0)</f>
        <v>179289021.5</v>
      </c>
      <c r="F391" s="346">
        <f>VLOOKUP(C391:C954,'[14] Nuovo Modello CE'!$E$9:$J$578,6,0)</f>
        <v>0</v>
      </c>
      <c r="G391" s="348"/>
      <c r="H391" s="346"/>
      <c r="I391" s="348"/>
      <c r="J391" s="363"/>
      <c r="K391" s="346">
        <f t="shared" si="5"/>
        <v>179289021.5</v>
      </c>
      <c r="L391" s="307"/>
      <c r="N391" s="33"/>
      <c r="P391" s="38"/>
    </row>
    <row r="392" spans="1:16" s="44" customFormat="1" ht="18.75" x14ac:dyDescent="0.25">
      <c r="A392" s="34" t="s">
        <v>691</v>
      </c>
      <c r="B392" s="53"/>
      <c r="C392" s="39" t="s">
        <v>977</v>
      </c>
      <c r="D392" s="40" t="s">
        <v>978</v>
      </c>
      <c r="E392" s="346">
        <f>VLOOKUP(C392:C955,'[14] Nuovo Modello CE'!$E$9:$H$578,4,0)</f>
        <v>85185834.420000002</v>
      </c>
      <c r="F392" s="346">
        <f>VLOOKUP(C392:C955,'[14] Nuovo Modello CE'!$E$9:$J$578,6,0)</f>
        <v>0</v>
      </c>
      <c r="G392" s="348"/>
      <c r="H392" s="346"/>
      <c r="I392" s="348"/>
      <c r="J392" s="363"/>
      <c r="K392" s="346">
        <f t="shared" si="5"/>
        <v>85185834.420000002</v>
      </c>
      <c r="L392" s="307"/>
      <c r="N392" s="33"/>
      <c r="P392" s="38"/>
    </row>
    <row r="393" spans="1:16" s="44" customFormat="1" ht="18.75" x14ac:dyDescent="0.25">
      <c r="A393" s="34" t="s">
        <v>691</v>
      </c>
      <c r="B393" s="53"/>
      <c r="C393" s="42" t="s">
        <v>979</v>
      </c>
      <c r="D393" s="43" t="s">
        <v>980</v>
      </c>
      <c r="E393" s="346">
        <f>VLOOKUP(C393:C956,'[14] Nuovo Modello CE'!$E$9:$H$578,4,0)</f>
        <v>74720517.299999997</v>
      </c>
      <c r="F393" s="346">
        <f>VLOOKUP(C393:C956,'[14] Nuovo Modello CE'!$E$9:$J$578,6,0)</f>
        <v>0</v>
      </c>
      <c r="G393" s="348"/>
      <c r="H393" s="346"/>
      <c r="I393" s="348"/>
      <c r="J393" s="363"/>
      <c r="K393" s="346">
        <f t="shared" si="5"/>
        <v>74720517.299999997</v>
      </c>
      <c r="L393" s="307"/>
      <c r="N393" s="33"/>
      <c r="P393" s="38"/>
    </row>
    <row r="394" spans="1:16" s="44" customFormat="1" ht="18.75" x14ac:dyDescent="0.25">
      <c r="A394" s="54"/>
      <c r="B394" s="187"/>
      <c r="C394" s="42" t="s">
        <v>261</v>
      </c>
      <c r="D394" s="43" t="s">
        <v>262</v>
      </c>
      <c r="E394" s="346">
        <f>VLOOKUP(C394:C957,'[14] Nuovo Modello CE'!$E$9:$H$578,4,0)</f>
        <v>70015933.640000001</v>
      </c>
      <c r="F394" s="346">
        <f>VLOOKUP(C394:C957,'[14] Nuovo Modello CE'!$E$9:$J$578,6,0)</f>
        <v>0</v>
      </c>
      <c r="G394" s="348"/>
      <c r="H394" s="346"/>
      <c r="I394" s="348"/>
      <c r="J394" s="363"/>
      <c r="K394" s="346">
        <f t="shared" si="5"/>
        <v>70015933.640000001</v>
      </c>
      <c r="L394" s="307"/>
      <c r="N394" s="33"/>
      <c r="P394" s="38"/>
    </row>
    <row r="395" spans="1:16" s="44" customFormat="1" ht="18.75" x14ac:dyDescent="0.25">
      <c r="A395" s="54"/>
      <c r="B395" s="187"/>
      <c r="C395" s="42" t="s">
        <v>267</v>
      </c>
      <c r="D395" s="43" t="s">
        <v>268</v>
      </c>
      <c r="E395" s="346">
        <f>VLOOKUP(C395:C958,'[14] Nuovo Modello CE'!$E$9:$H$578,4,0)</f>
        <v>4704583.66</v>
      </c>
      <c r="F395" s="346">
        <f>VLOOKUP(C395:C958,'[14] Nuovo Modello CE'!$E$9:$J$578,6,0)</f>
        <v>0</v>
      </c>
      <c r="G395" s="348"/>
      <c r="H395" s="346"/>
      <c r="I395" s="348"/>
      <c r="J395" s="363"/>
      <c r="K395" s="346">
        <f t="shared" si="5"/>
        <v>4704583.66</v>
      </c>
      <c r="L395" s="307"/>
      <c r="N395" s="33"/>
      <c r="P395" s="38"/>
    </row>
    <row r="396" spans="1:16" s="44" customFormat="1" ht="18.75" x14ac:dyDescent="0.25">
      <c r="A396" s="54"/>
      <c r="B396" s="187"/>
      <c r="C396" s="42" t="s">
        <v>273</v>
      </c>
      <c r="D396" s="43" t="s">
        <v>274</v>
      </c>
      <c r="E396" s="346">
        <f>VLOOKUP(C396:C959,'[14] Nuovo Modello CE'!$E$9:$H$578,4,0)</f>
        <v>0</v>
      </c>
      <c r="F396" s="346">
        <f>VLOOKUP(C396:C959,'[14] Nuovo Modello CE'!$E$9:$J$578,6,0)</f>
        <v>0</v>
      </c>
      <c r="G396" s="348"/>
      <c r="H396" s="346"/>
      <c r="I396" s="348"/>
      <c r="J396" s="363"/>
      <c r="K396" s="346">
        <f t="shared" si="5"/>
        <v>0</v>
      </c>
      <c r="L396" s="307"/>
      <c r="N396" s="33"/>
      <c r="P396" s="38"/>
    </row>
    <row r="397" spans="1:16" s="44" customFormat="1" ht="18.75" x14ac:dyDescent="0.25">
      <c r="A397" s="34" t="s">
        <v>691</v>
      </c>
      <c r="B397" s="53"/>
      <c r="C397" s="42" t="s">
        <v>981</v>
      </c>
      <c r="D397" s="43" t="s">
        <v>982</v>
      </c>
      <c r="E397" s="346">
        <f>VLOOKUP(C397:C960,'[14] Nuovo Modello CE'!$E$9:$H$578,4,0)</f>
        <v>10465317.119999999</v>
      </c>
      <c r="F397" s="346">
        <f>VLOOKUP(C397:C960,'[14] Nuovo Modello CE'!$E$9:$J$578,6,0)</f>
        <v>0</v>
      </c>
      <c r="G397" s="348"/>
      <c r="H397" s="346"/>
      <c r="I397" s="348"/>
      <c r="J397" s="363"/>
      <c r="K397" s="346">
        <f t="shared" si="5"/>
        <v>10465317.119999999</v>
      </c>
      <c r="L397" s="307"/>
      <c r="N397" s="33"/>
      <c r="P397" s="38"/>
    </row>
    <row r="398" spans="1:16" s="44" customFormat="1" ht="25.5" x14ac:dyDescent="0.25">
      <c r="A398" s="54"/>
      <c r="B398" s="187"/>
      <c r="C398" s="42" t="s">
        <v>263</v>
      </c>
      <c r="D398" s="43" t="s">
        <v>264</v>
      </c>
      <c r="E398" s="346">
        <f>VLOOKUP(C398:C961,'[14] Nuovo Modello CE'!$E$9:$H$578,4,0)</f>
        <v>8794530.5899999999</v>
      </c>
      <c r="F398" s="346">
        <f>VLOOKUP(C398:C961,'[14] Nuovo Modello CE'!$E$9:$J$578,6,0)</f>
        <v>0</v>
      </c>
      <c r="G398" s="348"/>
      <c r="H398" s="346"/>
      <c r="I398" s="348"/>
      <c r="J398" s="363"/>
      <c r="K398" s="346">
        <f t="shared" si="5"/>
        <v>8794530.5899999999</v>
      </c>
      <c r="L398" s="307"/>
      <c r="N398" s="33"/>
      <c r="P398" s="38"/>
    </row>
    <row r="399" spans="1:16" s="44" customFormat="1" ht="25.5" x14ac:dyDescent="0.25">
      <c r="A399" s="54"/>
      <c r="B399" s="187"/>
      <c r="C399" s="42" t="s">
        <v>269</v>
      </c>
      <c r="D399" s="43" t="s">
        <v>270</v>
      </c>
      <c r="E399" s="346">
        <f>VLOOKUP(C399:C962,'[14] Nuovo Modello CE'!$E$9:$H$578,4,0)</f>
        <v>1670786.53</v>
      </c>
      <c r="F399" s="346">
        <f>VLOOKUP(C399:C962,'[14] Nuovo Modello CE'!$E$9:$J$578,6,0)</f>
        <v>0</v>
      </c>
      <c r="G399" s="348"/>
      <c r="H399" s="346"/>
      <c r="I399" s="348"/>
      <c r="J399" s="363"/>
      <c r="K399" s="346">
        <f t="shared" si="5"/>
        <v>1670786.53</v>
      </c>
      <c r="L399" s="307"/>
      <c r="N399" s="33"/>
      <c r="P399" s="38"/>
    </row>
    <row r="400" spans="1:16" s="44" customFormat="1" ht="18.75" x14ac:dyDescent="0.25">
      <c r="A400" s="54"/>
      <c r="B400" s="187"/>
      <c r="C400" s="42" t="s">
        <v>275</v>
      </c>
      <c r="D400" s="43" t="s">
        <v>276</v>
      </c>
      <c r="E400" s="346">
        <f>VLOOKUP(C400:C963,'[14] Nuovo Modello CE'!$E$9:$H$578,4,0)</f>
        <v>0</v>
      </c>
      <c r="F400" s="346">
        <f>VLOOKUP(C400:C963,'[14] Nuovo Modello CE'!$E$9:$J$578,6,0)</f>
        <v>0</v>
      </c>
      <c r="G400" s="348"/>
      <c r="H400" s="346"/>
      <c r="I400" s="348"/>
      <c r="J400" s="363"/>
      <c r="K400" s="346">
        <f t="shared" si="5"/>
        <v>0</v>
      </c>
      <c r="L400" s="307"/>
      <c r="N400" s="33"/>
      <c r="P400" s="38"/>
    </row>
    <row r="401" spans="1:16" s="44" customFormat="1" ht="18.75" x14ac:dyDescent="0.25">
      <c r="A401" s="34" t="s">
        <v>691</v>
      </c>
      <c r="B401" s="53"/>
      <c r="C401" s="39" t="s">
        <v>983</v>
      </c>
      <c r="D401" s="40" t="s">
        <v>984</v>
      </c>
      <c r="E401" s="346">
        <f>VLOOKUP(C401:C964,'[14] Nuovo Modello CE'!$E$9:$H$578,4,0)</f>
        <v>94103187.079999998</v>
      </c>
      <c r="F401" s="346">
        <f>VLOOKUP(C401:C964,'[14] Nuovo Modello CE'!$E$9:$J$578,6,0)</f>
        <v>0</v>
      </c>
      <c r="G401" s="348"/>
      <c r="H401" s="346"/>
      <c r="I401" s="348"/>
      <c r="J401" s="363"/>
      <c r="K401" s="346">
        <f t="shared" si="5"/>
        <v>94103187.079999998</v>
      </c>
      <c r="L401" s="307"/>
      <c r="N401" s="33"/>
      <c r="P401" s="38"/>
    </row>
    <row r="402" spans="1:16" s="44" customFormat="1" ht="25.5" x14ac:dyDescent="0.25">
      <c r="A402" s="54"/>
      <c r="B402" s="187"/>
      <c r="C402" s="42" t="s">
        <v>265</v>
      </c>
      <c r="D402" s="43" t="s">
        <v>266</v>
      </c>
      <c r="E402" s="346">
        <f>VLOOKUP(C402:C965,'[14] Nuovo Modello CE'!$E$9:$H$578,4,0)</f>
        <v>79018256.530000001</v>
      </c>
      <c r="F402" s="346">
        <f>VLOOKUP(C402:C965,'[14] Nuovo Modello CE'!$E$9:$J$578,6,0)</f>
        <v>0</v>
      </c>
      <c r="G402" s="348"/>
      <c r="H402" s="346"/>
      <c r="I402" s="348"/>
      <c r="J402" s="363"/>
      <c r="K402" s="346">
        <f t="shared" si="5"/>
        <v>79018256.530000001</v>
      </c>
      <c r="L402" s="307"/>
      <c r="N402" s="33"/>
      <c r="P402" s="38"/>
    </row>
    <row r="403" spans="1:16" s="44" customFormat="1" ht="25.5" x14ac:dyDescent="0.25">
      <c r="A403" s="54"/>
      <c r="B403" s="187"/>
      <c r="C403" s="42" t="s">
        <v>271</v>
      </c>
      <c r="D403" s="43" t="s">
        <v>272</v>
      </c>
      <c r="E403" s="346">
        <f>VLOOKUP(C403:C966,'[14] Nuovo Modello CE'!$E$9:$H$578,4,0)</f>
        <v>15084930.549999997</v>
      </c>
      <c r="F403" s="346">
        <f>VLOOKUP(C403:C966,'[14] Nuovo Modello CE'!$E$9:$J$578,6,0)</f>
        <v>0</v>
      </c>
      <c r="G403" s="348"/>
      <c r="H403" s="346"/>
      <c r="I403" s="348"/>
      <c r="J403" s="363"/>
      <c r="K403" s="346">
        <f t="shared" si="5"/>
        <v>15084930.549999997</v>
      </c>
      <c r="L403" s="307"/>
      <c r="N403" s="33"/>
      <c r="P403" s="38"/>
    </row>
    <row r="404" spans="1:16" s="44" customFormat="1" ht="18.75" x14ac:dyDescent="0.25">
      <c r="A404" s="54"/>
      <c r="B404" s="187"/>
      <c r="C404" s="42" t="s">
        <v>277</v>
      </c>
      <c r="D404" s="43" t="s">
        <v>278</v>
      </c>
      <c r="E404" s="346">
        <f>VLOOKUP(C404:C967,'[14] Nuovo Modello CE'!$E$9:$H$578,4,0)</f>
        <v>0</v>
      </c>
      <c r="F404" s="346">
        <f>VLOOKUP(C404:C967,'[14] Nuovo Modello CE'!$E$9:$J$578,6,0)</f>
        <v>0</v>
      </c>
      <c r="G404" s="348"/>
      <c r="H404" s="346"/>
      <c r="I404" s="348"/>
      <c r="J404" s="363"/>
      <c r="K404" s="346">
        <f t="shared" si="5"/>
        <v>0</v>
      </c>
      <c r="L404" s="307"/>
      <c r="N404" s="33"/>
      <c r="P404" s="38"/>
    </row>
    <row r="405" spans="1:16" s="44" customFormat="1" ht="18.75" x14ac:dyDescent="0.25">
      <c r="A405" s="34" t="s">
        <v>691</v>
      </c>
      <c r="B405" s="53"/>
      <c r="C405" s="35" t="s">
        <v>985</v>
      </c>
      <c r="D405" s="36" t="s">
        <v>986</v>
      </c>
      <c r="E405" s="346">
        <f>VLOOKUP(C405:C968,'[14] Nuovo Modello CE'!$E$9:$H$578,4,0)</f>
        <v>666070.5</v>
      </c>
      <c r="F405" s="346">
        <f>VLOOKUP(C405:C968,'[14] Nuovo Modello CE'!$E$9:$J$578,6,0)</f>
        <v>0</v>
      </c>
      <c r="G405" s="348"/>
      <c r="H405" s="346"/>
      <c r="I405" s="348"/>
      <c r="J405" s="363"/>
      <c r="K405" s="346">
        <f t="shared" si="5"/>
        <v>666070.5</v>
      </c>
      <c r="L405" s="307"/>
      <c r="N405" s="33"/>
      <c r="P405" s="38"/>
    </row>
    <row r="406" spans="1:16" s="44" customFormat="1" ht="18.75" x14ac:dyDescent="0.25">
      <c r="A406" s="34" t="s">
        <v>691</v>
      </c>
      <c r="B406" s="53"/>
      <c r="C406" s="39" t="s">
        <v>987</v>
      </c>
      <c r="D406" s="40" t="s">
        <v>988</v>
      </c>
      <c r="E406" s="346">
        <f>VLOOKUP(C406:C969,'[14] Nuovo Modello CE'!$E$9:$H$578,4,0)</f>
        <v>510976.94999999995</v>
      </c>
      <c r="F406" s="346">
        <f>VLOOKUP(C406:C969,'[14] Nuovo Modello CE'!$E$9:$J$578,6,0)</f>
        <v>0</v>
      </c>
      <c r="G406" s="348"/>
      <c r="H406" s="346"/>
      <c r="I406" s="348"/>
      <c r="J406" s="363"/>
      <c r="K406" s="346">
        <f t="shared" si="5"/>
        <v>510976.94999999995</v>
      </c>
      <c r="L406" s="307"/>
      <c r="N406" s="33"/>
      <c r="P406" s="38"/>
    </row>
    <row r="407" spans="1:16" s="44" customFormat="1" ht="25.5" x14ac:dyDescent="0.25">
      <c r="A407" s="54"/>
      <c r="B407" s="187"/>
      <c r="C407" s="42" t="s">
        <v>279</v>
      </c>
      <c r="D407" s="43" t="s">
        <v>280</v>
      </c>
      <c r="E407" s="346">
        <f>VLOOKUP(C407:C970,'[14] Nuovo Modello CE'!$E$9:$H$578,4,0)</f>
        <v>510976.94999999995</v>
      </c>
      <c r="F407" s="346">
        <f>VLOOKUP(C407:C970,'[14] Nuovo Modello CE'!$E$9:$J$578,6,0)</f>
        <v>0</v>
      </c>
      <c r="G407" s="348"/>
      <c r="H407" s="346"/>
      <c r="I407" s="348"/>
      <c r="J407" s="363"/>
      <c r="K407" s="346">
        <f t="shared" si="5"/>
        <v>510976.94999999995</v>
      </c>
      <c r="L407" s="307"/>
      <c r="N407" s="33"/>
      <c r="P407" s="38"/>
    </row>
    <row r="408" spans="1:16" s="44" customFormat="1" ht="25.5" x14ac:dyDescent="0.25">
      <c r="A408" s="54"/>
      <c r="B408" s="187"/>
      <c r="C408" s="42" t="s">
        <v>283</v>
      </c>
      <c r="D408" s="43" t="s">
        <v>284</v>
      </c>
      <c r="E408" s="346">
        <f>VLOOKUP(C408:C971,'[14] Nuovo Modello CE'!$E$9:$H$578,4,0)</f>
        <v>0</v>
      </c>
      <c r="F408" s="346">
        <f>VLOOKUP(C408:C971,'[14] Nuovo Modello CE'!$E$9:$J$578,6,0)</f>
        <v>0</v>
      </c>
      <c r="G408" s="348"/>
      <c r="H408" s="346"/>
      <c r="I408" s="348"/>
      <c r="J408" s="363"/>
      <c r="K408" s="346">
        <f t="shared" si="5"/>
        <v>0</v>
      </c>
      <c r="L408" s="307"/>
      <c r="N408" s="33"/>
      <c r="P408" s="38"/>
    </row>
    <row r="409" spans="1:16" s="44" customFormat="1" ht="18.75" x14ac:dyDescent="0.25">
      <c r="A409" s="54"/>
      <c r="B409" s="187"/>
      <c r="C409" s="42" t="s">
        <v>287</v>
      </c>
      <c r="D409" s="43" t="s">
        <v>288</v>
      </c>
      <c r="E409" s="346">
        <f>VLOOKUP(C409:C972,'[14] Nuovo Modello CE'!$E$9:$H$578,4,0)</f>
        <v>0</v>
      </c>
      <c r="F409" s="346">
        <f>VLOOKUP(C409:C972,'[14] Nuovo Modello CE'!$E$9:$J$578,6,0)</f>
        <v>0</v>
      </c>
      <c r="G409" s="348"/>
      <c r="H409" s="346"/>
      <c r="I409" s="348"/>
      <c r="J409" s="363"/>
      <c r="K409" s="346">
        <f t="shared" si="5"/>
        <v>0</v>
      </c>
      <c r="L409" s="307"/>
      <c r="N409" s="33"/>
      <c r="P409" s="38"/>
    </row>
    <row r="410" spans="1:16" s="44" customFormat="1" ht="18.75" x14ac:dyDescent="0.25">
      <c r="A410" s="34" t="s">
        <v>691</v>
      </c>
      <c r="B410" s="53"/>
      <c r="C410" s="39" t="s">
        <v>989</v>
      </c>
      <c r="D410" s="40" t="s">
        <v>990</v>
      </c>
      <c r="E410" s="346">
        <f>VLOOKUP(C410:C973,'[14] Nuovo Modello CE'!$E$9:$H$578,4,0)</f>
        <v>155093.54999999999</v>
      </c>
      <c r="F410" s="346">
        <f>VLOOKUP(C410:C973,'[14] Nuovo Modello CE'!$E$9:$J$578,6,0)</f>
        <v>0</v>
      </c>
      <c r="G410" s="348"/>
      <c r="H410" s="346"/>
      <c r="I410" s="348"/>
      <c r="J410" s="363"/>
      <c r="K410" s="346">
        <f t="shared" si="5"/>
        <v>155093.54999999999</v>
      </c>
      <c r="L410" s="307"/>
      <c r="N410" s="33"/>
      <c r="P410" s="38"/>
    </row>
    <row r="411" spans="1:16" s="44" customFormat="1" ht="25.5" x14ac:dyDescent="0.25">
      <c r="A411" s="54"/>
      <c r="B411" s="187"/>
      <c r="C411" s="42" t="s">
        <v>281</v>
      </c>
      <c r="D411" s="43" t="s">
        <v>282</v>
      </c>
      <c r="E411" s="346">
        <f>VLOOKUP(C411:C974,'[14] Nuovo Modello CE'!$E$9:$H$578,4,0)</f>
        <v>155093.54999999999</v>
      </c>
      <c r="F411" s="346">
        <f>VLOOKUP(C411:C974,'[14] Nuovo Modello CE'!$E$9:$J$578,6,0)</f>
        <v>0</v>
      </c>
      <c r="G411" s="348"/>
      <c r="H411" s="346"/>
      <c r="I411" s="348"/>
      <c r="J411" s="363"/>
      <c r="K411" s="346">
        <f t="shared" si="5"/>
        <v>155093.54999999999</v>
      </c>
      <c r="L411" s="307"/>
      <c r="N411" s="33"/>
      <c r="P411" s="38"/>
    </row>
    <row r="412" spans="1:16" s="44" customFormat="1" ht="25.5" x14ac:dyDescent="0.25">
      <c r="A412" s="54"/>
      <c r="B412" s="187"/>
      <c r="C412" s="42" t="s">
        <v>285</v>
      </c>
      <c r="D412" s="43" t="s">
        <v>286</v>
      </c>
      <c r="E412" s="346">
        <f>VLOOKUP(C412:C975,'[14] Nuovo Modello CE'!$E$9:$H$578,4,0)</f>
        <v>0</v>
      </c>
      <c r="F412" s="346">
        <f>VLOOKUP(C412:C975,'[14] Nuovo Modello CE'!$E$9:$J$578,6,0)</f>
        <v>0</v>
      </c>
      <c r="G412" s="348"/>
      <c r="H412" s="346"/>
      <c r="I412" s="348"/>
      <c r="J412" s="363"/>
      <c r="K412" s="346">
        <f t="shared" si="5"/>
        <v>0</v>
      </c>
      <c r="L412" s="307"/>
      <c r="N412" s="33"/>
      <c r="P412" s="38"/>
    </row>
    <row r="413" spans="1:16" s="44" customFormat="1" ht="18.75" x14ac:dyDescent="0.25">
      <c r="A413" s="54"/>
      <c r="B413" s="187"/>
      <c r="C413" s="42" t="s">
        <v>289</v>
      </c>
      <c r="D413" s="43" t="s">
        <v>290</v>
      </c>
      <c r="E413" s="346">
        <f>VLOOKUP(C413:C976,'[14] Nuovo Modello CE'!$E$9:$H$578,4,0)</f>
        <v>0</v>
      </c>
      <c r="F413" s="346">
        <f>VLOOKUP(C413:C976,'[14] Nuovo Modello CE'!$E$9:$J$578,6,0)</f>
        <v>0</v>
      </c>
      <c r="G413" s="348"/>
      <c r="H413" s="346"/>
      <c r="I413" s="348"/>
      <c r="J413" s="363"/>
      <c r="K413" s="346">
        <f t="shared" si="5"/>
        <v>0</v>
      </c>
      <c r="L413" s="307"/>
      <c r="N413" s="33"/>
      <c r="P413" s="38"/>
    </row>
    <row r="414" spans="1:16" s="44" customFormat="1" ht="18.75" x14ac:dyDescent="0.25">
      <c r="A414" s="34" t="s">
        <v>691</v>
      </c>
      <c r="B414" s="53"/>
      <c r="C414" s="35" t="s">
        <v>991</v>
      </c>
      <c r="D414" s="36" t="s">
        <v>992</v>
      </c>
      <c r="E414" s="346">
        <f>VLOOKUP(C414:C977,'[14] Nuovo Modello CE'!$E$9:$H$578,4,0)</f>
        <v>22557927.23</v>
      </c>
      <c r="F414" s="346">
        <f>VLOOKUP(C414:C977,'[14] Nuovo Modello CE'!$E$9:$J$578,6,0)</f>
        <v>0</v>
      </c>
      <c r="G414" s="348"/>
      <c r="H414" s="346"/>
      <c r="I414" s="348"/>
      <c r="J414" s="363"/>
      <c r="K414" s="346">
        <f t="shared" ref="K414:K477" si="6">E414-F414</f>
        <v>22557927.23</v>
      </c>
      <c r="L414" s="307"/>
      <c r="N414" s="33"/>
      <c r="P414" s="38"/>
    </row>
    <row r="415" spans="1:16" s="44" customFormat="1" ht="18.75" x14ac:dyDescent="0.25">
      <c r="A415" s="34" t="s">
        <v>691</v>
      </c>
      <c r="B415" s="53"/>
      <c r="C415" s="39" t="s">
        <v>993</v>
      </c>
      <c r="D415" s="40" t="s">
        <v>994</v>
      </c>
      <c r="E415" s="346">
        <f>VLOOKUP(C415:C978,'[14] Nuovo Modello CE'!$E$9:$H$578,4,0)</f>
        <v>148855.19</v>
      </c>
      <c r="F415" s="346">
        <f>VLOOKUP(C415:C978,'[14] Nuovo Modello CE'!$E$9:$J$578,6,0)</f>
        <v>0</v>
      </c>
      <c r="G415" s="348"/>
      <c r="H415" s="346"/>
      <c r="I415" s="348"/>
      <c r="J415" s="363"/>
      <c r="K415" s="346">
        <f t="shared" si="6"/>
        <v>148855.19</v>
      </c>
      <c r="L415" s="307"/>
      <c r="N415" s="33"/>
      <c r="P415" s="38"/>
    </row>
    <row r="416" spans="1:16" s="44" customFormat="1" ht="25.5" x14ac:dyDescent="0.25">
      <c r="A416" s="54"/>
      <c r="B416" s="187"/>
      <c r="C416" s="42" t="s">
        <v>291</v>
      </c>
      <c r="D416" s="43" t="s">
        <v>292</v>
      </c>
      <c r="E416" s="346">
        <f>VLOOKUP(C416:C979,'[14] Nuovo Modello CE'!$E$9:$H$578,4,0)</f>
        <v>143470.71</v>
      </c>
      <c r="F416" s="346">
        <f>VLOOKUP(C416:C979,'[14] Nuovo Modello CE'!$E$9:$J$578,6,0)</f>
        <v>0</v>
      </c>
      <c r="G416" s="348"/>
      <c r="H416" s="346"/>
      <c r="I416" s="348"/>
      <c r="J416" s="363"/>
      <c r="K416" s="346">
        <f t="shared" si="6"/>
        <v>143470.71</v>
      </c>
      <c r="L416" s="307"/>
      <c r="N416" s="33"/>
      <c r="P416" s="38"/>
    </row>
    <row r="417" spans="1:16" s="44" customFormat="1" ht="25.5" x14ac:dyDescent="0.25">
      <c r="A417" s="54"/>
      <c r="B417" s="187"/>
      <c r="C417" s="42" t="s">
        <v>295</v>
      </c>
      <c r="D417" s="43" t="s">
        <v>296</v>
      </c>
      <c r="E417" s="346">
        <f>VLOOKUP(C417:C980,'[14] Nuovo Modello CE'!$E$9:$H$578,4,0)</f>
        <v>5384.48</v>
      </c>
      <c r="F417" s="346">
        <f>VLOOKUP(C417:C980,'[14] Nuovo Modello CE'!$E$9:$J$578,6,0)</f>
        <v>0</v>
      </c>
      <c r="G417" s="348"/>
      <c r="H417" s="346"/>
      <c r="I417" s="348"/>
      <c r="J417" s="363"/>
      <c r="K417" s="346">
        <f t="shared" si="6"/>
        <v>5384.48</v>
      </c>
      <c r="L417" s="307"/>
      <c r="N417" s="33"/>
      <c r="P417" s="38"/>
    </row>
    <row r="418" spans="1:16" s="44" customFormat="1" ht="18.75" x14ac:dyDescent="0.25">
      <c r="A418" s="54"/>
      <c r="B418" s="187"/>
      <c r="C418" s="42" t="s">
        <v>299</v>
      </c>
      <c r="D418" s="43" t="s">
        <v>300</v>
      </c>
      <c r="E418" s="346">
        <f>VLOOKUP(C418:C981,'[14] Nuovo Modello CE'!$E$9:$H$578,4,0)</f>
        <v>0</v>
      </c>
      <c r="F418" s="346">
        <f>VLOOKUP(C418:C981,'[14] Nuovo Modello CE'!$E$9:$J$578,6,0)</f>
        <v>0</v>
      </c>
      <c r="G418" s="348"/>
      <c r="H418" s="346"/>
      <c r="I418" s="348"/>
      <c r="J418" s="363"/>
      <c r="K418" s="346">
        <f t="shared" si="6"/>
        <v>0</v>
      </c>
      <c r="L418" s="307"/>
      <c r="N418" s="33"/>
      <c r="P418" s="38"/>
    </row>
    <row r="419" spans="1:16" s="44" customFormat="1" ht="18.75" x14ac:dyDescent="0.25">
      <c r="A419" s="34" t="s">
        <v>691</v>
      </c>
      <c r="B419" s="53"/>
      <c r="C419" s="39" t="s">
        <v>995</v>
      </c>
      <c r="D419" s="40" t="s">
        <v>996</v>
      </c>
      <c r="E419" s="346">
        <f>VLOOKUP(C419:C982,'[14] Nuovo Modello CE'!$E$9:$H$578,4,0)</f>
        <v>22409072.039999999</v>
      </c>
      <c r="F419" s="346">
        <f>VLOOKUP(C419:C982,'[14] Nuovo Modello CE'!$E$9:$J$578,6,0)</f>
        <v>0</v>
      </c>
      <c r="G419" s="348"/>
      <c r="H419" s="346"/>
      <c r="I419" s="348"/>
      <c r="J419" s="363"/>
      <c r="K419" s="346">
        <f t="shared" si="6"/>
        <v>22409072.039999999</v>
      </c>
      <c r="L419" s="307"/>
      <c r="N419" s="33"/>
      <c r="P419" s="38"/>
    </row>
    <row r="420" spans="1:16" s="44" customFormat="1" ht="25.5" x14ac:dyDescent="0.25">
      <c r="A420" s="54"/>
      <c r="B420" s="187"/>
      <c r="C420" s="42" t="s">
        <v>293</v>
      </c>
      <c r="D420" s="43" t="s">
        <v>294</v>
      </c>
      <c r="E420" s="346">
        <f>VLOOKUP(C420:C983,'[14] Nuovo Modello CE'!$E$9:$H$578,4,0)</f>
        <v>19924332.25</v>
      </c>
      <c r="F420" s="346">
        <f>VLOOKUP(C420:C983,'[14] Nuovo Modello CE'!$E$9:$J$578,6,0)</f>
        <v>0</v>
      </c>
      <c r="G420" s="348"/>
      <c r="H420" s="346"/>
      <c r="I420" s="348"/>
      <c r="J420" s="363"/>
      <c r="K420" s="346">
        <f t="shared" si="6"/>
        <v>19924332.25</v>
      </c>
      <c r="L420" s="307"/>
      <c r="N420" s="33"/>
      <c r="P420" s="38"/>
    </row>
    <row r="421" spans="1:16" s="44" customFormat="1" ht="25.5" x14ac:dyDescent="0.25">
      <c r="A421" s="54"/>
      <c r="B421" s="187"/>
      <c r="C421" s="42" t="s">
        <v>297</v>
      </c>
      <c r="D421" s="43" t="s">
        <v>298</v>
      </c>
      <c r="E421" s="346">
        <f>VLOOKUP(C421:C984,'[14] Nuovo Modello CE'!$E$9:$H$578,4,0)</f>
        <v>2484739.79</v>
      </c>
      <c r="F421" s="346">
        <f>VLOOKUP(C421:C984,'[14] Nuovo Modello CE'!$E$9:$J$578,6,0)</f>
        <v>0</v>
      </c>
      <c r="G421" s="348"/>
      <c r="H421" s="346"/>
      <c r="I421" s="348"/>
      <c r="J421" s="363"/>
      <c r="K421" s="346">
        <f t="shared" si="6"/>
        <v>2484739.79</v>
      </c>
      <c r="L421" s="307"/>
      <c r="N421" s="33"/>
      <c r="P421" s="38"/>
    </row>
    <row r="422" spans="1:16" s="44" customFormat="1" ht="18.75" x14ac:dyDescent="0.25">
      <c r="A422" s="54"/>
      <c r="B422" s="187"/>
      <c r="C422" s="42" t="s">
        <v>301</v>
      </c>
      <c r="D422" s="43" t="s">
        <v>302</v>
      </c>
      <c r="E422" s="346">
        <f>VLOOKUP(C422:C985,'[14] Nuovo Modello CE'!$E$9:$H$578,4,0)</f>
        <v>0</v>
      </c>
      <c r="F422" s="346">
        <f>VLOOKUP(C422:C985,'[14] Nuovo Modello CE'!$E$9:$J$578,6,0)</f>
        <v>0</v>
      </c>
      <c r="G422" s="348"/>
      <c r="H422" s="346"/>
      <c r="I422" s="348"/>
      <c r="J422" s="363"/>
      <c r="K422" s="346">
        <f t="shared" si="6"/>
        <v>0</v>
      </c>
      <c r="L422" s="307"/>
      <c r="N422" s="33"/>
      <c r="P422" s="38"/>
    </row>
    <row r="423" spans="1:16" s="44" customFormat="1" ht="18.75" x14ac:dyDescent="0.25">
      <c r="A423" s="34" t="s">
        <v>691</v>
      </c>
      <c r="B423" s="53"/>
      <c r="C423" s="35" t="s">
        <v>997</v>
      </c>
      <c r="D423" s="36" t="s">
        <v>998</v>
      </c>
      <c r="E423" s="346">
        <f>VLOOKUP(C423:C986,'[14] Nuovo Modello CE'!$E$9:$H$578,4,0)</f>
        <v>13039934.73</v>
      </c>
      <c r="F423" s="346">
        <f>VLOOKUP(C423:C986,'[14] Nuovo Modello CE'!$E$9:$J$578,6,0)</f>
        <v>0</v>
      </c>
      <c r="G423" s="348"/>
      <c r="H423" s="346"/>
      <c r="I423" s="348"/>
      <c r="J423" s="363"/>
      <c r="K423" s="346">
        <f t="shared" si="6"/>
        <v>13039934.73</v>
      </c>
      <c r="L423" s="307"/>
      <c r="N423" s="33"/>
      <c r="P423" s="38"/>
    </row>
    <row r="424" spans="1:16" s="44" customFormat="1" ht="18.75" x14ac:dyDescent="0.25">
      <c r="A424" s="34" t="s">
        <v>691</v>
      </c>
      <c r="B424" s="53"/>
      <c r="C424" s="39" t="s">
        <v>999</v>
      </c>
      <c r="D424" s="40" t="s">
        <v>1000</v>
      </c>
      <c r="E424" s="346">
        <f>VLOOKUP(C424:C987,'[14] Nuovo Modello CE'!$E$9:$H$578,4,0)</f>
        <v>2448622.59</v>
      </c>
      <c r="F424" s="346">
        <f>VLOOKUP(C424:C987,'[14] Nuovo Modello CE'!$E$9:$J$578,6,0)</f>
        <v>0</v>
      </c>
      <c r="G424" s="348"/>
      <c r="H424" s="346"/>
      <c r="I424" s="348"/>
      <c r="J424" s="363"/>
      <c r="K424" s="346">
        <f t="shared" si="6"/>
        <v>2448622.59</v>
      </c>
      <c r="L424" s="307"/>
      <c r="N424" s="33"/>
      <c r="P424" s="38"/>
    </row>
    <row r="425" spans="1:16" s="44" customFormat="1" ht="25.5" x14ac:dyDescent="0.25">
      <c r="A425" s="54"/>
      <c r="B425" s="187"/>
      <c r="C425" s="42" t="s">
        <v>303</v>
      </c>
      <c r="D425" s="43" t="s">
        <v>304</v>
      </c>
      <c r="E425" s="346">
        <f>VLOOKUP(C425:C988,'[14] Nuovo Modello CE'!$E$9:$H$578,4,0)</f>
        <v>2337216.0999999996</v>
      </c>
      <c r="F425" s="346">
        <f>VLOOKUP(C425:C988,'[14] Nuovo Modello CE'!$E$9:$J$578,6,0)</f>
        <v>0</v>
      </c>
      <c r="G425" s="348"/>
      <c r="H425" s="346"/>
      <c r="I425" s="348"/>
      <c r="J425" s="363"/>
      <c r="K425" s="346">
        <f t="shared" si="6"/>
        <v>2337216.0999999996</v>
      </c>
      <c r="L425" s="307"/>
      <c r="N425" s="33"/>
      <c r="P425" s="38"/>
    </row>
    <row r="426" spans="1:16" s="44" customFormat="1" ht="25.5" x14ac:dyDescent="0.25">
      <c r="A426" s="54"/>
      <c r="B426" s="187"/>
      <c r="C426" s="42" t="s">
        <v>307</v>
      </c>
      <c r="D426" s="43" t="s">
        <v>308</v>
      </c>
      <c r="E426" s="346">
        <f>VLOOKUP(C426:C989,'[14] Nuovo Modello CE'!$E$9:$H$578,4,0)</f>
        <v>111406.49000000002</v>
      </c>
      <c r="F426" s="346">
        <f>VLOOKUP(C426:C989,'[14] Nuovo Modello CE'!$E$9:$J$578,6,0)</f>
        <v>0</v>
      </c>
      <c r="G426" s="348"/>
      <c r="H426" s="346"/>
      <c r="I426" s="348"/>
      <c r="J426" s="363"/>
      <c r="K426" s="346">
        <f t="shared" si="6"/>
        <v>111406.49000000002</v>
      </c>
      <c r="L426" s="307"/>
      <c r="N426" s="33"/>
      <c r="P426" s="38"/>
    </row>
    <row r="427" spans="1:16" s="44" customFormat="1" ht="18.75" x14ac:dyDescent="0.25">
      <c r="A427" s="54"/>
      <c r="B427" s="187"/>
      <c r="C427" s="42" t="s">
        <v>311</v>
      </c>
      <c r="D427" s="43" t="s">
        <v>312</v>
      </c>
      <c r="E427" s="346">
        <f>VLOOKUP(C427:C990,'[14] Nuovo Modello CE'!$E$9:$H$578,4,0)</f>
        <v>0</v>
      </c>
      <c r="F427" s="346">
        <f>VLOOKUP(C427:C990,'[14] Nuovo Modello CE'!$E$9:$J$578,6,0)</f>
        <v>0</v>
      </c>
      <c r="G427" s="348"/>
      <c r="H427" s="346"/>
      <c r="I427" s="348"/>
      <c r="J427" s="363"/>
      <c r="K427" s="346">
        <f t="shared" si="6"/>
        <v>0</v>
      </c>
      <c r="L427" s="307"/>
      <c r="N427" s="33"/>
      <c r="P427" s="38"/>
    </row>
    <row r="428" spans="1:16" s="44" customFormat="1" ht="18.75" x14ac:dyDescent="0.25">
      <c r="A428" s="34" t="s">
        <v>691</v>
      </c>
      <c r="B428" s="53"/>
      <c r="C428" s="39" t="s">
        <v>1001</v>
      </c>
      <c r="D428" s="40" t="s">
        <v>1002</v>
      </c>
      <c r="E428" s="346">
        <f>VLOOKUP(C428:C991,'[14] Nuovo Modello CE'!$E$9:$H$578,4,0)</f>
        <v>10591312.140000001</v>
      </c>
      <c r="F428" s="346">
        <f>VLOOKUP(C428:C991,'[14] Nuovo Modello CE'!$E$9:$J$578,6,0)</f>
        <v>0</v>
      </c>
      <c r="G428" s="348"/>
      <c r="H428" s="346"/>
      <c r="I428" s="348"/>
      <c r="J428" s="363"/>
      <c r="K428" s="346">
        <f t="shared" si="6"/>
        <v>10591312.140000001</v>
      </c>
      <c r="L428" s="307"/>
      <c r="N428" s="33"/>
      <c r="P428" s="38"/>
    </row>
    <row r="429" spans="1:16" s="44" customFormat="1" ht="25.5" x14ac:dyDescent="0.25">
      <c r="A429" s="54"/>
      <c r="B429" s="187"/>
      <c r="C429" s="42" t="s">
        <v>305</v>
      </c>
      <c r="D429" s="43" t="s">
        <v>306</v>
      </c>
      <c r="E429" s="346">
        <f>VLOOKUP(C429:C992,'[14] Nuovo Modello CE'!$E$9:$H$578,4,0)</f>
        <v>9900879.5899999999</v>
      </c>
      <c r="F429" s="346">
        <f>VLOOKUP(C429:C992,'[14] Nuovo Modello CE'!$E$9:$J$578,6,0)</f>
        <v>0</v>
      </c>
      <c r="G429" s="356"/>
      <c r="H429" s="346"/>
      <c r="I429" s="348"/>
      <c r="J429" s="363"/>
      <c r="K429" s="346">
        <f t="shared" si="6"/>
        <v>9900879.5899999999</v>
      </c>
      <c r="L429" s="307"/>
      <c r="N429" s="33"/>
      <c r="P429" s="38"/>
    </row>
    <row r="430" spans="1:16" s="44" customFormat="1" ht="25.5" x14ac:dyDescent="0.25">
      <c r="A430" s="54"/>
      <c r="B430" s="187"/>
      <c r="C430" s="42" t="s">
        <v>309</v>
      </c>
      <c r="D430" s="43" t="s">
        <v>310</v>
      </c>
      <c r="E430" s="346">
        <f>VLOOKUP(C430:C993,'[14] Nuovo Modello CE'!$E$9:$H$578,4,0)</f>
        <v>690432.54999999993</v>
      </c>
      <c r="F430" s="346">
        <f>VLOOKUP(C430:C993,'[14] Nuovo Modello CE'!$E$9:$J$578,6,0)</f>
        <v>0</v>
      </c>
      <c r="G430" s="348"/>
      <c r="H430" s="346"/>
      <c r="I430" s="348"/>
      <c r="J430" s="363"/>
      <c r="K430" s="346">
        <f t="shared" si="6"/>
        <v>690432.54999999993</v>
      </c>
      <c r="L430" s="307"/>
      <c r="N430" s="33"/>
      <c r="P430" s="38"/>
    </row>
    <row r="431" spans="1:16" s="44" customFormat="1" ht="18.75" x14ac:dyDescent="0.25">
      <c r="A431" s="54"/>
      <c r="B431" s="187"/>
      <c r="C431" s="42" t="s">
        <v>313</v>
      </c>
      <c r="D431" s="43" t="s">
        <v>314</v>
      </c>
      <c r="E431" s="346">
        <f>VLOOKUP(C431:C994,'[14] Nuovo Modello CE'!$E$9:$H$578,4,0)</f>
        <v>0</v>
      </c>
      <c r="F431" s="346">
        <f>VLOOKUP(C431:C994,'[14] Nuovo Modello CE'!$E$9:$J$578,6,0)</f>
        <v>0</v>
      </c>
      <c r="G431" s="348"/>
      <c r="H431" s="346"/>
      <c r="I431" s="348"/>
      <c r="J431" s="363"/>
      <c r="K431" s="346">
        <f t="shared" si="6"/>
        <v>0</v>
      </c>
      <c r="L431" s="307"/>
      <c r="N431" s="33"/>
      <c r="P431" s="38"/>
    </row>
    <row r="432" spans="1:16" s="44" customFormat="1" ht="18.75" x14ac:dyDescent="0.25">
      <c r="A432" s="34" t="s">
        <v>691</v>
      </c>
      <c r="B432" s="53"/>
      <c r="C432" s="35" t="s">
        <v>1003</v>
      </c>
      <c r="D432" s="36" t="s">
        <v>1004</v>
      </c>
      <c r="E432" s="346">
        <f>VLOOKUP(C432:C995,'[14] Nuovo Modello CE'!$E$9:$H$578,4,0)</f>
        <v>3917246.75</v>
      </c>
      <c r="F432" s="346">
        <f>VLOOKUP(C432:C995,'[14] Nuovo Modello CE'!$E$9:$J$578,6,0)</f>
        <v>0</v>
      </c>
      <c r="G432" s="348"/>
      <c r="H432" s="346"/>
      <c r="I432" s="348"/>
      <c r="J432" s="363"/>
      <c r="K432" s="346">
        <f t="shared" si="6"/>
        <v>3917246.75</v>
      </c>
      <c r="L432" s="307"/>
      <c r="N432" s="33"/>
      <c r="P432" s="38"/>
    </row>
    <row r="433" spans="1:16" s="44" customFormat="1" ht="18.75" x14ac:dyDescent="0.25">
      <c r="A433" s="34"/>
      <c r="B433" s="53"/>
      <c r="C433" s="39" t="s">
        <v>322</v>
      </c>
      <c r="D433" s="40" t="s">
        <v>323</v>
      </c>
      <c r="E433" s="346">
        <f>VLOOKUP(C433:C996,'[14] Nuovo Modello CE'!$E$9:$H$578,4,0)</f>
        <v>871235.26</v>
      </c>
      <c r="F433" s="346">
        <f>VLOOKUP(C433:C996,'[14] Nuovo Modello CE'!$E$9:$J$578,6,0)</f>
        <v>0</v>
      </c>
      <c r="G433" s="348"/>
      <c r="H433" s="346"/>
      <c r="I433" s="348"/>
      <c r="J433" s="363"/>
      <c r="K433" s="346">
        <f t="shared" si="6"/>
        <v>871235.26</v>
      </c>
      <c r="L433" s="307"/>
      <c r="N433" s="33"/>
      <c r="P433" s="38"/>
    </row>
    <row r="434" spans="1:16" s="44" customFormat="1" ht="18.75" x14ac:dyDescent="0.25">
      <c r="A434" s="34"/>
      <c r="B434" s="53"/>
      <c r="C434" s="39" t="s">
        <v>324</v>
      </c>
      <c r="D434" s="40" t="s">
        <v>325</v>
      </c>
      <c r="E434" s="346">
        <f>VLOOKUP(C434:C997,'[14] Nuovo Modello CE'!$E$9:$H$578,4,0)</f>
        <v>0</v>
      </c>
      <c r="F434" s="346">
        <f>VLOOKUP(C434:C997,'[14] Nuovo Modello CE'!$E$9:$J$578,6,0)</f>
        <v>0</v>
      </c>
      <c r="G434" s="348"/>
      <c r="H434" s="346"/>
      <c r="I434" s="348"/>
      <c r="J434" s="363"/>
      <c r="K434" s="346">
        <f t="shared" si="6"/>
        <v>0</v>
      </c>
      <c r="L434" s="307"/>
      <c r="N434" s="33"/>
      <c r="P434" s="38"/>
    </row>
    <row r="435" spans="1:16" s="44" customFormat="1" ht="18.75" x14ac:dyDescent="0.25">
      <c r="A435" s="34" t="s">
        <v>691</v>
      </c>
      <c r="B435" s="53"/>
      <c r="C435" s="39" t="s">
        <v>1005</v>
      </c>
      <c r="D435" s="40" t="s">
        <v>1006</v>
      </c>
      <c r="E435" s="346">
        <f>VLOOKUP(C435:C998,'[14] Nuovo Modello CE'!$E$9:$H$578,4,0)</f>
        <v>3046011.49</v>
      </c>
      <c r="F435" s="346">
        <f>VLOOKUP(C435:C998,'[14] Nuovo Modello CE'!$E$9:$J$578,6,0)</f>
        <v>0</v>
      </c>
      <c r="G435" s="348"/>
      <c r="H435" s="346"/>
      <c r="I435" s="348"/>
      <c r="J435" s="363"/>
      <c r="K435" s="346">
        <f t="shared" si="6"/>
        <v>3046011.49</v>
      </c>
      <c r="L435" s="307"/>
      <c r="N435" s="33"/>
      <c r="P435" s="38"/>
    </row>
    <row r="436" spans="1:16" s="44" customFormat="1" ht="25.5" x14ac:dyDescent="0.25">
      <c r="A436" s="34"/>
      <c r="B436" s="53"/>
      <c r="C436" s="42" t="s">
        <v>315</v>
      </c>
      <c r="D436" s="43" t="s">
        <v>316</v>
      </c>
      <c r="E436" s="346">
        <f>VLOOKUP(C436:C999,'[14] Nuovo Modello CE'!$E$9:$H$578,4,0)</f>
        <v>1443995.95</v>
      </c>
      <c r="F436" s="346">
        <f>VLOOKUP(C436:C999,'[14] Nuovo Modello CE'!$E$9:$J$578,6,0)</f>
        <v>0</v>
      </c>
      <c r="G436" s="348"/>
      <c r="H436" s="346"/>
      <c r="I436" s="348"/>
      <c r="J436" s="363"/>
      <c r="K436" s="346">
        <f t="shared" si="6"/>
        <v>1443995.95</v>
      </c>
      <c r="L436" s="307"/>
      <c r="N436" s="33"/>
      <c r="P436" s="38"/>
    </row>
    <row r="437" spans="1:16" s="44" customFormat="1" ht="18.75" x14ac:dyDescent="0.25">
      <c r="A437" s="54"/>
      <c r="B437" s="187"/>
      <c r="C437" s="42" t="s">
        <v>317</v>
      </c>
      <c r="D437" s="43" t="s">
        <v>212</v>
      </c>
      <c r="E437" s="346">
        <f>VLOOKUP(C437:C1000,'[14] Nuovo Modello CE'!$E$9:$H$578,4,0)</f>
        <v>942136.3600000001</v>
      </c>
      <c r="F437" s="346">
        <f>VLOOKUP(C437:C1000,'[14] Nuovo Modello CE'!$E$9:$J$578,6,0)</f>
        <v>0</v>
      </c>
      <c r="G437" s="348"/>
      <c r="H437" s="346"/>
      <c r="I437" s="348"/>
      <c r="J437" s="363"/>
      <c r="K437" s="346">
        <f t="shared" si="6"/>
        <v>942136.3600000001</v>
      </c>
      <c r="L437" s="307"/>
      <c r="N437" s="33"/>
      <c r="P437" s="38"/>
    </row>
    <row r="438" spans="1:16" s="56" customFormat="1" ht="25.5" x14ac:dyDescent="0.25">
      <c r="A438" s="54"/>
      <c r="B438" s="187" t="s">
        <v>414</v>
      </c>
      <c r="C438" s="42" t="s">
        <v>620</v>
      </c>
      <c r="D438" s="43" t="s">
        <v>1007</v>
      </c>
      <c r="E438" s="346">
        <f>VLOOKUP(C438:C1001,'[14] Nuovo Modello CE'!$E$9:$H$578,4,0)</f>
        <v>36170.019999999997</v>
      </c>
      <c r="F438" s="346">
        <f>VLOOKUP(C438:C1001,'[14] Nuovo Modello CE'!$E$9:$J$578,6,0)</f>
        <v>0</v>
      </c>
      <c r="G438" s="348"/>
      <c r="H438" s="346"/>
      <c r="I438" s="348"/>
      <c r="J438" s="363"/>
      <c r="K438" s="346">
        <f t="shared" si="6"/>
        <v>36170.019999999997</v>
      </c>
      <c r="L438" s="307"/>
      <c r="N438" s="33"/>
      <c r="P438" s="38"/>
    </row>
    <row r="439" spans="1:16" s="56" customFormat="1" ht="18.75" x14ac:dyDescent="0.25">
      <c r="A439" s="54"/>
      <c r="B439" s="187"/>
      <c r="C439" s="42" t="s">
        <v>1008</v>
      </c>
      <c r="D439" s="43" t="s">
        <v>1009</v>
      </c>
      <c r="E439" s="346">
        <f>VLOOKUP(C439:C1002,'[14] Nuovo Modello CE'!$E$9:$H$578,4,0)</f>
        <v>623709.16</v>
      </c>
      <c r="F439" s="346">
        <f>VLOOKUP(C439:C1002,'[14] Nuovo Modello CE'!$E$9:$J$578,6,0)</f>
        <v>0</v>
      </c>
      <c r="G439" s="348"/>
      <c r="H439" s="346"/>
      <c r="I439" s="348"/>
      <c r="J439" s="363"/>
      <c r="K439" s="346">
        <f t="shared" si="6"/>
        <v>623709.16</v>
      </c>
      <c r="L439" s="307"/>
      <c r="N439" s="33"/>
      <c r="P439" s="38"/>
    </row>
    <row r="440" spans="1:16" s="44" customFormat="1" ht="18.75" x14ac:dyDescent="0.25">
      <c r="A440" s="34" t="s">
        <v>691</v>
      </c>
      <c r="B440" s="53"/>
      <c r="C440" s="64" t="s">
        <v>1010</v>
      </c>
      <c r="D440" s="65" t="s">
        <v>1011</v>
      </c>
      <c r="E440" s="346">
        <f>VLOOKUP(C440:C1003,'[14] Nuovo Modello CE'!$E$9:$H$578,4,0)</f>
        <v>13174154.379999999</v>
      </c>
      <c r="F440" s="346">
        <f>VLOOKUP(C440:C1003,'[14] Nuovo Modello CE'!$E$9:$J$578,6,0)</f>
        <v>0</v>
      </c>
      <c r="G440" s="348"/>
      <c r="H440" s="346"/>
      <c r="I440" s="348"/>
      <c r="J440" s="363"/>
      <c r="K440" s="346">
        <f t="shared" si="6"/>
        <v>13174154.379999999</v>
      </c>
      <c r="L440" s="307"/>
      <c r="N440" s="33"/>
      <c r="P440" s="38"/>
    </row>
    <row r="441" spans="1:16" s="44" customFormat="1" ht="18.75" x14ac:dyDescent="0.25">
      <c r="A441" s="34"/>
      <c r="B441" s="53"/>
      <c r="C441" s="35" t="s">
        <v>326</v>
      </c>
      <c r="D441" s="36" t="s">
        <v>327</v>
      </c>
      <c r="E441" s="346">
        <f>VLOOKUP(C441:C1004,'[14] Nuovo Modello CE'!$E$9:$H$578,4,0)</f>
        <v>591285.56000000006</v>
      </c>
      <c r="F441" s="346">
        <f>VLOOKUP(C441:C1004,'[14] Nuovo Modello CE'!$E$9:$J$578,6,0)</f>
        <v>0</v>
      </c>
      <c r="G441" s="348"/>
      <c r="H441" s="346"/>
      <c r="I441" s="348"/>
      <c r="J441" s="363"/>
      <c r="K441" s="346">
        <f t="shared" si="6"/>
        <v>591285.56000000006</v>
      </c>
      <c r="L441" s="307"/>
      <c r="N441" s="33"/>
      <c r="P441" s="38"/>
    </row>
    <row r="442" spans="1:16" s="44" customFormat="1" ht="18.75" x14ac:dyDescent="0.25">
      <c r="A442" s="34" t="s">
        <v>691</v>
      </c>
      <c r="B442" s="53"/>
      <c r="C442" s="35" t="s">
        <v>1012</v>
      </c>
      <c r="D442" s="36" t="s">
        <v>1013</v>
      </c>
      <c r="E442" s="346">
        <f>VLOOKUP(C442:C1005,'[14] Nuovo Modello CE'!$E$9:$H$578,4,0)</f>
        <v>12582868.819999998</v>
      </c>
      <c r="F442" s="346">
        <f>VLOOKUP(C442:C1005,'[14] Nuovo Modello CE'!$E$9:$J$578,6,0)</f>
        <v>0</v>
      </c>
      <c r="G442" s="348"/>
      <c r="H442" s="346"/>
      <c r="I442" s="348"/>
      <c r="J442" s="363"/>
      <c r="K442" s="346">
        <f t="shared" si="6"/>
        <v>12582868.819999998</v>
      </c>
      <c r="L442" s="307"/>
      <c r="N442" s="33"/>
      <c r="P442" s="38"/>
    </row>
    <row r="443" spans="1:16" s="21" customFormat="1" ht="18.75" x14ac:dyDescent="0.25">
      <c r="A443" s="49" t="s">
        <v>691</v>
      </c>
      <c r="B443" s="50"/>
      <c r="C443" s="39" t="s">
        <v>1014</v>
      </c>
      <c r="D443" s="40" t="s">
        <v>1015</v>
      </c>
      <c r="E443" s="346">
        <f>VLOOKUP(C443:C1006,'[14] Nuovo Modello CE'!$E$9:$H$578,4,0)</f>
        <v>3512468.08</v>
      </c>
      <c r="F443" s="346">
        <f>VLOOKUP(C443:C1006,'[14] Nuovo Modello CE'!$E$9:$J$578,6,0)</f>
        <v>0</v>
      </c>
      <c r="G443" s="348"/>
      <c r="H443" s="346"/>
      <c r="I443" s="348"/>
      <c r="J443" s="363"/>
      <c r="K443" s="346">
        <f t="shared" si="6"/>
        <v>3512468.08</v>
      </c>
      <c r="L443" s="307"/>
      <c r="N443" s="33"/>
      <c r="P443" s="38"/>
    </row>
    <row r="444" spans="1:16" s="21" customFormat="1" ht="18.75" x14ac:dyDescent="0.25">
      <c r="A444" s="49"/>
      <c r="B444" s="50"/>
      <c r="C444" s="42" t="s">
        <v>329</v>
      </c>
      <c r="D444" s="43" t="s">
        <v>1016</v>
      </c>
      <c r="E444" s="346">
        <f>VLOOKUP(C444:C1007,'[14] Nuovo Modello CE'!$E$9:$H$578,4,0)</f>
        <v>0</v>
      </c>
      <c r="F444" s="346">
        <f>VLOOKUP(C444:C1007,'[14] Nuovo Modello CE'!$E$9:$J$578,6,0)</f>
        <v>0</v>
      </c>
      <c r="G444" s="348"/>
      <c r="H444" s="346"/>
      <c r="I444" s="348"/>
      <c r="J444" s="363"/>
      <c r="K444" s="346">
        <f t="shared" si="6"/>
        <v>0</v>
      </c>
      <c r="L444" s="307"/>
      <c r="N444" s="33"/>
      <c r="P444" s="38"/>
    </row>
    <row r="445" spans="1:16" s="21" customFormat="1" ht="18.75" x14ac:dyDescent="0.25">
      <c r="A445" s="49"/>
      <c r="B445" s="50"/>
      <c r="C445" s="42" t="s">
        <v>328</v>
      </c>
      <c r="D445" s="43" t="s">
        <v>1017</v>
      </c>
      <c r="E445" s="346">
        <f>VLOOKUP(C445:C1008,'[14] Nuovo Modello CE'!$E$9:$H$578,4,0)</f>
        <v>3512468.08</v>
      </c>
      <c r="F445" s="346">
        <f>VLOOKUP(C445:C1008,'[14] Nuovo Modello CE'!$E$9:$J$578,6,0)</f>
        <v>0</v>
      </c>
      <c r="G445" s="356"/>
      <c r="H445" s="346"/>
      <c r="I445" s="348"/>
      <c r="J445" s="363"/>
      <c r="K445" s="346">
        <f t="shared" si="6"/>
        <v>3512468.08</v>
      </c>
      <c r="L445" s="307"/>
      <c r="N445" s="33"/>
      <c r="P445" s="38"/>
    </row>
    <row r="446" spans="1:16" s="21" customFormat="1" ht="18.75" x14ac:dyDescent="0.25">
      <c r="A446" s="49"/>
      <c r="B446" s="50"/>
      <c r="C446" s="35" t="s">
        <v>330</v>
      </c>
      <c r="D446" s="36" t="s">
        <v>1018</v>
      </c>
      <c r="E446" s="346">
        <f>VLOOKUP(C446:C1009,'[14] Nuovo Modello CE'!$E$9:$H$578,4,0)</f>
        <v>9070400.7399999984</v>
      </c>
      <c r="F446" s="346">
        <f>VLOOKUP(C446:C1009,'[14] Nuovo Modello CE'!$E$9:$J$578,6,0)</f>
        <v>0</v>
      </c>
      <c r="G446" s="348"/>
      <c r="H446" s="346"/>
      <c r="I446" s="348"/>
      <c r="J446" s="363"/>
      <c r="K446" s="346">
        <f t="shared" si="6"/>
        <v>9070400.7399999984</v>
      </c>
      <c r="L446" s="307"/>
      <c r="N446" s="33"/>
      <c r="P446" s="38"/>
    </row>
    <row r="447" spans="1:16" s="21" customFormat="1" ht="18.75" x14ac:dyDescent="0.25">
      <c r="A447" s="49" t="s">
        <v>691</v>
      </c>
      <c r="B447" s="50"/>
      <c r="C447" s="35" t="s">
        <v>1019</v>
      </c>
      <c r="D447" s="36" t="s">
        <v>1020</v>
      </c>
      <c r="E447" s="346">
        <f>VLOOKUP(C447:C1010,'[14] Nuovo Modello CE'!$E$9:$H$578,4,0)</f>
        <v>0</v>
      </c>
      <c r="F447" s="346">
        <f>VLOOKUP(C447:C1010,'[14] Nuovo Modello CE'!$E$9:$J$578,6,0)</f>
        <v>0</v>
      </c>
      <c r="G447" s="348"/>
      <c r="H447" s="346"/>
      <c r="I447" s="348"/>
      <c r="J447" s="363"/>
      <c r="K447" s="346">
        <f t="shared" si="6"/>
        <v>0</v>
      </c>
      <c r="L447" s="307"/>
      <c r="N447" s="33"/>
      <c r="P447" s="38"/>
    </row>
    <row r="448" spans="1:16" s="21" customFormat="1" ht="25.5" x14ac:dyDescent="0.25">
      <c r="A448" s="49"/>
      <c r="B448" s="50"/>
      <c r="C448" s="39" t="s">
        <v>331</v>
      </c>
      <c r="D448" s="40" t="s">
        <v>1021</v>
      </c>
      <c r="E448" s="346">
        <f>VLOOKUP(C448:C1011,'[14] Nuovo Modello CE'!$E$9:$H$578,4,0)</f>
        <v>0</v>
      </c>
      <c r="F448" s="346">
        <f>VLOOKUP(C448:C1011,'[14] Nuovo Modello CE'!$E$9:$J$578,6,0)</f>
        <v>0</v>
      </c>
      <c r="G448" s="348"/>
      <c r="H448" s="346"/>
      <c r="I448" s="348"/>
      <c r="J448" s="363"/>
      <c r="K448" s="346">
        <f t="shared" si="6"/>
        <v>0</v>
      </c>
      <c r="L448" s="307"/>
      <c r="N448" s="33"/>
      <c r="P448" s="38"/>
    </row>
    <row r="449" spans="1:16" s="21" customFormat="1" ht="18.75" x14ac:dyDescent="0.25">
      <c r="A449" s="49"/>
      <c r="B449" s="50"/>
      <c r="C449" s="39" t="s">
        <v>332</v>
      </c>
      <c r="D449" s="40" t="s">
        <v>1022</v>
      </c>
      <c r="E449" s="346">
        <f>VLOOKUP(C449:C1012,'[14] Nuovo Modello CE'!$E$9:$H$578,4,0)</f>
        <v>0</v>
      </c>
      <c r="F449" s="346">
        <f>VLOOKUP(C449:C1012,'[14] Nuovo Modello CE'!$E$9:$J$578,6,0)</f>
        <v>0</v>
      </c>
      <c r="G449" s="348"/>
      <c r="H449" s="346"/>
      <c r="I449" s="348"/>
      <c r="J449" s="363"/>
      <c r="K449" s="346">
        <f t="shared" si="6"/>
        <v>0</v>
      </c>
      <c r="L449" s="307"/>
      <c r="N449" s="33"/>
      <c r="P449" s="38"/>
    </row>
    <row r="450" spans="1:16" s="21" customFormat="1" ht="18.75" x14ac:dyDescent="0.25">
      <c r="A450" s="49" t="s">
        <v>691</v>
      </c>
      <c r="B450" s="50"/>
      <c r="C450" s="35" t="s">
        <v>1023</v>
      </c>
      <c r="D450" s="36" t="s">
        <v>1024</v>
      </c>
      <c r="E450" s="346">
        <f>VLOOKUP(C450:C1013,'[14] Nuovo Modello CE'!$E$9:$H$578,4,0)</f>
        <v>-534921.11000000103</v>
      </c>
      <c r="F450" s="346">
        <f>VLOOKUP(C450:C1013,'[14] Nuovo Modello CE'!$E$9:$J$578,6,0)</f>
        <v>0</v>
      </c>
      <c r="G450" s="348"/>
      <c r="H450" s="346"/>
      <c r="I450" s="348"/>
      <c r="J450" s="363"/>
      <c r="K450" s="346">
        <f t="shared" si="6"/>
        <v>-534921.11000000103</v>
      </c>
      <c r="L450" s="307"/>
      <c r="N450" s="33"/>
      <c r="P450" s="38"/>
    </row>
    <row r="451" spans="1:16" s="21" customFormat="1" ht="18.75" x14ac:dyDescent="0.25">
      <c r="A451" s="49" t="s">
        <v>691</v>
      </c>
      <c r="B451" s="50"/>
      <c r="C451" s="39" t="s">
        <v>333</v>
      </c>
      <c r="D451" s="40" t="s">
        <v>1025</v>
      </c>
      <c r="E451" s="346">
        <f>VLOOKUP(C451:C1014,'[14] Nuovo Modello CE'!$E$9:$H$578,4,0)</f>
        <v>-566334.43000000098</v>
      </c>
      <c r="F451" s="346">
        <f>VLOOKUP(C451:C1014,'[14] Nuovo Modello CE'!$E$9:$J$578,6,0)</f>
        <v>0</v>
      </c>
      <c r="G451" s="348"/>
      <c r="H451" s="346"/>
      <c r="I451" s="348"/>
      <c r="J451" s="363"/>
      <c r="K451" s="346">
        <f t="shared" si="6"/>
        <v>-566334.43000000098</v>
      </c>
      <c r="L451" s="307"/>
      <c r="N451" s="33"/>
      <c r="P451" s="38"/>
    </row>
    <row r="452" spans="1:16" s="21" customFormat="1" ht="38.25" x14ac:dyDescent="0.25">
      <c r="A452" s="49"/>
      <c r="B452" s="187" t="s">
        <v>666</v>
      </c>
      <c r="C452" s="42" t="s">
        <v>621</v>
      </c>
      <c r="D452" s="43" t="s">
        <v>1026</v>
      </c>
      <c r="E452" s="346">
        <f>VLOOKUP(C452:C1015,'[14] Nuovo Modello CE'!$E$9:$H$578,4,0)</f>
        <v>-674191.38000000082</v>
      </c>
      <c r="F452" s="346">
        <f>VLOOKUP(C452:C1015,'[14] Nuovo Modello CE'!$E$9:$J$578,6,0)</f>
        <v>0</v>
      </c>
      <c r="G452" s="348"/>
      <c r="H452" s="346"/>
      <c r="I452" s="348"/>
      <c r="J452" s="363"/>
      <c r="K452" s="346">
        <f t="shared" si="6"/>
        <v>-674191.38000000082</v>
      </c>
      <c r="L452" s="307"/>
      <c r="N452" s="33"/>
      <c r="P452" s="38"/>
    </row>
    <row r="453" spans="1:16" s="21" customFormat="1" ht="38.25" x14ac:dyDescent="0.25">
      <c r="A453" s="49"/>
      <c r="B453" s="187" t="s">
        <v>667</v>
      </c>
      <c r="C453" s="42" t="s">
        <v>622</v>
      </c>
      <c r="D453" s="43" t="s">
        <v>1027</v>
      </c>
      <c r="E453" s="346">
        <f>VLOOKUP(C453:C1016,'[14] Nuovo Modello CE'!$E$9:$H$578,4,0)</f>
        <v>0</v>
      </c>
      <c r="F453" s="346">
        <f>VLOOKUP(C453:C1016,'[14] Nuovo Modello CE'!$E$9:$J$578,6,0)</f>
        <v>0</v>
      </c>
      <c r="G453" s="348"/>
      <c r="H453" s="346"/>
      <c r="I453" s="348"/>
      <c r="J453" s="363"/>
      <c r="K453" s="346">
        <f t="shared" si="6"/>
        <v>0</v>
      </c>
      <c r="L453" s="307"/>
      <c r="N453" s="33"/>
      <c r="P453" s="38"/>
    </row>
    <row r="454" spans="1:16" s="21" customFormat="1" ht="38.25" x14ac:dyDescent="0.25">
      <c r="A454" s="49"/>
      <c r="B454" s="187" t="s">
        <v>670</v>
      </c>
      <c r="C454" s="42" t="s">
        <v>625</v>
      </c>
      <c r="D454" s="43" t="s">
        <v>1028</v>
      </c>
      <c r="E454" s="346">
        <f>VLOOKUP(C454:C1017,'[14] Nuovo Modello CE'!$E$9:$H$578,4,0)</f>
        <v>203634.50999999978</v>
      </c>
      <c r="F454" s="346">
        <f>VLOOKUP(C454:C1017,'[14] Nuovo Modello CE'!$E$9:$J$578,6,0)</f>
        <v>0</v>
      </c>
      <c r="G454" s="348"/>
      <c r="H454" s="346"/>
      <c r="I454" s="348"/>
      <c r="J454" s="363"/>
      <c r="K454" s="346">
        <f t="shared" si="6"/>
        <v>203634.50999999978</v>
      </c>
      <c r="L454" s="307"/>
      <c r="N454" s="33"/>
      <c r="P454" s="38"/>
    </row>
    <row r="455" spans="1:16" s="21" customFormat="1" ht="38.25" x14ac:dyDescent="0.25">
      <c r="A455" s="49"/>
      <c r="B455" s="187" t="s">
        <v>668</v>
      </c>
      <c r="C455" s="42" t="s">
        <v>623</v>
      </c>
      <c r="D455" s="43" t="s">
        <v>1029</v>
      </c>
      <c r="E455" s="346">
        <f>VLOOKUP(C455:C1018,'[14] Nuovo Modello CE'!$E$9:$H$578,4,0)</f>
        <v>20025.229999999996</v>
      </c>
      <c r="F455" s="346">
        <f>VLOOKUP(C455:C1018,'[14] Nuovo Modello CE'!$E$9:$J$578,6,0)</f>
        <v>0</v>
      </c>
      <c r="G455" s="348"/>
      <c r="H455" s="346"/>
      <c r="I455" s="348"/>
      <c r="J455" s="363"/>
      <c r="K455" s="346">
        <f t="shared" si="6"/>
        <v>20025.229999999996</v>
      </c>
      <c r="L455" s="307"/>
      <c r="N455" s="33"/>
      <c r="P455" s="38"/>
    </row>
    <row r="456" spans="1:16" s="21" customFormat="1" ht="38.25" x14ac:dyDescent="0.25">
      <c r="A456" s="49"/>
      <c r="B456" s="187" t="s">
        <v>669</v>
      </c>
      <c r="C456" s="42" t="s">
        <v>624</v>
      </c>
      <c r="D456" s="43" t="s">
        <v>1030</v>
      </c>
      <c r="E456" s="346">
        <f>VLOOKUP(C456:C1019,'[14] Nuovo Modello CE'!$E$9:$H$578,4,0)</f>
        <v>-118113.39999999991</v>
      </c>
      <c r="F456" s="346">
        <f>VLOOKUP(C456:C1019,'[14] Nuovo Modello CE'!$E$9:$J$578,6,0)</f>
        <v>0</v>
      </c>
      <c r="G456" s="348"/>
      <c r="H456" s="346"/>
      <c r="I456" s="348"/>
      <c r="J456" s="363"/>
      <c r="K456" s="346">
        <f t="shared" si="6"/>
        <v>-118113.39999999991</v>
      </c>
      <c r="L456" s="307"/>
      <c r="N456" s="33"/>
      <c r="P456" s="38"/>
    </row>
    <row r="457" spans="1:16" s="21" customFormat="1" ht="38.25" x14ac:dyDescent="0.25">
      <c r="A457" s="49"/>
      <c r="B457" s="187" t="s">
        <v>1031</v>
      </c>
      <c r="C457" s="42" t="s">
        <v>626</v>
      </c>
      <c r="D457" s="43" t="s">
        <v>1032</v>
      </c>
      <c r="E457" s="346">
        <f>VLOOKUP(C457:C1020,'[14] Nuovo Modello CE'!$E$9:$H$578,4,0)</f>
        <v>0</v>
      </c>
      <c r="F457" s="346">
        <f>VLOOKUP(C457:C1020,'[14] Nuovo Modello CE'!$E$9:$J$578,6,0)</f>
        <v>0</v>
      </c>
      <c r="G457" s="348"/>
      <c r="H457" s="346"/>
      <c r="I457" s="348"/>
      <c r="J457" s="363"/>
      <c r="K457" s="346">
        <f t="shared" si="6"/>
        <v>0</v>
      </c>
      <c r="L457" s="307"/>
      <c r="N457" s="33"/>
      <c r="P457" s="38"/>
    </row>
    <row r="458" spans="1:16" s="21" customFormat="1" ht="38.25" x14ac:dyDescent="0.25">
      <c r="A458" s="49"/>
      <c r="B458" s="187" t="s">
        <v>671</v>
      </c>
      <c r="C458" s="42" t="s">
        <v>627</v>
      </c>
      <c r="D458" s="43" t="s">
        <v>1033</v>
      </c>
      <c r="E458" s="346">
        <f>VLOOKUP(C458:C1021,'[14] Nuovo Modello CE'!$E$9:$H$578,4,0)</f>
        <v>-17147.43</v>
      </c>
      <c r="F458" s="346">
        <f>VLOOKUP(C458:C1021,'[14] Nuovo Modello CE'!$E$9:$J$578,6,0)</f>
        <v>0</v>
      </c>
      <c r="G458" s="348"/>
      <c r="H458" s="346"/>
      <c r="I458" s="348"/>
      <c r="J458" s="363"/>
      <c r="K458" s="346">
        <f t="shared" si="6"/>
        <v>-17147.43</v>
      </c>
      <c r="L458" s="307"/>
      <c r="N458" s="33"/>
      <c r="P458" s="38"/>
    </row>
    <row r="459" spans="1:16" s="21" customFormat="1" ht="38.25" x14ac:dyDescent="0.25">
      <c r="A459" s="49"/>
      <c r="B459" s="187" t="s">
        <v>672</v>
      </c>
      <c r="C459" s="42" t="s">
        <v>628</v>
      </c>
      <c r="D459" s="43" t="s">
        <v>1034</v>
      </c>
      <c r="E459" s="346">
        <f>VLOOKUP(C459:C1022,'[14] Nuovo Modello CE'!$E$9:$H$578,4,0)</f>
        <v>19458.040000000008</v>
      </c>
      <c r="F459" s="346">
        <f>VLOOKUP(C459:C1022,'[14] Nuovo Modello CE'!$E$9:$J$578,6,0)</f>
        <v>0</v>
      </c>
      <c r="G459" s="348"/>
      <c r="H459" s="346"/>
      <c r="I459" s="348"/>
      <c r="J459" s="363"/>
      <c r="K459" s="346">
        <f t="shared" si="6"/>
        <v>19458.040000000008</v>
      </c>
      <c r="L459" s="307"/>
      <c r="N459" s="33"/>
      <c r="P459" s="38"/>
    </row>
    <row r="460" spans="1:16" s="21" customFormat="1" ht="18.75" x14ac:dyDescent="0.25">
      <c r="A460" s="49" t="s">
        <v>691</v>
      </c>
      <c r="B460" s="50"/>
      <c r="C460" s="39" t="s">
        <v>334</v>
      </c>
      <c r="D460" s="40" t="s">
        <v>1035</v>
      </c>
      <c r="E460" s="346">
        <f>VLOOKUP(C460:C1023,'[14] Nuovo Modello CE'!$E$9:$H$578,4,0)</f>
        <v>31413.320000000007</v>
      </c>
      <c r="F460" s="346">
        <f>VLOOKUP(C460:C1023,'[14] Nuovo Modello CE'!$E$9:$J$578,6,0)</f>
        <v>0</v>
      </c>
      <c r="G460" s="348"/>
      <c r="H460" s="346"/>
      <c r="I460" s="348"/>
      <c r="J460" s="363"/>
      <c r="K460" s="346">
        <f t="shared" si="6"/>
        <v>31413.320000000007</v>
      </c>
      <c r="L460" s="307"/>
      <c r="N460" s="33"/>
      <c r="P460" s="38"/>
    </row>
    <row r="461" spans="1:16" s="21" customFormat="1" ht="38.25" x14ac:dyDescent="0.25">
      <c r="A461" s="49"/>
      <c r="B461" s="311" t="s">
        <v>673</v>
      </c>
      <c r="C461" s="42" t="s">
        <v>629</v>
      </c>
      <c r="D461" s="43" t="s">
        <v>1036</v>
      </c>
      <c r="E461" s="346">
        <f>VLOOKUP(C461:C1024,'[14] Nuovo Modello CE'!$E$9:$H$578,4,0)</f>
        <v>10151.330000000002</v>
      </c>
      <c r="F461" s="346">
        <f>VLOOKUP(C461:C1024,'[14] Nuovo Modello CE'!$E$9:$J$578,6,0)</f>
        <v>0</v>
      </c>
      <c r="G461" s="348"/>
      <c r="H461" s="346"/>
      <c r="I461" s="348"/>
      <c r="J461" s="363"/>
      <c r="K461" s="346">
        <f t="shared" si="6"/>
        <v>10151.330000000002</v>
      </c>
      <c r="L461" s="307"/>
      <c r="N461" s="33"/>
      <c r="P461" s="38"/>
    </row>
    <row r="462" spans="1:16" s="21" customFormat="1" ht="38.25" x14ac:dyDescent="0.25">
      <c r="A462" s="49"/>
      <c r="B462" s="311" t="s">
        <v>674</v>
      </c>
      <c r="C462" s="42" t="s">
        <v>630</v>
      </c>
      <c r="D462" s="43" t="s">
        <v>1037</v>
      </c>
      <c r="E462" s="346">
        <f>VLOOKUP(C462:C1025,'[14] Nuovo Modello CE'!$E$9:$H$578,4,0)</f>
        <v>5689.8099999999977</v>
      </c>
      <c r="F462" s="346">
        <f>VLOOKUP(C462:C1025,'[14] Nuovo Modello CE'!$E$9:$J$578,6,0)</f>
        <v>0</v>
      </c>
      <c r="G462" s="348"/>
      <c r="H462" s="346"/>
      <c r="I462" s="348"/>
      <c r="J462" s="363"/>
      <c r="K462" s="346">
        <f t="shared" si="6"/>
        <v>5689.8099999999977</v>
      </c>
      <c r="L462" s="307"/>
      <c r="N462" s="33"/>
      <c r="P462" s="38"/>
    </row>
    <row r="463" spans="1:16" s="21" customFormat="1" ht="38.25" x14ac:dyDescent="0.25">
      <c r="A463" s="49"/>
      <c r="B463" s="311" t="s">
        <v>675</v>
      </c>
      <c r="C463" s="42" t="s">
        <v>631</v>
      </c>
      <c r="D463" s="43" t="s">
        <v>1038</v>
      </c>
      <c r="E463" s="346">
        <f>VLOOKUP(C463:C1026,'[14] Nuovo Modello CE'!$E$9:$H$578,4,0)</f>
        <v>5717.9000000000015</v>
      </c>
      <c r="F463" s="346">
        <f>VLOOKUP(C463:C1026,'[14] Nuovo Modello CE'!$E$9:$J$578,6,0)</f>
        <v>0</v>
      </c>
      <c r="G463" s="348"/>
      <c r="H463" s="346"/>
      <c r="I463" s="348"/>
      <c r="J463" s="363"/>
      <c r="K463" s="346">
        <f t="shared" si="6"/>
        <v>5717.9000000000015</v>
      </c>
      <c r="L463" s="307"/>
      <c r="N463" s="33"/>
      <c r="P463" s="38"/>
    </row>
    <row r="464" spans="1:16" s="21" customFormat="1" ht="38.25" x14ac:dyDescent="0.25">
      <c r="A464" s="49"/>
      <c r="B464" s="311" t="s">
        <v>676</v>
      </c>
      <c r="C464" s="42" t="s">
        <v>632</v>
      </c>
      <c r="D464" s="43" t="s">
        <v>1039</v>
      </c>
      <c r="E464" s="346">
        <f>VLOOKUP(C464:C1027,'[14] Nuovo Modello CE'!$E$9:$H$578,4,0)</f>
        <v>64401.649999999994</v>
      </c>
      <c r="F464" s="346">
        <f>VLOOKUP(C464:C1027,'[14] Nuovo Modello CE'!$E$9:$J$578,6,0)</f>
        <v>0</v>
      </c>
      <c r="G464" s="348"/>
      <c r="H464" s="346"/>
      <c r="I464" s="348"/>
      <c r="J464" s="363"/>
      <c r="K464" s="346">
        <f t="shared" si="6"/>
        <v>64401.649999999994</v>
      </c>
      <c r="L464" s="307"/>
      <c r="N464" s="33"/>
      <c r="P464" s="38"/>
    </row>
    <row r="465" spans="1:16" s="21" customFormat="1" ht="38.25" x14ac:dyDescent="0.25">
      <c r="A465" s="49"/>
      <c r="B465" s="311" t="s">
        <v>677</v>
      </c>
      <c r="C465" s="42" t="s">
        <v>633</v>
      </c>
      <c r="D465" s="43" t="s">
        <v>1040</v>
      </c>
      <c r="E465" s="346">
        <f>VLOOKUP(C465:C1028,'[14] Nuovo Modello CE'!$E$9:$H$578,4,0)</f>
        <v>0</v>
      </c>
      <c r="F465" s="346">
        <f>VLOOKUP(C465:C1028,'[14] Nuovo Modello CE'!$E$9:$J$578,6,0)</f>
        <v>0</v>
      </c>
      <c r="G465" s="348"/>
      <c r="H465" s="346"/>
      <c r="I465" s="348"/>
      <c r="J465" s="363"/>
      <c r="K465" s="346">
        <f t="shared" si="6"/>
        <v>0</v>
      </c>
      <c r="L465" s="307"/>
      <c r="N465" s="33"/>
      <c r="P465" s="38"/>
    </row>
    <row r="466" spans="1:16" s="21" customFormat="1" ht="38.25" x14ac:dyDescent="0.25">
      <c r="A466" s="49"/>
      <c r="B466" s="311" t="s">
        <v>678</v>
      </c>
      <c r="C466" s="42" t="s">
        <v>634</v>
      </c>
      <c r="D466" s="43" t="s">
        <v>1041</v>
      </c>
      <c r="E466" s="346">
        <f>VLOOKUP(C466:C1029,'[14] Nuovo Modello CE'!$E$9:$H$578,4,0)</f>
        <v>-54547.369999999995</v>
      </c>
      <c r="F466" s="346">
        <f>VLOOKUP(C466:C1029,'[14] Nuovo Modello CE'!$E$9:$J$578,6,0)</f>
        <v>0</v>
      </c>
      <c r="G466" s="348"/>
      <c r="H466" s="346"/>
      <c r="I466" s="348"/>
      <c r="J466" s="363"/>
      <c r="K466" s="346">
        <f t="shared" si="6"/>
        <v>-54547.369999999995</v>
      </c>
      <c r="L466" s="307"/>
      <c r="N466" s="33"/>
      <c r="P466" s="38"/>
    </row>
    <row r="467" spans="1:16" s="21" customFormat="1" ht="18.75" x14ac:dyDescent="0.25">
      <c r="A467" s="49" t="s">
        <v>691</v>
      </c>
      <c r="B467" s="50"/>
      <c r="C467" s="35" t="s">
        <v>1042</v>
      </c>
      <c r="D467" s="36" t="s">
        <v>1043</v>
      </c>
      <c r="E467" s="346">
        <f>VLOOKUP(C467:C1030,'[14] Nuovo Modello CE'!$E$9:$H$578,4,0)</f>
        <v>10370008.050000001</v>
      </c>
      <c r="F467" s="346">
        <f>VLOOKUP(C467:C1030,'[14] Nuovo Modello CE'!$E$9:$J$578,6,0)</f>
        <v>523555.82</v>
      </c>
      <c r="G467" s="348"/>
      <c r="H467" s="346"/>
      <c r="I467" s="348"/>
      <c r="J467" s="363"/>
      <c r="K467" s="346">
        <f t="shared" si="6"/>
        <v>9846452.2300000004</v>
      </c>
      <c r="L467" s="307">
        <f>+K467/F467*100</f>
        <v>1880.6881432432554</v>
      </c>
      <c r="N467" s="195"/>
      <c r="P467" s="38"/>
    </row>
    <row r="468" spans="1:16" s="21" customFormat="1" ht="18.75" x14ac:dyDescent="0.25">
      <c r="A468" s="49" t="s">
        <v>691</v>
      </c>
      <c r="B468" s="50"/>
      <c r="C468" s="39" t="s">
        <v>1044</v>
      </c>
      <c r="D468" s="40" t="s">
        <v>1045</v>
      </c>
      <c r="E468" s="346">
        <f>VLOOKUP(C468:C1031,'[14] Nuovo Modello CE'!$E$9:$H$578,4,0)</f>
        <v>2785479.52</v>
      </c>
      <c r="F468" s="346">
        <f>VLOOKUP(C468:C1031,'[14] Nuovo Modello CE'!$E$9:$J$578,6,0)</f>
        <v>0</v>
      </c>
      <c r="G468" s="348"/>
      <c r="H468" s="346"/>
      <c r="I468" s="348"/>
      <c r="J468" s="363"/>
      <c r="K468" s="346">
        <f t="shared" si="6"/>
        <v>2785479.52</v>
      </c>
      <c r="L468" s="307"/>
      <c r="N468" s="33"/>
      <c r="P468" s="38"/>
    </row>
    <row r="469" spans="1:16" s="21" customFormat="1" ht="18.75" x14ac:dyDescent="0.25">
      <c r="A469" s="49"/>
      <c r="B469" s="50"/>
      <c r="C469" s="42" t="s">
        <v>342</v>
      </c>
      <c r="D469" s="43" t="s">
        <v>1046</v>
      </c>
      <c r="E469" s="346">
        <f>VLOOKUP(C469:C1032,'[14] Nuovo Modello CE'!$E$9:$H$578,4,0)</f>
        <v>40000</v>
      </c>
      <c r="F469" s="346">
        <f>VLOOKUP(C469:C1032,'[14] Nuovo Modello CE'!$E$9:$J$578,6,0)</f>
        <v>0</v>
      </c>
      <c r="G469" s="348"/>
      <c r="H469" s="346"/>
      <c r="I469" s="348"/>
      <c r="J469" s="363"/>
      <c r="K469" s="346">
        <f t="shared" si="6"/>
        <v>40000</v>
      </c>
      <c r="L469" s="307"/>
      <c r="N469" s="33"/>
      <c r="P469" s="38"/>
    </row>
    <row r="470" spans="1:16" s="21" customFormat="1" ht="18.75" x14ac:dyDescent="0.25">
      <c r="A470" s="49"/>
      <c r="B470" s="50"/>
      <c r="C470" s="42" t="s">
        <v>343</v>
      </c>
      <c r="D470" s="43" t="s">
        <v>1047</v>
      </c>
      <c r="E470" s="346">
        <f>VLOOKUP(C470:C1033,'[14] Nuovo Modello CE'!$E$9:$H$578,4,0)</f>
        <v>691479.52</v>
      </c>
      <c r="F470" s="346">
        <f>VLOOKUP(C470:C1033,'[14] Nuovo Modello CE'!$E$9:$J$578,6,0)</f>
        <v>0</v>
      </c>
      <c r="G470" s="348"/>
      <c r="H470" s="346"/>
      <c r="I470" s="348"/>
      <c r="J470" s="363"/>
      <c r="K470" s="346">
        <f t="shared" si="6"/>
        <v>691479.52</v>
      </c>
      <c r="L470" s="307"/>
      <c r="N470" s="33"/>
      <c r="P470" s="38"/>
    </row>
    <row r="471" spans="1:16" s="21" customFormat="1" ht="25.5" x14ac:dyDescent="0.25">
      <c r="A471" s="49"/>
      <c r="B471" s="50"/>
      <c r="C471" s="42" t="s">
        <v>344</v>
      </c>
      <c r="D471" s="43" t="s">
        <v>1048</v>
      </c>
      <c r="E471" s="346">
        <f>VLOOKUP(C471:C1034,'[14] Nuovo Modello CE'!$E$9:$H$578,4,0)</f>
        <v>0</v>
      </c>
      <c r="F471" s="346">
        <f>VLOOKUP(C471:C1034,'[14] Nuovo Modello CE'!$E$9:$J$578,6,0)</f>
        <v>0</v>
      </c>
      <c r="G471" s="348"/>
      <c r="H471" s="346"/>
      <c r="I471" s="348"/>
      <c r="J471" s="363"/>
      <c r="K471" s="346">
        <f t="shared" si="6"/>
        <v>0</v>
      </c>
      <c r="L471" s="307"/>
      <c r="N471" s="33"/>
      <c r="P471" s="38"/>
    </row>
    <row r="472" spans="1:16" s="21" customFormat="1" ht="25.5" x14ac:dyDescent="0.25">
      <c r="A472" s="49"/>
      <c r="B472" s="50"/>
      <c r="C472" s="42" t="s">
        <v>345</v>
      </c>
      <c r="D472" s="43" t="s">
        <v>1049</v>
      </c>
      <c r="E472" s="346">
        <f>VLOOKUP(C472:C1035,'[14] Nuovo Modello CE'!$E$9:$H$578,4,0)</f>
        <v>2038900</v>
      </c>
      <c r="F472" s="346">
        <f>VLOOKUP(C472:C1035,'[14] Nuovo Modello CE'!$E$9:$J$578,6,0)</f>
        <v>0</v>
      </c>
      <c r="G472" s="348"/>
      <c r="H472" s="346"/>
      <c r="I472" s="348"/>
      <c r="J472" s="363"/>
      <c r="K472" s="346">
        <f t="shared" si="6"/>
        <v>2038900</v>
      </c>
      <c r="L472" s="307"/>
      <c r="N472" s="33"/>
      <c r="P472" s="38"/>
    </row>
    <row r="473" spans="1:16" s="21" customFormat="1" ht="18.75" x14ac:dyDescent="0.25">
      <c r="A473" s="49"/>
      <c r="B473" s="50"/>
      <c r="C473" s="42" t="s">
        <v>640</v>
      </c>
      <c r="D473" s="43" t="s">
        <v>1050</v>
      </c>
      <c r="E473" s="346">
        <f>VLOOKUP(C473:C1036,'[14] Nuovo Modello CE'!$E$9:$H$578,4,0)</f>
        <v>0</v>
      </c>
      <c r="F473" s="346">
        <f>VLOOKUP(C473:C1036,'[14] Nuovo Modello CE'!$E$9:$J$578,6,0)</f>
        <v>0</v>
      </c>
      <c r="G473" s="348"/>
      <c r="H473" s="346"/>
      <c r="I473" s="348"/>
      <c r="J473" s="363"/>
      <c r="K473" s="346">
        <f t="shared" si="6"/>
        <v>0</v>
      </c>
      <c r="L473" s="307"/>
      <c r="N473" s="33"/>
      <c r="P473" s="38"/>
    </row>
    <row r="474" spans="1:16" s="21" customFormat="1" ht="18.75" x14ac:dyDescent="0.25">
      <c r="A474" s="49"/>
      <c r="B474" s="50"/>
      <c r="C474" s="42" t="s">
        <v>346</v>
      </c>
      <c r="D474" s="43" t="s">
        <v>1051</v>
      </c>
      <c r="E474" s="346">
        <f>VLOOKUP(C474:C1037,'[14] Nuovo Modello CE'!$E$9:$H$578,4,0)</f>
        <v>0</v>
      </c>
      <c r="F474" s="346">
        <f>VLOOKUP(C474:C1037,'[14] Nuovo Modello CE'!$E$9:$J$578,6,0)</f>
        <v>0</v>
      </c>
      <c r="G474" s="348"/>
      <c r="H474" s="346"/>
      <c r="I474" s="348"/>
      <c r="J474" s="363"/>
      <c r="K474" s="346">
        <f t="shared" si="6"/>
        <v>0</v>
      </c>
      <c r="L474" s="307"/>
      <c r="N474" s="33"/>
      <c r="P474" s="38"/>
    </row>
    <row r="475" spans="1:16" s="20" customFormat="1" ht="18.75" x14ac:dyDescent="0.25">
      <c r="A475" s="49"/>
      <c r="B475" s="50"/>
      <c r="C475" s="42" t="s">
        <v>639</v>
      </c>
      <c r="D475" s="43" t="s">
        <v>1052</v>
      </c>
      <c r="E475" s="346">
        <f>VLOOKUP(C475:C1038,'[14] Nuovo Modello CE'!$E$9:$H$578,4,0)</f>
        <v>15100</v>
      </c>
      <c r="F475" s="346">
        <f>VLOOKUP(C475:C1038,'[14] Nuovo Modello CE'!$E$9:$J$578,6,0)</f>
        <v>0</v>
      </c>
      <c r="G475" s="356"/>
      <c r="H475" s="346"/>
      <c r="I475" s="348"/>
      <c r="J475" s="363"/>
      <c r="K475" s="346">
        <f t="shared" si="6"/>
        <v>15100</v>
      </c>
      <c r="L475" s="307"/>
      <c r="N475" s="33"/>
      <c r="P475" s="38"/>
    </row>
    <row r="476" spans="1:16" s="21" customFormat="1" ht="18.75" x14ac:dyDescent="0.25">
      <c r="A476" s="49"/>
      <c r="B476" s="50"/>
      <c r="C476" s="39" t="s">
        <v>336</v>
      </c>
      <c r="D476" s="40" t="s">
        <v>1053</v>
      </c>
      <c r="E476" s="346">
        <f>VLOOKUP(C476:C1039,'[14] Nuovo Modello CE'!$E$9:$H$578,4,0)</f>
        <v>349630.79</v>
      </c>
      <c r="F476" s="346">
        <f>VLOOKUP(C476:C1039,'[14] Nuovo Modello CE'!$E$9:$J$578,6,0)</f>
        <v>0</v>
      </c>
      <c r="G476" s="348"/>
      <c r="H476" s="346"/>
      <c r="I476" s="348"/>
      <c r="J476" s="363"/>
      <c r="K476" s="346">
        <f t="shared" si="6"/>
        <v>349630.79</v>
      </c>
      <c r="L476" s="307"/>
      <c r="N476" s="33"/>
      <c r="P476" s="38"/>
    </row>
    <row r="477" spans="1:16" s="21" customFormat="1" ht="25.5" x14ac:dyDescent="0.25">
      <c r="A477" s="49" t="s">
        <v>691</v>
      </c>
      <c r="B477" s="50"/>
      <c r="C477" s="39" t="s">
        <v>1054</v>
      </c>
      <c r="D477" s="40" t="s">
        <v>1055</v>
      </c>
      <c r="E477" s="346">
        <f>VLOOKUP(C477:C1040,'[14] Nuovo Modello CE'!$E$9:$H$578,4,0)</f>
        <v>236231.47</v>
      </c>
      <c r="F477" s="346">
        <f>VLOOKUP(C477:C1040,'[14] Nuovo Modello CE'!$E$9:$J$578,6,0)</f>
        <v>0</v>
      </c>
      <c r="G477" s="348"/>
      <c r="H477" s="346"/>
      <c r="I477" s="348"/>
      <c r="J477" s="363"/>
      <c r="K477" s="346">
        <f t="shared" si="6"/>
        <v>236231.47</v>
      </c>
      <c r="L477" s="307"/>
      <c r="N477" s="33"/>
      <c r="P477" s="38"/>
    </row>
    <row r="478" spans="1:16" s="21" customFormat="1" ht="25.5" x14ac:dyDescent="0.25">
      <c r="A478" s="49"/>
      <c r="B478" s="50"/>
      <c r="C478" s="42" t="s">
        <v>1056</v>
      </c>
      <c r="D478" s="43" t="s">
        <v>1057</v>
      </c>
      <c r="E478" s="346">
        <f>VLOOKUP(C478:C1041,'[14] Nuovo Modello CE'!$E$9:$H$578,4,0)</f>
        <v>0</v>
      </c>
      <c r="F478" s="346">
        <f>VLOOKUP(C478:C1041,'[14] Nuovo Modello CE'!$E$9:$J$578,6,0)</f>
        <v>0</v>
      </c>
      <c r="G478" s="348"/>
      <c r="H478" s="346"/>
      <c r="I478" s="348"/>
      <c r="J478" s="363"/>
      <c r="K478" s="346">
        <f t="shared" ref="K478:K541" si="7">E478-F478</f>
        <v>0</v>
      </c>
      <c r="L478" s="307"/>
      <c r="N478" s="33"/>
      <c r="P478" s="38"/>
    </row>
    <row r="479" spans="1:16" s="21" customFormat="1" ht="25.5" x14ac:dyDescent="0.25">
      <c r="A479" s="49"/>
      <c r="B479" s="50"/>
      <c r="C479" s="42" t="s">
        <v>347</v>
      </c>
      <c r="D479" s="43" t="s">
        <v>1058</v>
      </c>
      <c r="E479" s="346">
        <f>VLOOKUP(C479:C1042,'[14] Nuovo Modello CE'!$E$9:$H$578,4,0)</f>
        <v>0</v>
      </c>
      <c r="F479" s="346">
        <f>VLOOKUP(C479:C1042,'[14] Nuovo Modello CE'!$E$9:$J$578,6,0)</f>
        <v>0</v>
      </c>
      <c r="G479" s="348"/>
      <c r="H479" s="346"/>
      <c r="I479" s="348"/>
      <c r="J479" s="363"/>
      <c r="K479" s="346">
        <f t="shared" si="7"/>
        <v>0</v>
      </c>
      <c r="L479" s="307"/>
      <c r="N479" s="33"/>
      <c r="P479" s="38"/>
    </row>
    <row r="480" spans="1:16" s="21" customFormat="1" ht="25.5" x14ac:dyDescent="0.25">
      <c r="A480" s="49"/>
      <c r="B480" s="50"/>
      <c r="C480" s="42" t="s">
        <v>348</v>
      </c>
      <c r="D480" s="43" t="s">
        <v>1059</v>
      </c>
      <c r="E480" s="346">
        <f>VLOOKUP(C480:C1043,'[14] Nuovo Modello CE'!$E$9:$H$578,4,0)</f>
        <v>189524.47</v>
      </c>
      <c r="F480" s="346">
        <f>VLOOKUP(C480:C1043,'[14] Nuovo Modello CE'!$E$9:$J$578,6,0)</f>
        <v>0</v>
      </c>
      <c r="G480" s="348"/>
      <c r="H480" s="346"/>
      <c r="I480" s="348"/>
      <c r="J480" s="363"/>
      <c r="K480" s="346">
        <f t="shared" si="7"/>
        <v>189524.47</v>
      </c>
      <c r="L480" s="307"/>
      <c r="N480" s="33"/>
      <c r="P480" s="38"/>
    </row>
    <row r="481" spans="1:16" s="21" customFormat="1" ht="25.5" x14ac:dyDescent="0.25">
      <c r="A481" s="49"/>
      <c r="B481" s="50"/>
      <c r="C481" s="42" t="s">
        <v>349</v>
      </c>
      <c r="D481" s="43" t="s">
        <v>1060</v>
      </c>
      <c r="E481" s="346">
        <f>VLOOKUP(C481:C1044,'[14] Nuovo Modello CE'!$E$9:$H$578,4,0)</f>
        <v>0</v>
      </c>
      <c r="F481" s="346">
        <f>VLOOKUP(C481:C1044,'[14] Nuovo Modello CE'!$E$9:$J$578,6,0)</f>
        <v>0</v>
      </c>
      <c r="G481" s="348"/>
      <c r="H481" s="346"/>
      <c r="I481" s="348"/>
      <c r="J481" s="363"/>
      <c r="K481" s="346">
        <f t="shared" si="7"/>
        <v>0</v>
      </c>
      <c r="L481" s="307"/>
      <c r="N481" s="33"/>
      <c r="P481" s="38"/>
    </row>
    <row r="482" spans="1:16" s="21" customFormat="1" ht="25.5" x14ac:dyDescent="0.25">
      <c r="A482" s="49"/>
      <c r="B482" s="50"/>
      <c r="C482" s="42" t="s">
        <v>350</v>
      </c>
      <c r="D482" s="43" t="s">
        <v>1061</v>
      </c>
      <c r="E482" s="346">
        <f>VLOOKUP(C482:C1045,'[14] Nuovo Modello CE'!$E$9:$H$578,4,0)</f>
        <v>46707</v>
      </c>
      <c r="F482" s="346">
        <f>VLOOKUP(C482:C1045,'[14] Nuovo Modello CE'!$E$9:$J$578,6,0)</f>
        <v>0</v>
      </c>
      <c r="G482" s="348"/>
      <c r="H482" s="346"/>
      <c r="I482" s="348"/>
      <c r="J482" s="363"/>
      <c r="K482" s="346">
        <f t="shared" si="7"/>
        <v>46707</v>
      </c>
      <c r="L482" s="307"/>
      <c r="N482" s="33"/>
      <c r="P482" s="38"/>
    </row>
    <row r="483" spans="1:16" s="20" customFormat="1" ht="25.5" x14ac:dyDescent="0.25">
      <c r="A483" s="49"/>
      <c r="B483" s="50"/>
      <c r="C483" s="42" t="s">
        <v>641</v>
      </c>
      <c r="D483" s="43" t="s">
        <v>1062</v>
      </c>
      <c r="E483" s="346">
        <f>VLOOKUP(C483:C1046,'[14] Nuovo Modello CE'!$E$9:$H$578,4,0)</f>
        <v>0</v>
      </c>
      <c r="F483" s="346">
        <f>VLOOKUP(C483:C1046,'[14] Nuovo Modello CE'!$E$9:$J$578,6,0)</f>
        <v>0</v>
      </c>
      <c r="G483" s="348"/>
      <c r="H483" s="346"/>
      <c r="I483" s="348"/>
      <c r="J483" s="363"/>
      <c r="K483" s="346">
        <f t="shared" si="7"/>
        <v>0</v>
      </c>
      <c r="L483" s="307"/>
      <c r="N483" s="33"/>
      <c r="P483" s="38"/>
    </row>
    <row r="484" spans="1:16" s="21" customFormat="1" ht="18.75" x14ac:dyDescent="0.25">
      <c r="A484" s="49" t="s">
        <v>691</v>
      </c>
      <c r="B484" s="50"/>
      <c r="C484" s="39" t="s">
        <v>1063</v>
      </c>
      <c r="D484" s="40" t="s">
        <v>1064</v>
      </c>
      <c r="E484" s="346">
        <f>VLOOKUP(C484:C1047,'[14] Nuovo Modello CE'!$E$9:$H$578,4,0)</f>
        <v>6998666.2699999996</v>
      </c>
      <c r="F484" s="346">
        <f>VLOOKUP(C484:C1047,'[14] Nuovo Modello CE'!$E$9:$J$578,6,0)</f>
        <v>523555.82</v>
      </c>
      <c r="G484" s="348"/>
      <c r="H484" s="346"/>
      <c r="I484" s="348"/>
      <c r="J484" s="363"/>
      <c r="K484" s="346">
        <f t="shared" si="7"/>
        <v>6475110.4499999993</v>
      </c>
      <c r="L484" s="307">
        <f>+K484/F484*100</f>
        <v>1236.7564646688484</v>
      </c>
      <c r="N484" s="195"/>
      <c r="P484" s="38"/>
    </row>
    <row r="485" spans="1:16" s="21" customFormat="1" ht="18.75" x14ac:dyDescent="0.25">
      <c r="A485" s="49"/>
      <c r="B485" s="50"/>
      <c r="C485" s="67" t="s">
        <v>337</v>
      </c>
      <c r="D485" s="68" t="s">
        <v>1065</v>
      </c>
      <c r="E485" s="346">
        <f>VLOOKUP(C485:C1048,'[14] Nuovo Modello CE'!$E$9:$H$578,4,0)</f>
        <v>1989771.88</v>
      </c>
      <c r="F485" s="346">
        <f>VLOOKUP(C485:C1048,'[14] Nuovo Modello CE'!$E$9:$J$578,6,0)</f>
        <v>0</v>
      </c>
      <c r="G485" s="348"/>
      <c r="H485" s="346"/>
      <c r="I485" s="348"/>
      <c r="J485" s="363"/>
      <c r="K485" s="346">
        <f t="shared" si="7"/>
        <v>1989771.88</v>
      </c>
      <c r="L485" s="307"/>
      <c r="N485" s="33"/>
      <c r="P485" s="38"/>
    </row>
    <row r="486" spans="1:16" s="21" customFormat="1" ht="18.75" x14ac:dyDescent="0.25">
      <c r="A486" s="49"/>
      <c r="B486" s="50"/>
      <c r="C486" s="67" t="s">
        <v>341</v>
      </c>
      <c r="D486" s="68" t="s">
        <v>1066</v>
      </c>
      <c r="E486" s="346">
        <f>VLOOKUP(C486:C1049,'[14] Nuovo Modello CE'!$E$9:$H$578,4,0)</f>
        <v>232939.98</v>
      </c>
      <c r="F486" s="346">
        <f>VLOOKUP(C486:C1049,'[14] Nuovo Modello CE'!$E$9:$J$578,6,0)</f>
        <v>0</v>
      </c>
      <c r="G486" s="348"/>
      <c r="H486" s="346"/>
      <c r="I486" s="348"/>
      <c r="J486" s="363"/>
      <c r="K486" s="346">
        <f t="shared" si="7"/>
        <v>232939.98</v>
      </c>
      <c r="L486" s="307"/>
      <c r="N486" s="33"/>
      <c r="P486" s="38"/>
    </row>
    <row r="487" spans="1:16" s="21" customFormat="1" ht="18.75" x14ac:dyDescent="0.25">
      <c r="A487" s="49"/>
      <c r="B487" s="50"/>
      <c r="C487" s="67" t="s">
        <v>338</v>
      </c>
      <c r="D487" s="68" t="s">
        <v>1067</v>
      </c>
      <c r="E487" s="346">
        <f>VLOOKUP(C487:C1050,'[14] Nuovo Modello CE'!$E$9:$H$578,4,0)</f>
        <v>2400196.58</v>
      </c>
      <c r="F487" s="346">
        <f>VLOOKUP(C487:C1050,'[14] Nuovo Modello CE'!$E$9:$J$578,6,0)</f>
        <v>0</v>
      </c>
      <c r="G487" s="348"/>
      <c r="H487" s="346"/>
      <c r="I487" s="348"/>
      <c r="J487" s="363"/>
      <c r="K487" s="346">
        <f t="shared" si="7"/>
        <v>2400196.58</v>
      </c>
      <c r="L487" s="307"/>
      <c r="N487" s="33"/>
      <c r="P487" s="38"/>
    </row>
    <row r="488" spans="1:16" s="21" customFormat="1" ht="18.75" x14ac:dyDescent="0.25">
      <c r="A488" s="49"/>
      <c r="B488" s="50"/>
      <c r="C488" s="42" t="s">
        <v>339</v>
      </c>
      <c r="D488" s="43" t="s">
        <v>1068</v>
      </c>
      <c r="E488" s="346">
        <f>VLOOKUP(C488:C1051,'[14] Nuovo Modello CE'!$E$9:$H$578,4,0)</f>
        <v>344189.91</v>
      </c>
      <c r="F488" s="346">
        <f>VLOOKUP(C488:C1051,'[14] Nuovo Modello CE'!$E$9:$J$578,6,0)</f>
        <v>0</v>
      </c>
      <c r="G488" s="348"/>
      <c r="H488" s="346"/>
      <c r="I488" s="348"/>
      <c r="J488" s="363"/>
      <c r="K488" s="346">
        <f t="shared" si="7"/>
        <v>344189.91</v>
      </c>
      <c r="L488" s="307"/>
      <c r="N488" s="33"/>
      <c r="P488" s="38"/>
    </row>
    <row r="489" spans="1:16" s="21" customFormat="1" ht="18.75" x14ac:dyDescent="0.25">
      <c r="A489" s="49"/>
      <c r="B489" s="50"/>
      <c r="C489" s="42" t="s">
        <v>340</v>
      </c>
      <c r="D489" s="43" t="s">
        <v>1069</v>
      </c>
      <c r="E489" s="346">
        <f>VLOOKUP(C489:C1052,'[14] Nuovo Modello CE'!$E$9:$H$578,4,0)</f>
        <v>840664.42</v>
      </c>
      <c r="F489" s="346">
        <f>VLOOKUP(C489:C1052,'[14] Nuovo Modello CE'!$E$9:$J$578,6,0)</f>
        <v>0</v>
      </c>
      <c r="G489" s="348"/>
      <c r="H489" s="346"/>
      <c r="I489" s="348"/>
      <c r="J489" s="363"/>
      <c r="K489" s="346">
        <f t="shared" si="7"/>
        <v>840664.42</v>
      </c>
      <c r="L489" s="307"/>
      <c r="N489" s="33"/>
      <c r="P489" s="38"/>
    </row>
    <row r="490" spans="1:16" s="21" customFormat="1" ht="18.75" x14ac:dyDescent="0.25">
      <c r="A490" s="49"/>
      <c r="B490" s="50"/>
      <c r="C490" s="42" t="s">
        <v>635</v>
      </c>
      <c r="D490" s="43" t="s">
        <v>1070</v>
      </c>
      <c r="E490" s="346">
        <f>VLOOKUP(C490:C1053,'[14] Nuovo Modello CE'!$E$9:$H$578,4,0)</f>
        <v>0</v>
      </c>
      <c r="F490" s="346">
        <f>VLOOKUP(C490:C1053,'[14] Nuovo Modello CE'!$E$9:$J$578,6,0)</f>
        <v>0</v>
      </c>
      <c r="G490" s="348"/>
      <c r="H490" s="346"/>
      <c r="I490" s="348"/>
      <c r="J490" s="363"/>
      <c r="K490" s="346">
        <f t="shared" si="7"/>
        <v>0</v>
      </c>
      <c r="L490" s="307"/>
      <c r="N490" s="33"/>
      <c r="P490" s="38"/>
    </row>
    <row r="491" spans="1:16" s="21" customFormat="1" ht="18.75" x14ac:dyDescent="0.25">
      <c r="A491" s="49"/>
      <c r="B491" s="50"/>
      <c r="C491" s="42" t="s">
        <v>636</v>
      </c>
      <c r="D491" s="43" t="s">
        <v>1071</v>
      </c>
      <c r="E491" s="346">
        <f>VLOOKUP(C491:C1054,'[14] Nuovo Modello CE'!$E$9:$H$578,4,0)</f>
        <v>0</v>
      </c>
      <c r="F491" s="346">
        <f>VLOOKUP(C491:C1054,'[14] Nuovo Modello CE'!$E$9:$J$578,6,0)</f>
        <v>0</v>
      </c>
      <c r="G491" s="348"/>
      <c r="H491" s="346"/>
      <c r="I491" s="348"/>
      <c r="J491" s="363"/>
      <c r="K491" s="346">
        <f t="shared" si="7"/>
        <v>0</v>
      </c>
      <c r="L491" s="307"/>
      <c r="N491" s="33"/>
      <c r="P491" s="38"/>
    </row>
    <row r="492" spans="1:16" s="21" customFormat="1" ht="18.75" x14ac:dyDescent="0.25">
      <c r="A492" s="49"/>
      <c r="B492" s="50"/>
      <c r="C492" s="42" t="s">
        <v>637</v>
      </c>
      <c r="D492" s="43" t="s">
        <v>1072</v>
      </c>
      <c r="E492" s="346">
        <f>VLOOKUP(C492:C1055,'[14] Nuovo Modello CE'!$E$9:$H$578,4,0)</f>
        <v>0</v>
      </c>
      <c r="F492" s="346">
        <f>VLOOKUP(C492:C1055,'[14] Nuovo Modello CE'!$E$9:$J$578,6,0)</f>
        <v>0</v>
      </c>
      <c r="G492" s="348"/>
      <c r="H492" s="346"/>
      <c r="I492" s="348"/>
      <c r="J492" s="363"/>
      <c r="K492" s="346">
        <f t="shared" si="7"/>
        <v>0</v>
      </c>
      <c r="L492" s="307"/>
      <c r="N492" s="33"/>
      <c r="P492" s="38"/>
    </row>
    <row r="493" spans="1:16" s="21" customFormat="1" ht="18.75" x14ac:dyDescent="0.25">
      <c r="A493" s="49"/>
      <c r="B493" s="50"/>
      <c r="C493" s="42" t="s">
        <v>638</v>
      </c>
      <c r="D493" s="43" t="s">
        <v>1073</v>
      </c>
      <c r="E493" s="346">
        <f>VLOOKUP(C493:C1056,'[14] Nuovo Modello CE'!$E$9:$H$578,4,0)</f>
        <v>0</v>
      </c>
      <c r="F493" s="346">
        <f>VLOOKUP(C493:C1056,'[14] Nuovo Modello CE'!$E$9:$J$578,6,0)</f>
        <v>0</v>
      </c>
      <c r="G493" s="348"/>
      <c r="H493" s="346"/>
      <c r="I493" s="348"/>
      <c r="J493" s="363"/>
      <c r="K493" s="346">
        <f t="shared" si="7"/>
        <v>0</v>
      </c>
      <c r="L493" s="307"/>
      <c r="N493" s="33"/>
      <c r="P493" s="38"/>
    </row>
    <row r="494" spans="1:16" s="21" customFormat="1" ht="18.75" x14ac:dyDescent="0.25">
      <c r="A494" s="49"/>
      <c r="B494" s="50"/>
      <c r="C494" s="67" t="s">
        <v>335</v>
      </c>
      <c r="D494" s="69" t="s">
        <v>1074</v>
      </c>
      <c r="E494" s="346">
        <f>VLOOKUP(C494:C1057,'[14] Nuovo Modello CE'!$E$9:$H$578,4,0)</f>
        <v>1190903.5</v>
      </c>
      <c r="F494" s="346">
        <f>VLOOKUP(C494:C1057,'[14] Nuovo Modello CE'!$E$9:$J$578,6,0)</f>
        <v>523555.82</v>
      </c>
      <c r="G494" s="348"/>
      <c r="H494" s="346"/>
      <c r="I494" s="348"/>
      <c r="J494" s="363"/>
      <c r="K494" s="346">
        <f t="shared" si="7"/>
        <v>667347.67999999993</v>
      </c>
      <c r="L494" s="307">
        <f>+K494/F494*100</f>
        <v>127.46447551666982</v>
      </c>
      <c r="N494" s="195"/>
      <c r="P494" s="38"/>
    </row>
    <row r="495" spans="1:16" s="44" customFormat="1" ht="18.75" x14ac:dyDescent="0.25">
      <c r="A495" s="34" t="s">
        <v>691</v>
      </c>
      <c r="B495" s="53"/>
      <c r="C495" s="35" t="s">
        <v>1075</v>
      </c>
      <c r="D495" s="36" t="s">
        <v>1076</v>
      </c>
      <c r="E495" s="351">
        <f>VLOOKUP(C495:C1058,'[14] Nuovo Modello CE'!$E$9:$H$578,4,0)</f>
        <v>787279150.25999999</v>
      </c>
      <c r="F495" s="351">
        <f>VLOOKUP(C495:C1058,'[14] Nuovo Modello CE'!$E$9:$J$578,6,0)</f>
        <v>5816184.21</v>
      </c>
      <c r="G495" s="353"/>
      <c r="H495" s="351"/>
      <c r="I495" s="353"/>
      <c r="J495" s="363"/>
      <c r="K495" s="351">
        <f t="shared" si="7"/>
        <v>781462966.04999995</v>
      </c>
      <c r="L495" s="307">
        <f>+K495/F495*100</f>
        <v>13436.007833218198</v>
      </c>
      <c r="N495" s="195"/>
      <c r="P495" s="38"/>
    </row>
    <row r="496" spans="1:16" s="44" customFormat="1" ht="18.75" x14ac:dyDescent="0.25">
      <c r="A496" s="34"/>
      <c r="B496" s="53"/>
      <c r="C496" s="45"/>
      <c r="D496" s="36" t="s">
        <v>1077</v>
      </c>
      <c r="E496" s="346"/>
      <c r="F496" s="346"/>
      <c r="G496" s="348"/>
      <c r="H496" s="346"/>
      <c r="I496" s="348"/>
      <c r="J496" s="363"/>
      <c r="K496" s="346">
        <f t="shared" si="7"/>
        <v>0</v>
      </c>
      <c r="L496" s="307"/>
      <c r="N496" s="195"/>
      <c r="P496" s="38"/>
    </row>
    <row r="497" spans="1:16" s="44" customFormat="1" ht="18.75" x14ac:dyDescent="0.25">
      <c r="A497" s="34" t="s">
        <v>691</v>
      </c>
      <c r="B497" s="53"/>
      <c r="C497" s="35" t="s">
        <v>1078</v>
      </c>
      <c r="D497" s="36" t="s">
        <v>1079</v>
      </c>
      <c r="E497" s="346">
        <f>VLOOKUP(C497:C1060,'[14] Nuovo Modello CE'!$E$9:$H$578,4,0)</f>
        <v>48.79</v>
      </c>
      <c r="F497" s="346">
        <f>VLOOKUP(C497:C1060,'[14] Nuovo Modello CE'!$E$9:$J$578,6,0)</f>
        <v>0</v>
      </c>
      <c r="G497" s="348"/>
      <c r="H497" s="346"/>
      <c r="I497" s="348"/>
      <c r="J497" s="363"/>
      <c r="K497" s="346">
        <f t="shared" si="7"/>
        <v>48.79</v>
      </c>
      <c r="L497" s="307"/>
      <c r="N497" s="33"/>
      <c r="P497" s="38"/>
    </row>
    <row r="498" spans="1:16" s="44" customFormat="1" ht="18.75" x14ac:dyDescent="0.25">
      <c r="A498" s="34"/>
      <c r="B498" s="53"/>
      <c r="C498" s="39" t="s">
        <v>547</v>
      </c>
      <c r="D498" s="40" t="s">
        <v>548</v>
      </c>
      <c r="E498" s="346">
        <f>VLOOKUP(C498:C1061,'[14] Nuovo Modello CE'!$E$9:$H$578,4,0)</f>
        <v>0</v>
      </c>
      <c r="F498" s="346">
        <f>VLOOKUP(C498:C1061,'[14] Nuovo Modello CE'!$E$9:$J$578,6,0)</f>
        <v>0</v>
      </c>
      <c r="G498" s="348"/>
      <c r="H498" s="346"/>
      <c r="I498" s="348"/>
      <c r="J498" s="363"/>
      <c r="K498" s="346">
        <f t="shared" si="7"/>
        <v>0</v>
      </c>
      <c r="L498" s="307"/>
      <c r="N498" s="33"/>
      <c r="P498" s="38"/>
    </row>
    <row r="499" spans="1:16" s="44" customFormat="1" ht="18.75" x14ac:dyDescent="0.25">
      <c r="A499" s="34"/>
      <c r="B499" s="53"/>
      <c r="C499" s="39" t="s">
        <v>545</v>
      </c>
      <c r="D499" s="40" t="s">
        <v>546</v>
      </c>
      <c r="E499" s="346">
        <f>VLOOKUP(C499:C1062,'[14] Nuovo Modello CE'!$E$9:$H$578,4,0)</f>
        <v>48.79</v>
      </c>
      <c r="F499" s="346">
        <f>VLOOKUP(C499:C1062,'[14] Nuovo Modello CE'!$E$9:$J$578,6,0)</f>
        <v>0</v>
      </c>
      <c r="G499" s="348"/>
      <c r="H499" s="346"/>
      <c r="I499" s="348"/>
      <c r="J499" s="363"/>
      <c r="K499" s="346">
        <f t="shared" si="7"/>
        <v>48.79</v>
      </c>
      <c r="L499" s="307"/>
      <c r="N499" s="33"/>
      <c r="P499" s="38"/>
    </row>
    <row r="500" spans="1:16" s="44" customFormat="1" ht="18.75" x14ac:dyDescent="0.25">
      <c r="A500" s="34"/>
      <c r="B500" s="53"/>
      <c r="C500" s="39" t="s">
        <v>543</v>
      </c>
      <c r="D500" s="40" t="s">
        <v>544</v>
      </c>
      <c r="E500" s="346">
        <f>VLOOKUP(C500:C1063,'[14] Nuovo Modello CE'!$E$9:$H$578,4,0)</f>
        <v>0</v>
      </c>
      <c r="F500" s="346">
        <f>VLOOKUP(C500:C1063,'[14] Nuovo Modello CE'!$E$9:$J$578,6,0)</f>
        <v>0</v>
      </c>
      <c r="G500" s="348"/>
      <c r="H500" s="346"/>
      <c r="I500" s="348"/>
      <c r="J500" s="363"/>
      <c r="K500" s="346">
        <f t="shared" si="7"/>
        <v>0</v>
      </c>
      <c r="L500" s="307"/>
      <c r="N500" s="33"/>
      <c r="P500" s="38"/>
    </row>
    <row r="501" spans="1:16" s="44" customFormat="1" ht="18.75" x14ac:dyDescent="0.25">
      <c r="A501" s="34" t="s">
        <v>691</v>
      </c>
      <c r="B501" s="53"/>
      <c r="C501" s="35" t="s">
        <v>1080</v>
      </c>
      <c r="D501" s="36" t="s">
        <v>1081</v>
      </c>
      <c r="E501" s="346">
        <f>VLOOKUP(C501:C1064,'[14] Nuovo Modello CE'!$E$9:$H$578,4,0)</f>
        <v>2180566.62</v>
      </c>
      <c r="F501" s="346">
        <f>VLOOKUP(C501:C1064,'[14] Nuovo Modello CE'!$E$9:$J$578,6,0)</f>
        <v>0</v>
      </c>
      <c r="G501" s="348"/>
      <c r="H501" s="346"/>
      <c r="I501" s="348"/>
      <c r="J501" s="363"/>
      <c r="K501" s="346">
        <f t="shared" si="7"/>
        <v>2180566.62</v>
      </c>
      <c r="L501" s="307"/>
      <c r="N501" s="33"/>
      <c r="P501" s="38"/>
    </row>
    <row r="502" spans="1:16" s="44" customFormat="1" ht="18.75" x14ac:dyDescent="0.25">
      <c r="A502" s="34"/>
      <c r="B502" s="53"/>
      <c r="C502" s="39" t="s">
        <v>557</v>
      </c>
      <c r="D502" s="40" t="s">
        <v>558</v>
      </c>
      <c r="E502" s="346">
        <f>VLOOKUP(C502:C1065,'[14] Nuovo Modello CE'!$E$9:$H$578,4,0)</f>
        <v>2180566.62</v>
      </c>
      <c r="F502" s="346">
        <f>VLOOKUP(C502:C1065,'[14] Nuovo Modello CE'!$E$9:$J$578,6,0)</f>
        <v>0</v>
      </c>
      <c r="G502" s="348"/>
      <c r="H502" s="346"/>
      <c r="I502" s="348"/>
      <c r="J502" s="363"/>
      <c r="K502" s="346">
        <f t="shared" si="7"/>
        <v>2180566.62</v>
      </c>
      <c r="L502" s="307"/>
      <c r="N502" s="33"/>
      <c r="P502" s="38"/>
    </row>
    <row r="503" spans="1:16" s="44" customFormat="1" ht="18.75" x14ac:dyDescent="0.25">
      <c r="A503" s="34"/>
      <c r="B503" s="53"/>
      <c r="C503" s="39" t="s">
        <v>549</v>
      </c>
      <c r="D503" s="40" t="s">
        <v>550</v>
      </c>
      <c r="E503" s="346">
        <f>VLOOKUP(C503:C1066,'[14] Nuovo Modello CE'!$E$9:$H$578,4,0)</f>
        <v>0</v>
      </c>
      <c r="F503" s="346">
        <f>VLOOKUP(C503:C1066,'[14] Nuovo Modello CE'!$E$9:$J$578,6,0)</f>
        <v>0</v>
      </c>
      <c r="G503" s="348"/>
      <c r="H503" s="346"/>
      <c r="I503" s="348"/>
      <c r="J503" s="363"/>
      <c r="K503" s="346">
        <f t="shared" si="7"/>
        <v>0</v>
      </c>
      <c r="L503" s="307"/>
      <c r="N503" s="33"/>
      <c r="P503" s="38"/>
    </row>
    <row r="504" spans="1:16" s="44" customFormat="1" ht="18.75" x14ac:dyDescent="0.25">
      <c r="A504" s="34"/>
      <c r="B504" s="53"/>
      <c r="C504" s="39" t="s">
        <v>551</v>
      </c>
      <c r="D504" s="40" t="s">
        <v>552</v>
      </c>
      <c r="E504" s="346">
        <f>VLOOKUP(C504:C1067,'[14] Nuovo Modello CE'!$E$9:$H$578,4,0)</f>
        <v>0</v>
      </c>
      <c r="F504" s="346">
        <f>VLOOKUP(C504:C1067,'[14] Nuovo Modello CE'!$E$9:$J$578,6,0)</f>
        <v>0</v>
      </c>
      <c r="G504" s="348"/>
      <c r="H504" s="346"/>
      <c r="I504" s="348"/>
      <c r="J504" s="363"/>
      <c r="K504" s="346">
        <f t="shared" si="7"/>
        <v>0</v>
      </c>
      <c r="L504" s="307"/>
      <c r="N504" s="33"/>
      <c r="P504" s="38"/>
    </row>
    <row r="505" spans="1:16" s="44" customFormat="1" ht="18.75" x14ac:dyDescent="0.25">
      <c r="A505" s="34"/>
      <c r="B505" s="53"/>
      <c r="C505" s="39" t="s">
        <v>553</v>
      </c>
      <c r="D505" s="40" t="s">
        <v>554</v>
      </c>
      <c r="E505" s="346">
        <f>VLOOKUP(C505:C1068,'[14] Nuovo Modello CE'!$E$9:$H$578,4,0)</f>
        <v>0</v>
      </c>
      <c r="F505" s="346">
        <f>VLOOKUP(C505:C1068,'[14] Nuovo Modello CE'!$E$9:$J$578,6,0)</f>
        <v>0</v>
      </c>
      <c r="G505" s="348"/>
      <c r="H505" s="346"/>
      <c r="I505" s="348"/>
      <c r="J505" s="363"/>
      <c r="K505" s="346">
        <f t="shared" si="7"/>
        <v>0</v>
      </c>
      <c r="L505" s="307"/>
      <c r="N505" s="33"/>
      <c r="P505" s="38"/>
    </row>
    <row r="506" spans="1:16" s="44" customFormat="1" ht="18.75" x14ac:dyDescent="0.25">
      <c r="A506" s="34"/>
      <c r="B506" s="53"/>
      <c r="C506" s="39" t="s">
        <v>555</v>
      </c>
      <c r="D506" s="40" t="s">
        <v>556</v>
      </c>
      <c r="E506" s="346">
        <f>VLOOKUP(C506:C1069,'[14] Nuovo Modello CE'!$E$9:$H$578,4,0)</f>
        <v>0</v>
      </c>
      <c r="F506" s="346">
        <f>VLOOKUP(C506:C1069,'[14] Nuovo Modello CE'!$E$9:$J$578,6,0)</f>
        <v>0</v>
      </c>
      <c r="G506" s="348"/>
      <c r="H506" s="346"/>
      <c r="I506" s="348"/>
      <c r="J506" s="363"/>
      <c r="K506" s="346">
        <f t="shared" si="7"/>
        <v>0</v>
      </c>
      <c r="L506" s="307"/>
      <c r="N506" s="33"/>
      <c r="P506" s="38"/>
    </row>
    <row r="507" spans="1:16" s="44" customFormat="1" ht="18.75" x14ac:dyDescent="0.25">
      <c r="A507" s="34" t="s">
        <v>691</v>
      </c>
      <c r="B507" s="53"/>
      <c r="C507" s="35" t="s">
        <v>1082</v>
      </c>
      <c r="D507" s="36" t="s">
        <v>1083</v>
      </c>
      <c r="E507" s="346">
        <f>VLOOKUP(C507:C1070,'[14] Nuovo Modello CE'!$E$9:$H$578,4,0)</f>
        <v>53735.16</v>
      </c>
      <c r="F507" s="346">
        <f>VLOOKUP(C507:C1070,'[14] Nuovo Modello CE'!$E$9:$J$578,6,0)</f>
        <v>0</v>
      </c>
      <c r="G507" s="348"/>
      <c r="H507" s="346"/>
      <c r="I507" s="348"/>
      <c r="J507" s="363"/>
      <c r="K507" s="346">
        <f t="shared" si="7"/>
        <v>53735.16</v>
      </c>
      <c r="L507" s="307"/>
      <c r="N507" s="33"/>
      <c r="P507" s="38"/>
    </row>
    <row r="508" spans="1:16" s="44" customFormat="1" ht="18.75" x14ac:dyDescent="0.25">
      <c r="A508" s="34"/>
      <c r="B508" s="53"/>
      <c r="C508" s="39" t="s">
        <v>351</v>
      </c>
      <c r="D508" s="40" t="s">
        <v>352</v>
      </c>
      <c r="E508" s="346">
        <f>VLOOKUP(C508:C1071,'[14] Nuovo Modello CE'!$E$9:$H$578,4,0)</f>
        <v>0</v>
      </c>
      <c r="F508" s="346">
        <f>VLOOKUP(C508:C1071,'[14] Nuovo Modello CE'!$E$9:$J$578,6,0)</f>
        <v>0</v>
      </c>
      <c r="G508" s="348"/>
      <c r="H508" s="346"/>
      <c r="I508" s="348"/>
      <c r="J508" s="363"/>
      <c r="K508" s="346">
        <f t="shared" si="7"/>
        <v>0</v>
      </c>
      <c r="L508" s="307"/>
      <c r="N508" s="33"/>
      <c r="P508" s="38"/>
    </row>
    <row r="509" spans="1:16" s="44" customFormat="1" ht="18.75" x14ac:dyDescent="0.25">
      <c r="A509" s="34"/>
      <c r="B509" s="53"/>
      <c r="C509" s="39" t="s">
        <v>353</v>
      </c>
      <c r="D509" s="40" t="s">
        <v>354</v>
      </c>
      <c r="E509" s="346">
        <f>VLOOKUP(C509:C1072,'[14] Nuovo Modello CE'!$E$9:$H$578,4,0)</f>
        <v>0</v>
      </c>
      <c r="F509" s="346">
        <f>VLOOKUP(C509:C1072,'[14] Nuovo Modello CE'!$E$9:$J$578,6,0)</f>
        <v>0</v>
      </c>
      <c r="G509" s="348"/>
      <c r="H509" s="346"/>
      <c r="I509" s="348"/>
      <c r="J509" s="363"/>
      <c r="K509" s="346">
        <f t="shared" si="7"/>
        <v>0</v>
      </c>
      <c r="L509" s="307"/>
      <c r="N509" s="33"/>
      <c r="P509" s="38"/>
    </row>
    <row r="510" spans="1:16" s="44" customFormat="1" ht="18.75" x14ac:dyDescent="0.25">
      <c r="A510" s="34"/>
      <c r="B510" s="53"/>
      <c r="C510" s="39" t="s">
        <v>355</v>
      </c>
      <c r="D510" s="40" t="s">
        <v>356</v>
      </c>
      <c r="E510" s="346">
        <f>VLOOKUP(C510:C1073,'[14] Nuovo Modello CE'!$E$9:$H$578,4,0)</f>
        <v>53735.16</v>
      </c>
      <c r="F510" s="346">
        <f>VLOOKUP(C510:C1073,'[14] Nuovo Modello CE'!$E$9:$J$578,6,0)</f>
        <v>0</v>
      </c>
      <c r="G510" s="356"/>
      <c r="H510" s="346"/>
      <c r="I510" s="348"/>
      <c r="J510" s="363"/>
      <c r="K510" s="346">
        <f t="shared" si="7"/>
        <v>53735.16</v>
      </c>
      <c r="L510" s="307"/>
      <c r="N510" s="33"/>
      <c r="P510" s="38"/>
    </row>
    <row r="511" spans="1:16" s="44" customFormat="1" ht="18.75" x14ac:dyDescent="0.25">
      <c r="A511" s="54" t="s">
        <v>691</v>
      </c>
      <c r="B511" s="187"/>
      <c r="C511" s="35" t="s">
        <v>1084</v>
      </c>
      <c r="D511" s="36" t="s">
        <v>1085</v>
      </c>
      <c r="E511" s="346">
        <f>VLOOKUP(C511:C1074,'[14] Nuovo Modello CE'!$E$9:$H$578,4,0)</f>
        <v>0</v>
      </c>
      <c r="F511" s="346">
        <f>VLOOKUP(C511:C1074,'[14] Nuovo Modello CE'!$E$9:$J$578,6,0)</f>
        <v>0</v>
      </c>
      <c r="G511" s="348"/>
      <c r="H511" s="346"/>
      <c r="I511" s="348"/>
      <c r="J511" s="363"/>
      <c r="K511" s="346">
        <f t="shared" si="7"/>
        <v>0</v>
      </c>
      <c r="L511" s="307"/>
      <c r="N511" s="33"/>
      <c r="P511" s="38"/>
    </row>
    <row r="512" spans="1:16" s="44" customFormat="1" ht="18.75" x14ac:dyDescent="0.25">
      <c r="A512" s="54"/>
      <c r="B512" s="187"/>
      <c r="C512" s="39" t="s">
        <v>357</v>
      </c>
      <c r="D512" s="40" t="s">
        <v>358</v>
      </c>
      <c r="E512" s="346">
        <f>VLOOKUP(C512:C1075,'[14] Nuovo Modello CE'!$E$9:$H$578,4,0)</f>
        <v>0</v>
      </c>
      <c r="F512" s="346">
        <f>VLOOKUP(C512:C1075,'[14] Nuovo Modello CE'!$E$9:$J$578,6,0)</f>
        <v>0</v>
      </c>
      <c r="G512" s="348"/>
      <c r="H512" s="346"/>
      <c r="I512" s="348"/>
      <c r="J512" s="363"/>
      <c r="K512" s="346">
        <f t="shared" si="7"/>
        <v>0</v>
      </c>
      <c r="L512" s="307"/>
      <c r="N512" s="33"/>
      <c r="P512" s="38"/>
    </row>
    <row r="513" spans="1:16" s="44" customFormat="1" ht="18.75" x14ac:dyDescent="0.25">
      <c r="A513" s="34"/>
      <c r="B513" s="53"/>
      <c r="C513" s="39" t="s">
        <v>359</v>
      </c>
      <c r="D513" s="40" t="s">
        <v>360</v>
      </c>
      <c r="E513" s="346">
        <f>VLOOKUP(C513:C1076,'[14] Nuovo Modello CE'!$E$9:$H$578,4,0)</f>
        <v>0</v>
      </c>
      <c r="F513" s="346">
        <f>VLOOKUP(C513:C1076,'[14] Nuovo Modello CE'!$E$9:$J$578,6,0)</f>
        <v>0</v>
      </c>
      <c r="G513" s="348"/>
      <c r="H513" s="346"/>
      <c r="I513" s="348"/>
      <c r="J513" s="363"/>
      <c r="K513" s="346">
        <f t="shared" si="7"/>
        <v>0</v>
      </c>
      <c r="L513" s="307"/>
      <c r="N513" s="33"/>
      <c r="P513" s="38"/>
    </row>
    <row r="514" spans="1:16" s="44" customFormat="1" ht="18.75" x14ac:dyDescent="0.25">
      <c r="A514" s="54" t="s">
        <v>691</v>
      </c>
      <c r="B514" s="187"/>
      <c r="C514" s="35" t="s">
        <v>1086</v>
      </c>
      <c r="D514" s="36" t="s">
        <v>1087</v>
      </c>
      <c r="E514" s="351">
        <f>VLOOKUP(C514:C1077,'[14] Nuovo Modello CE'!$E$9:$H$578,4,0)</f>
        <v>2126880.25</v>
      </c>
      <c r="F514" s="351">
        <f>VLOOKUP(C514:C1077,'[14] Nuovo Modello CE'!$E$9:$J$578,6,0)</f>
        <v>0</v>
      </c>
      <c r="G514" s="353"/>
      <c r="H514" s="351"/>
      <c r="I514" s="353"/>
      <c r="J514" s="363"/>
      <c r="K514" s="351">
        <f t="shared" si="7"/>
        <v>2126880.25</v>
      </c>
      <c r="L514" s="307"/>
      <c r="N514" s="33"/>
      <c r="P514" s="38"/>
    </row>
    <row r="515" spans="1:16" s="44" customFormat="1" ht="18.75" x14ac:dyDescent="0.25">
      <c r="A515" s="34"/>
      <c r="B515" s="53"/>
      <c r="C515" s="45"/>
      <c r="D515" s="36" t="s">
        <v>1088</v>
      </c>
      <c r="E515" s="346"/>
      <c r="F515" s="346"/>
      <c r="G515" s="348"/>
      <c r="H515" s="346"/>
      <c r="I515" s="348"/>
      <c r="J515" s="363"/>
      <c r="K515" s="346">
        <f t="shared" si="7"/>
        <v>0</v>
      </c>
      <c r="L515" s="307"/>
      <c r="N515" s="195"/>
      <c r="P515" s="38"/>
    </row>
    <row r="516" spans="1:16" s="44" customFormat="1" ht="18.75" x14ac:dyDescent="0.25">
      <c r="A516" s="34"/>
      <c r="B516" s="53"/>
      <c r="C516" s="35" t="s">
        <v>559</v>
      </c>
      <c r="D516" s="36" t="s">
        <v>560</v>
      </c>
      <c r="E516" s="346">
        <f>VLOOKUP(C516:C1079,'[14] Nuovo Modello CE'!$E$9:$H$578,4,0)</f>
        <v>0</v>
      </c>
      <c r="F516" s="346">
        <f>VLOOKUP(C516:C1079,'[14] Nuovo Modello CE'!$E$9:$J$578,6,0)</f>
        <v>0</v>
      </c>
      <c r="G516" s="348"/>
      <c r="H516" s="346"/>
      <c r="I516" s="348"/>
      <c r="J516" s="363"/>
      <c r="K516" s="346">
        <f t="shared" si="7"/>
        <v>0</v>
      </c>
      <c r="L516" s="307"/>
      <c r="N516" s="33"/>
      <c r="P516" s="38"/>
    </row>
    <row r="517" spans="1:16" s="44" customFormat="1" ht="18.75" x14ac:dyDescent="0.25">
      <c r="A517" s="34"/>
      <c r="B517" s="53"/>
      <c r="C517" s="35" t="s">
        <v>361</v>
      </c>
      <c r="D517" s="36" t="s">
        <v>362</v>
      </c>
      <c r="E517" s="346">
        <f>VLOOKUP(C517:C1080,'[14] Nuovo Modello CE'!$E$9:$H$578,4,0)</f>
        <v>0</v>
      </c>
      <c r="F517" s="346">
        <f>VLOOKUP(C517:C1080,'[14] Nuovo Modello CE'!$E$9:$J$578,6,0)</f>
        <v>0</v>
      </c>
      <c r="G517" s="348"/>
      <c r="H517" s="346"/>
      <c r="I517" s="348"/>
      <c r="J517" s="363"/>
      <c r="K517" s="346">
        <f t="shared" si="7"/>
        <v>0</v>
      </c>
      <c r="L517" s="307"/>
      <c r="N517" s="33"/>
      <c r="P517" s="38"/>
    </row>
    <row r="518" spans="1:16" s="44" customFormat="1" ht="18.75" x14ac:dyDescent="0.25">
      <c r="A518" s="34" t="s">
        <v>691</v>
      </c>
      <c r="B518" s="53"/>
      <c r="C518" s="35" t="s">
        <v>1089</v>
      </c>
      <c r="D518" s="36" t="s">
        <v>1090</v>
      </c>
      <c r="E518" s="346">
        <f>VLOOKUP(C518:C1081,'[14] Nuovo Modello CE'!$E$9:$H$578,4,0)</f>
        <v>0</v>
      </c>
      <c r="F518" s="346">
        <f>VLOOKUP(C518:C1081,'[14] Nuovo Modello CE'!$E$9:$J$578,6,0)</f>
        <v>0</v>
      </c>
      <c r="G518" s="348"/>
      <c r="H518" s="346"/>
      <c r="I518" s="348"/>
      <c r="J518" s="363"/>
      <c r="K518" s="346">
        <f t="shared" si="7"/>
        <v>0</v>
      </c>
      <c r="L518" s="307"/>
      <c r="N518" s="33"/>
      <c r="P518" s="38"/>
    </row>
    <row r="519" spans="1:16" s="44" customFormat="1" ht="18.75" x14ac:dyDescent="0.25">
      <c r="A519" s="34"/>
      <c r="B519" s="53"/>
      <c r="C519" s="45"/>
      <c r="D519" s="36" t="s">
        <v>1091</v>
      </c>
      <c r="E519" s="346"/>
      <c r="F519" s="346"/>
      <c r="G519" s="348"/>
      <c r="H519" s="346"/>
      <c r="I519" s="348"/>
      <c r="J519" s="363"/>
      <c r="K519" s="346">
        <f t="shared" si="7"/>
        <v>0</v>
      </c>
      <c r="L519" s="307"/>
      <c r="N519" s="195"/>
      <c r="P519" s="38"/>
    </row>
    <row r="520" spans="1:16" s="44" customFormat="1" ht="18.75" x14ac:dyDescent="0.25">
      <c r="A520" s="34" t="s">
        <v>691</v>
      </c>
      <c r="B520" s="53"/>
      <c r="C520" s="35" t="s">
        <v>1092</v>
      </c>
      <c r="D520" s="36" t="s">
        <v>1093</v>
      </c>
      <c r="E520" s="346">
        <f>VLOOKUP(C520:C1083,'[14] Nuovo Modello CE'!$E$9:$H$578,4,0)</f>
        <v>2912697.13</v>
      </c>
      <c r="F520" s="346">
        <f>VLOOKUP(C520:C1083,'[14] Nuovo Modello CE'!$E$9:$J$578,6,0)</f>
        <v>175086.41</v>
      </c>
      <c r="G520" s="348"/>
      <c r="H520" s="346"/>
      <c r="I520" s="348"/>
      <c r="J520" s="363"/>
      <c r="K520" s="346">
        <f t="shared" si="7"/>
        <v>2737610.7199999997</v>
      </c>
      <c r="L520" s="307"/>
      <c r="N520" s="195"/>
      <c r="P520" s="38"/>
    </row>
    <row r="521" spans="1:16" s="44" customFormat="1" ht="18.75" x14ac:dyDescent="0.25">
      <c r="A521" s="34"/>
      <c r="B521" s="53"/>
      <c r="C521" s="39" t="s">
        <v>561</v>
      </c>
      <c r="D521" s="40" t="s">
        <v>562</v>
      </c>
      <c r="E521" s="346">
        <f>VLOOKUP(C521:C1084,'[14] Nuovo Modello CE'!$E$9:$H$578,4,0)</f>
        <v>7235.54</v>
      </c>
      <c r="F521" s="346">
        <f>VLOOKUP(C521:C1084,'[14] Nuovo Modello CE'!$E$9:$J$578,6,0)</f>
        <v>0</v>
      </c>
      <c r="G521" s="348"/>
      <c r="H521" s="346"/>
      <c r="I521" s="348"/>
      <c r="J521" s="363"/>
      <c r="K521" s="346">
        <f t="shared" si="7"/>
        <v>7235.54</v>
      </c>
      <c r="L521" s="307"/>
      <c r="N521" s="33"/>
      <c r="P521" s="38"/>
    </row>
    <row r="522" spans="1:16" s="44" customFormat="1" ht="18.75" x14ac:dyDescent="0.25">
      <c r="A522" s="34" t="s">
        <v>691</v>
      </c>
      <c r="B522" s="53"/>
      <c r="C522" s="39" t="s">
        <v>1094</v>
      </c>
      <c r="D522" s="40" t="s">
        <v>1095</v>
      </c>
      <c r="E522" s="346">
        <f>VLOOKUP(C522:C1085,'[14] Nuovo Modello CE'!$E$9:$H$578,4,0)</f>
        <v>2905461.59</v>
      </c>
      <c r="F522" s="346">
        <f>VLOOKUP(C522:C1085,'[14] Nuovo Modello CE'!$E$9:$J$578,6,0)</f>
        <v>175086.41</v>
      </c>
      <c r="G522" s="348"/>
      <c r="H522" s="346"/>
      <c r="I522" s="348"/>
      <c r="J522" s="363"/>
      <c r="K522" s="346">
        <f t="shared" si="7"/>
        <v>2730375.1799999997</v>
      </c>
      <c r="L522" s="307"/>
      <c r="N522" s="195"/>
      <c r="P522" s="38"/>
    </row>
    <row r="523" spans="1:16" s="44" customFormat="1" ht="18.75" x14ac:dyDescent="0.25">
      <c r="A523" s="34"/>
      <c r="B523" s="53"/>
      <c r="C523" s="42" t="s">
        <v>563</v>
      </c>
      <c r="D523" s="43" t="s">
        <v>564</v>
      </c>
      <c r="E523" s="346">
        <f>VLOOKUP(C523:C1086,'[14] Nuovo Modello CE'!$E$9:$H$578,4,0)</f>
        <v>0</v>
      </c>
      <c r="F523" s="346">
        <f>VLOOKUP(C523:C1086,'[14] Nuovo Modello CE'!$E$9:$J$578,6,0)</f>
        <v>0</v>
      </c>
      <c r="G523" s="348"/>
      <c r="H523" s="346"/>
      <c r="I523" s="348"/>
      <c r="J523" s="363"/>
      <c r="K523" s="346">
        <f t="shared" si="7"/>
        <v>0</v>
      </c>
      <c r="L523" s="307"/>
      <c r="N523" s="33"/>
      <c r="P523" s="38"/>
    </row>
    <row r="524" spans="1:16" s="44" customFormat="1" ht="18.75" x14ac:dyDescent="0.25">
      <c r="A524" s="34" t="s">
        <v>691</v>
      </c>
      <c r="B524" s="53"/>
      <c r="C524" s="42" t="s">
        <v>1096</v>
      </c>
      <c r="D524" s="43" t="s">
        <v>1097</v>
      </c>
      <c r="E524" s="346">
        <f>VLOOKUP(C524:C1087,'[14] Nuovo Modello CE'!$E$9:$H$578,4,0)</f>
        <v>2768169.57</v>
      </c>
      <c r="F524" s="346">
        <f>VLOOKUP(C524:C1087,'[14] Nuovo Modello CE'!$E$9:$J$578,6,0)</f>
        <v>175086.41</v>
      </c>
      <c r="G524" s="348"/>
      <c r="H524" s="346"/>
      <c r="I524" s="348"/>
      <c r="J524" s="363"/>
      <c r="K524" s="346">
        <f t="shared" si="7"/>
        <v>2593083.1599999997</v>
      </c>
      <c r="L524" s="307"/>
      <c r="N524" s="195"/>
      <c r="P524" s="38"/>
    </row>
    <row r="525" spans="1:16" s="21" customFormat="1" ht="18.75" x14ac:dyDescent="0.25">
      <c r="A525" s="49"/>
      <c r="B525" s="50"/>
      <c r="C525" s="42" t="s">
        <v>679</v>
      </c>
      <c r="D525" s="43" t="s">
        <v>1098</v>
      </c>
      <c r="E525" s="346">
        <f>VLOOKUP(C525:C1088,'[14] Nuovo Modello CE'!$E$9:$H$578,4,0)</f>
        <v>0</v>
      </c>
      <c r="F525" s="346">
        <f>VLOOKUP(C525:C1088,'[14] Nuovo Modello CE'!$E$9:$J$578,6,0)</f>
        <v>0</v>
      </c>
      <c r="G525" s="348"/>
      <c r="H525" s="346"/>
      <c r="I525" s="348"/>
      <c r="J525" s="363"/>
      <c r="K525" s="346">
        <f t="shared" si="7"/>
        <v>0</v>
      </c>
      <c r="L525" s="307"/>
      <c r="N525" s="33"/>
      <c r="P525" s="38"/>
    </row>
    <row r="526" spans="1:16" s="21" customFormat="1" ht="25.5" x14ac:dyDescent="0.25">
      <c r="A526" s="49"/>
      <c r="B526" s="50" t="s">
        <v>414</v>
      </c>
      <c r="C526" s="42" t="s">
        <v>567</v>
      </c>
      <c r="D526" s="43" t="s">
        <v>1099</v>
      </c>
      <c r="E526" s="346">
        <f>VLOOKUP(C526:C1089,'[14] Nuovo Modello CE'!$E$9:$H$578,4,0)</f>
        <v>320.27999999999997</v>
      </c>
      <c r="F526" s="346">
        <f>VLOOKUP(C526:C1089,'[14] Nuovo Modello CE'!$E$9:$J$578,6,0)</f>
        <v>0</v>
      </c>
      <c r="G526" s="348"/>
      <c r="H526" s="346"/>
      <c r="I526" s="348"/>
      <c r="J526" s="363"/>
      <c r="K526" s="346">
        <f t="shared" si="7"/>
        <v>320.27999999999997</v>
      </c>
      <c r="L526" s="307"/>
      <c r="N526" s="33"/>
      <c r="P526" s="38"/>
    </row>
    <row r="527" spans="1:16" s="21" customFormat="1" ht="18.75" x14ac:dyDescent="0.25">
      <c r="A527" s="49" t="s">
        <v>691</v>
      </c>
      <c r="B527" s="50"/>
      <c r="C527" s="42" t="s">
        <v>1100</v>
      </c>
      <c r="D527" s="43" t="s">
        <v>1101</v>
      </c>
      <c r="E527" s="346">
        <f>VLOOKUP(C527:C1090,'[14] Nuovo Modello CE'!$E$9:$H$578,4,0)</f>
        <v>2767849.29</v>
      </c>
      <c r="F527" s="346">
        <f>VLOOKUP(C527:C1090,'[14] Nuovo Modello CE'!$E$9:$J$578,6,0)</f>
        <v>175086.41</v>
      </c>
      <c r="G527" s="348"/>
      <c r="H527" s="346"/>
      <c r="I527" s="348"/>
      <c r="J527" s="363"/>
      <c r="K527" s="346">
        <f t="shared" si="7"/>
        <v>2592762.8799999999</v>
      </c>
      <c r="L527" s="307"/>
      <c r="N527" s="195"/>
      <c r="P527" s="38"/>
    </row>
    <row r="528" spans="1:16" s="21" customFormat="1" ht="25.5" x14ac:dyDescent="0.25">
      <c r="A528" s="49"/>
      <c r="B528" s="50" t="s">
        <v>755</v>
      </c>
      <c r="C528" s="45" t="s">
        <v>566</v>
      </c>
      <c r="D528" s="46" t="s">
        <v>1102</v>
      </c>
      <c r="E528" s="346">
        <f>VLOOKUP(C528:C1091,'[14] Nuovo Modello CE'!$E$9:$H$578,4,0)</f>
        <v>0</v>
      </c>
      <c r="F528" s="346">
        <f>VLOOKUP(C528:C1091,'[14] Nuovo Modello CE'!$E$9:$J$578,6,0)</f>
        <v>0</v>
      </c>
      <c r="G528" s="348"/>
      <c r="H528" s="346"/>
      <c r="I528" s="348"/>
      <c r="J528" s="363"/>
      <c r="K528" s="346">
        <f t="shared" si="7"/>
        <v>0</v>
      </c>
      <c r="L528" s="307"/>
      <c r="N528" s="33"/>
      <c r="P528" s="38"/>
    </row>
    <row r="529" spans="1:16" s="21" customFormat="1" ht="18.75" x14ac:dyDescent="0.25">
      <c r="A529" s="49"/>
      <c r="B529" s="50"/>
      <c r="C529" s="45" t="s">
        <v>568</v>
      </c>
      <c r="D529" s="46" t="s">
        <v>1103</v>
      </c>
      <c r="E529" s="346">
        <f>VLOOKUP(C529:C1092,'[14] Nuovo Modello CE'!$E$9:$H$578,4,0)</f>
        <v>0</v>
      </c>
      <c r="F529" s="346">
        <f>VLOOKUP(C529:C1092,'[14] Nuovo Modello CE'!$E$9:$J$578,6,0)</f>
        <v>0</v>
      </c>
      <c r="G529" s="348"/>
      <c r="H529" s="346"/>
      <c r="I529" s="348"/>
      <c r="J529" s="363"/>
      <c r="K529" s="346">
        <f t="shared" si="7"/>
        <v>0</v>
      </c>
      <c r="L529" s="307"/>
      <c r="N529" s="33"/>
      <c r="P529" s="38"/>
    </row>
    <row r="530" spans="1:16" s="21" customFormat="1" ht="25.5" x14ac:dyDescent="0.25">
      <c r="A530" s="49"/>
      <c r="B530" s="50"/>
      <c r="C530" s="45" t="s">
        <v>569</v>
      </c>
      <c r="D530" s="46" t="s">
        <v>1104</v>
      </c>
      <c r="E530" s="346">
        <f>VLOOKUP(C530:C1093,'[14] Nuovo Modello CE'!$E$9:$H$578,4,0)</f>
        <v>0</v>
      </c>
      <c r="F530" s="346">
        <f>VLOOKUP(C530:C1093,'[14] Nuovo Modello CE'!$E$9:$J$578,6,0)</f>
        <v>0</v>
      </c>
      <c r="G530" s="348"/>
      <c r="H530" s="346"/>
      <c r="I530" s="348"/>
      <c r="J530" s="363"/>
      <c r="K530" s="346">
        <f t="shared" si="7"/>
        <v>0</v>
      </c>
      <c r="L530" s="307"/>
      <c r="N530" s="33"/>
      <c r="P530" s="38"/>
    </row>
    <row r="531" spans="1:16" s="21" customFormat="1" ht="25.5" x14ac:dyDescent="0.25">
      <c r="A531" s="49"/>
      <c r="B531" s="50"/>
      <c r="C531" s="45" t="s">
        <v>570</v>
      </c>
      <c r="D531" s="46" t="s">
        <v>1105</v>
      </c>
      <c r="E531" s="346">
        <f>VLOOKUP(C531:C1094,'[14] Nuovo Modello CE'!$E$9:$H$578,4,0)</f>
        <v>0</v>
      </c>
      <c r="F531" s="346">
        <f>VLOOKUP(C531:C1094,'[14] Nuovo Modello CE'!$E$9:$J$578,6,0)</f>
        <v>0</v>
      </c>
      <c r="G531" s="348"/>
      <c r="H531" s="346"/>
      <c r="I531" s="348"/>
      <c r="J531" s="363"/>
      <c r="K531" s="346">
        <f t="shared" si="7"/>
        <v>0</v>
      </c>
      <c r="L531" s="307"/>
      <c r="N531" s="33"/>
      <c r="P531" s="38"/>
    </row>
    <row r="532" spans="1:16" s="21" customFormat="1" ht="25.5" x14ac:dyDescent="0.25">
      <c r="A532" s="49"/>
      <c r="B532" s="50"/>
      <c r="C532" s="45" t="s">
        <v>571</v>
      </c>
      <c r="D532" s="46" t="s">
        <v>1106</v>
      </c>
      <c r="E532" s="346">
        <f>VLOOKUP(C532:C1095,'[14] Nuovo Modello CE'!$E$9:$H$578,4,0)</f>
        <v>42508.02</v>
      </c>
      <c r="F532" s="346">
        <f>VLOOKUP(C532:C1095,'[14] Nuovo Modello CE'!$E$9:$J$578,6,0)</f>
        <v>0</v>
      </c>
      <c r="G532" s="348"/>
      <c r="H532" s="346"/>
      <c r="I532" s="348"/>
      <c r="J532" s="363"/>
      <c r="K532" s="346">
        <f t="shared" si="7"/>
        <v>42508.02</v>
      </c>
      <c r="L532" s="307"/>
      <c r="N532" s="33"/>
      <c r="P532" s="38"/>
    </row>
    <row r="533" spans="1:16" s="21" customFormat="1" ht="25.5" x14ac:dyDescent="0.25">
      <c r="A533" s="49"/>
      <c r="B533" s="50"/>
      <c r="C533" s="45" t="s">
        <v>572</v>
      </c>
      <c r="D533" s="46" t="s">
        <v>1107</v>
      </c>
      <c r="E533" s="346">
        <f>VLOOKUP(C533:C1096,'[14] Nuovo Modello CE'!$E$9:$H$578,4,0)</f>
        <v>2725341.27</v>
      </c>
      <c r="F533" s="346">
        <f>VLOOKUP(C533:C1096,'[14] Nuovo Modello CE'!$E$9:$J$578,6,0)</f>
        <v>175086.41</v>
      </c>
      <c r="G533" s="348"/>
      <c r="H533" s="346"/>
      <c r="I533" s="348"/>
      <c r="J533" s="363"/>
      <c r="K533" s="346">
        <f t="shared" si="7"/>
        <v>2550254.86</v>
      </c>
      <c r="L533" s="307"/>
      <c r="N533" s="195"/>
      <c r="P533" s="38"/>
    </row>
    <row r="534" spans="1:16" s="21" customFormat="1" ht="18.75" x14ac:dyDescent="0.25">
      <c r="A534" s="49"/>
      <c r="B534" s="50"/>
      <c r="C534" s="45" t="s">
        <v>565</v>
      </c>
      <c r="D534" s="46" t="s">
        <v>1108</v>
      </c>
      <c r="E534" s="346">
        <f>VLOOKUP(C534:C1097,'[14] Nuovo Modello CE'!$E$9:$H$578,4,0)</f>
        <v>0</v>
      </c>
      <c r="F534" s="346">
        <f>VLOOKUP(C534:C1097,'[14] Nuovo Modello CE'!$E$9:$J$578,6,0)</f>
        <v>0</v>
      </c>
      <c r="G534" s="348"/>
      <c r="H534" s="346"/>
      <c r="I534" s="348"/>
      <c r="J534" s="363"/>
      <c r="K534" s="346">
        <f t="shared" si="7"/>
        <v>0</v>
      </c>
      <c r="L534" s="307"/>
      <c r="N534" s="33"/>
      <c r="P534" s="38"/>
    </row>
    <row r="535" spans="1:16" s="21" customFormat="1" ht="18.75" x14ac:dyDescent="0.25">
      <c r="A535" s="49" t="s">
        <v>691</v>
      </c>
      <c r="B535" s="50"/>
      <c r="C535" s="42" t="s">
        <v>1109</v>
      </c>
      <c r="D535" s="43" t="s">
        <v>1110</v>
      </c>
      <c r="E535" s="346">
        <f>VLOOKUP(C535:C1098,'[14] Nuovo Modello CE'!$E$9:$H$578,4,0)</f>
        <v>136883.64000000001</v>
      </c>
      <c r="F535" s="346">
        <f>VLOOKUP(C535:C1098,'[14] Nuovo Modello CE'!$E$9:$J$578,6,0)</f>
        <v>0</v>
      </c>
      <c r="G535" s="348"/>
      <c r="H535" s="346"/>
      <c r="I535" s="348"/>
      <c r="J535" s="363"/>
      <c r="K535" s="346">
        <f t="shared" si="7"/>
        <v>136883.64000000001</v>
      </c>
      <c r="L535" s="307"/>
      <c r="N535" s="33"/>
      <c r="P535" s="38"/>
    </row>
    <row r="536" spans="1:16" s="44" customFormat="1" ht="25.5" x14ac:dyDescent="0.25">
      <c r="A536" s="34"/>
      <c r="B536" s="53" t="s">
        <v>414</v>
      </c>
      <c r="C536" s="42" t="s">
        <v>573</v>
      </c>
      <c r="D536" s="43" t="s">
        <v>574</v>
      </c>
      <c r="E536" s="346">
        <f>VLOOKUP(C536:C1099,'[14] Nuovo Modello CE'!$E$9:$H$578,4,0)</f>
        <v>1668.4</v>
      </c>
      <c r="F536" s="346">
        <f>VLOOKUP(C536:C1099,'[14] Nuovo Modello CE'!$E$9:$J$578,6,0)</f>
        <v>0</v>
      </c>
      <c r="G536" s="348"/>
      <c r="H536" s="346"/>
      <c r="I536" s="348"/>
      <c r="J536" s="363"/>
      <c r="K536" s="346">
        <f t="shared" si="7"/>
        <v>1668.4</v>
      </c>
      <c r="L536" s="307"/>
      <c r="N536" s="33"/>
      <c r="P536" s="38"/>
    </row>
    <row r="537" spans="1:16" s="44" customFormat="1" ht="18.75" x14ac:dyDescent="0.25">
      <c r="A537" s="34" t="s">
        <v>691</v>
      </c>
      <c r="B537" s="53"/>
      <c r="C537" s="42" t="s">
        <v>1111</v>
      </c>
      <c r="D537" s="43" t="s">
        <v>1112</v>
      </c>
      <c r="E537" s="346">
        <f>VLOOKUP(C537:C1100,'[14] Nuovo Modello CE'!$E$9:$H$578,4,0)</f>
        <v>135215.24000000002</v>
      </c>
      <c r="F537" s="346">
        <f>VLOOKUP(C537:C1100,'[14] Nuovo Modello CE'!$E$9:$J$578,6,0)</f>
        <v>0</v>
      </c>
      <c r="G537" s="348"/>
      <c r="H537" s="346"/>
      <c r="I537" s="348"/>
      <c r="J537" s="363"/>
      <c r="K537" s="346">
        <f t="shared" si="7"/>
        <v>135215.24000000002</v>
      </c>
      <c r="L537" s="307"/>
      <c r="N537" s="33"/>
      <c r="P537" s="38"/>
    </row>
    <row r="538" spans="1:16" s="44" customFormat="1" ht="25.5" x14ac:dyDescent="0.25">
      <c r="A538" s="34"/>
      <c r="B538" s="53" t="s">
        <v>755</v>
      </c>
      <c r="C538" s="45" t="s">
        <v>575</v>
      </c>
      <c r="D538" s="46" t="s">
        <v>576</v>
      </c>
      <c r="E538" s="346">
        <f>VLOOKUP(C538:C1101,'[14] Nuovo Modello CE'!$E$9:$H$578,4,0)</f>
        <v>0</v>
      </c>
      <c r="F538" s="346">
        <f>VLOOKUP(C538:C1101,'[14] Nuovo Modello CE'!$E$9:$J$578,6,0)</f>
        <v>0</v>
      </c>
      <c r="G538" s="348"/>
      <c r="H538" s="346"/>
      <c r="I538" s="348"/>
      <c r="J538" s="363"/>
      <c r="K538" s="346">
        <f t="shared" si="7"/>
        <v>0</v>
      </c>
      <c r="L538" s="307"/>
      <c r="N538" s="33"/>
      <c r="P538" s="38"/>
    </row>
    <row r="539" spans="1:16" s="44" customFormat="1" ht="18.75" x14ac:dyDescent="0.25">
      <c r="A539" s="34"/>
      <c r="B539" s="53"/>
      <c r="C539" s="45" t="s">
        <v>577</v>
      </c>
      <c r="D539" s="46" t="s">
        <v>578</v>
      </c>
      <c r="E539" s="346">
        <f>VLOOKUP(C539:C1102,'[14] Nuovo Modello CE'!$E$9:$H$578,4,0)</f>
        <v>0</v>
      </c>
      <c r="F539" s="346">
        <f>VLOOKUP(C539:C1102,'[14] Nuovo Modello CE'!$E$9:$J$578,6,0)</f>
        <v>0</v>
      </c>
      <c r="G539" s="348"/>
      <c r="H539" s="346"/>
      <c r="I539" s="348"/>
      <c r="J539" s="363"/>
      <c r="K539" s="346">
        <f t="shared" si="7"/>
        <v>0</v>
      </c>
      <c r="L539" s="307"/>
      <c r="N539" s="33"/>
      <c r="P539" s="38"/>
    </row>
    <row r="540" spans="1:16" s="44" customFormat="1" ht="25.5" x14ac:dyDescent="0.25">
      <c r="A540" s="34"/>
      <c r="B540" s="53"/>
      <c r="C540" s="45" t="s">
        <v>579</v>
      </c>
      <c r="D540" s="46" t="s">
        <v>580</v>
      </c>
      <c r="E540" s="346">
        <f>VLOOKUP(C540:C1103,'[14] Nuovo Modello CE'!$E$9:$H$578,4,0)</f>
        <v>0</v>
      </c>
      <c r="F540" s="346">
        <f>VLOOKUP(C540:C1103,'[14] Nuovo Modello CE'!$E$9:$J$578,6,0)</f>
        <v>0</v>
      </c>
      <c r="G540" s="348"/>
      <c r="H540" s="346"/>
      <c r="I540" s="348"/>
      <c r="J540" s="363"/>
      <c r="K540" s="346">
        <f t="shared" si="7"/>
        <v>0</v>
      </c>
      <c r="L540" s="307"/>
      <c r="N540" s="33"/>
      <c r="P540" s="38"/>
    </row>
    <row r="541" spans="1:16" s="44" customFormat="1" ht="25.5" x14ac:dyDescent="0.25">
      <c r="A541" s="34"/>
      <c r="B541" s="53"/>
      <c r="C541" s="45" t="s">
        <v>581</v>
      </c>
      <c r="D541" s="46" t="s">
        <v>582</v>
      </c>
      <c r="E541" s="346">
        <f>VLOOKUP(C541:C1104,'[14] Nuovo Modello CE'!$E$9:$H$578,4,0)</f>
        <v>0</v>
      </c>
      <c r="F541" s="346">
        <f>VLOOKUP(C541:C1104,'[14] Nuovo Modello CE'!$E$9:$J$578,6,0)</f>
        <v>0</v>
      </c>
      <c r="G541" s="348"/>
      <c r="H541" s="346"/>
      <c r="I541" s="348"/>
      <c r="J541" s="363"/>
      <c r="K541" s="346">
        <f t="shared" si="7"/>
        <v>0</v>
      </c>
      <c r="L541" s="307"/>
      <c r="N541" s="33"/>
      <c r="P541" s="38"/>
    </row>
    <row r="542" spans="1:16" s="44" customFormat="1" ht="25.5" x14ac:dyDescent="0.25">
      <c r="A542" s="34"/>
      <c r="B542" s="53"/>
      <c r="C542" s="45" t="s">
        <v>583</v>
      </c>
      <c r="D542" s="46" t="s">
        <v>584</v>
      </c>
      <c r="E542" s="346">
        <f>VLOOKUP(C542:C1105,'[14] Nuovo Modello CE'!$E$9:$H$578,4,0)</f>
        <v>127609.60000000001</v>
      </c>
      <c r="F542" s="346">
        <f>VLOOKUP(C542:C1105,'[14] Nuovo Modello CE'!$E$9:$J$578,6,0)</f>
        <v>0</v>
      </c>
      <c r="G542" s="348"/>
      <c r="H542" s="346"/>
      <c r="I542" s="348"/>
      <c r="J542" s="363"/>
      <c r="K542" s="346">
        <f t="shared" ref="K542:K591" si="8">E542-F542</f>
        <v>127609.60000000001</v>
      </c>
      <c r="L542" s="307"/>
      <c r="N542" s="33"/>
      <c r="P542" s="38"/>
    </row>
    <row r="543" spans="1:16" s="44" customFormat="1" ht="25.5" x14ac:dyDescent="0.25">
      <c r="A543" s="34"/>
      <c r="B543" s="53"/>
      <c r="C543" s="45" t="s">
        <v>585</v>
      </c>
      <c r="D543" s="46" t="s">
        <v>586</v>
      </c>
      <c r="E543" s="346">
        <f>VLOOKUP(C543:C1106,'[14] Nuovo Modello CE'!$E$9:$H$578,4,0)</f>
        <v>7605.64</v>
      </c>
      <c r="F543" s="346">
        <f>VLOOKUP(C543:C1106,'[14] Nuovo Modello CE'!$E$9:$J$578,6,0)</f>
        <v>0</v>
      </c>
      <c r="G543" s="348"/>
      <c r="H543" s="346"/>
      <c r="I543" s="348"/>
      <c r="J543" s="363"/>
      <c r="K543" s="346">
        <f t="shared" si="8"/>
        <v>7605.64</v>
      </c>
      <c r="L543" s="307"/>
      <c r="N543" s="33"/>
      <c r="P543" s="38"/>
    </row>
    <row r="544" spans="1:16" s="44" customFormat="1" ht="18.75" x14ac:dyDescent="0.25">
      <c r="A544" s="34"/>
      <c r="B544" s="53"/>
      <c r="C544" s="45" t="s">
        <v>587</v>
      </c>
      <c r="D544" s="46" t="s">
        <v>588</v>
      </c>
      <c r="E544" s="346">
        <f>VLOOKUP(C544:C1107,'[14] Nuovo Modello CE'!$E$9:$H$578,4,0)</f>
        <v>0</v>
      </c>
      <c r="F544" s="346">
        <f>VLOOKUP(C544:C1107,'[14] Nuovo Modello CE'!$E$9:$J$578,6,0)</f>
        <v>0</v>
      </c>
      <c r="G544" s="348"/>
      <c r="H544" s="346"/>
      <c r="I544" s="348"/>
      <c r="J544" s="363"/>
      <c r="K544" s="346">
        <f t="shared" si="8"/>
        <v>0</v>
      </c>
      <c r="L544" s="307"/>
      <c r="N544" s="33"/>
      <c r="P544" s="38"/>
    </row>
    <row r="545" spans="1:16" s="44" customFormat="1" ht="18.75" x14ac:dyDescent="0.25">
      <c r="A545" s="34"/>
      <c r="B545" s="53"/>
      <c r="C545" s="42" t="s">
        <v>589</v>
      </c>
      <c r="D545" s="43" t="s">
        <v>590</v>
      </c>
      <c r="E545" s="346">
        <f>VLOOKUP(C545:C1108,'[14] Nuovo Modello CE'!$E$9:$H$578,4,0)</f>
        <v>408.38</v>
      </c>
      <c r="F545" s="346">
        <f>VLOOKUP(C545:C1108,'[14] Nuovo Modello CE'!$E$9:$J$578,6,0)</f>
        <v>0</v>
      </c>
      <c r="G545" s="348"/>
      <c r="H545" s="346"/>
      <c r="I545" s="348"/>
      <c r="J545" s="363"/>
      <c r="K545" s="346">
        <f t="shared" si="8"/>
        <v>408.38</v>
      </c>
      <c r="L545" s="307"/>
      <c r="N545" s="33"/>
      <c r="P545" s="38"/>
    </row>
    <row r="546" spans="1:16" s="44" customFormat="1" ht="18.75" x14ac:dyDescent="0.25">
      <c r="A546" s="34" t="s">
        <v>691</v>
      </c>
      <c r="B546" s="53"/>
      <c r="C546" s="35" t="s">
        <v>1113</v>
      </c>
      <c r="D546" s="36" t="s">
        <v>1114</v>
      </c>
      <c r="E546" s="346">
        <f>VLOOKUP(C546:C1109,'[14] Nuovo Modello CE'!$E$9:$H$578,4,0)</f>
        <v>2144971.7099999995</v>
      </c>
      <c r="F546" s="346">
        <f>VLOOKUP(C546:C1109,'[14] Nuovo Modello CE'!$E$9:$J$578,6,0)</f>
        <v>0</v>
      </c>
      <c r="G546" s="348"/>
      <c r="H546" s="346"/>
      <c r="I546" s="348"/>
      <c r="J546" s="363"/>
      <c r="K546" s="346">
        <f t="shared" si="8"/>
        <v>2144971.7099999995</v>
      </c>
      <c r="L546" s="307"/>
      <c r="N546" s="33"/>
      <c r="P546" s="38"/>
    </row>
    <row r="547" spans="1:16" s="44" customFormat="1" ht="18.75" x14ac:dyDescent="0.25">
      <c r="A547" s="34"/>
      <c r="B547" s="53"/>
      <c r="C547" s="39" t="s">
        <v>363</v>
      </c>
      <c r="D547" s="40" t="s">
        <v>364</v>
      </c>
      <c r="E547" s="346">
        <f>VLOOKUP(C547:C1110,'[14] Nuovo Modello CE'!$E$9:$H$578,4,0)</f>
        <v>0</v>
      </c>
      <c r="F547" s="346">
        <f>VLOOKUP(C547:C1110,'[14] Nuovo Modello CE'!$E$9:$J$578,6,0)</f>
        <v>0</v>
      </c>
      <c r="G547" s="348"/>
      <c r="H547" s="346"/>
      <c r="I547" s="348"/>
      <c r="J547" s="363"/>
      <c r="K547" s="346">
        <f t="shared" si="8"/>
        <v>0</v>
      </c>
      <c r="L547" s="307"/>
      <c r="N547" s="33"/>
      <c r="P547" s="38"/>
    </row>
    <row r="548" spans="1:16" s="44" customFormat="1" ht="18.75" x14ac:dyDescent="0.25">
      <c r="A548" s="34" t="s">
        <v>691</v>
      </c>
      <c r="B548" s="53"/>
      <c r="C548" s="39" t="s">
        <v>1115</v>
      </c>
      <c r="D548" s="40" t="s">
        <v>1116</v>
      </c>
      <c r="E548" s="346">
        <f>VLOOKUP(C548:C1111,'[14] Nuovo Modello CE'!$E$9:$H$578,4,0)</f>
        <v>2144971.7099999995</v>
      </c>
      <c r="F548" s="346">
        <f>VLOOKUP(C548:C1111,'[14] Nuovo Modello CE'!$E$9:$J$578,6,0)</f>
        <v>0</v>
      </c>
      <c r="G548" s="348"/>
      <c r="H548" s="346"/>
      <c r="I548" s="348"/>
      <c r="J548" s="363"/>
      <c r="K548" s="346">
        <f t="shared" si="8"/>
        <v>2144971.7099999995</v>
      </c>
      <c r="L548" s="307"/>
      <c r="N548" s="33"/>
      <c r="P548" s="38"/>
    </row>
    <row r="549" spans="1:16" s="44" customFormat="1" ht="18.75" x14ac:dyDescent="0.25">
      <c r="A549" s="34"/>
      <c r="B549" s="53"/>
      <c r="C549" s="42" t="s">
        <v>365</v>
      </c>
      <c r="D549" s="43" t="s">
        <v>366</v>
      </c>
      <c r="E549" s="346">
        <f>VLOOKUP(C549:C1112,'[14] Nuovo Modello CE'!$E$9:$H$578,4,0)</f>
        <v>134573.96</v>
      </c>
      <c r="F549" s="346">
        <f>VLOOKUP(C549:C1112,'[14] Nuovo Modello CE'!$E$9:$J$578,6,0)</f>
        <v>0</v>
      </c>
      <c r="G549" s="348"/>
      <c r="H549" s="346"/>
      <c r="I549" s="348"/>
      <c r="J549" s="363"/>
      <c r="K549" s="346">
        <f t="shared" si="8"/>
        <v>134573.96</v>
      </c>
      <c r="L549" s="307"/>
      <c r="N549" s="33"/>
      <c r="P549" s="38"/>
    </row>
    <row r="550" spans="1:16" s="44" customFormat="1" ht="18.75" x14ac:dyDescent="0.25">
      <c r="A550" s="34"/>
      <c r="B550" s="53"/>
      <c r="C550" s="42" t="s">
        <v>396</v>
      </c>
      <c r="D550" s="43" t="s">
        <v>397</v>
      </c>
      <c r="E550" s="346">
        <f>VLOOKUP(C550:C1113,'[14] Nuovo Modello CE'!$E$9:$H$578,4,0)</f>
        <v>15718.22</v>
      </c>
      <c r="F550" s="346">
        <f>VLOOKUP(C550:C1113,'[14] Nuovo Modello CE'!$E$9:$J$578,6,0)</f>
        <v>0</v>
      </c>
      <c r="G550" s="348"/>
      <c r="H550" s="346"/>
      <c r="I550" s="348"/>
      <c r="J550" s="363"/>
      <c r="K550" s="346">
        <f t="shared" si="8"/>
        <v>15718.22</v>
      </c>
      <c r="L550" s="307"/>
      <c r="N550" s="33"/>
      <c r="P550" s="38"/>
    </row>
    <row r="551" spans="1:16" s="44" customFormat="1" ht="18.75" x14ac:dyDescent="0.25">
      <c r="A551" s="34" t="s">
        <v>691</v>
      </c>
      <c r="B551" s="53"/>
      <c r="C551" s="42" t="s">
        <v>1117</v>
      </c>
      <c r="D551" s="43" t="s">
        <v>1118</v>
      </c>
      <c r="E551" s="346">
        <f>VLOOKUP(C551:C1114,'[14] Nuovo Modello CE'!$E$9:$H$578,4,0)</f>
        <v>1858700.8599999999</v>
      </c>
      <c r="F551" s="346">
        <f>VLOOKUP(C551:C1114,'[14] Nuovo Modello CE'!$E$9:$J$578,6,0)</f>
        <v>0</v>
      </c>
      <c r="G551" s="348"/>
      <c r="H551" s="346"/>
      <c r="I551" s="348"/>
      <c r="J551" s="363"/>
      <c r="K551" s="346">
        <f t="shared" si="8"/>
        <v>1858700.8599999999</v>
      </c>
      <c r="L551" s="307"/>
      <c r="N551" s="33"/>
      <c r="P551" s="38"/>
    </row>
    <row r="552" spans="1:16" s="44" customFormat="1" ht="25.5" x14ac:dyDescent="0.25">
      <c r="A552" s="34" t="s">
        <v>691</v>
      </c>
      <c r="B552" s="53" t="s">
        <v>414</v>
      </c>
      <c r="C552" s="42" t="s">
        <v>1119</v>
      </c>
      <c r="D552" s="43" t="s">
        <v>1120</v>
      </c>
      <c r="E552" s="346">
        <f>VLOOKUP(C552:C1115,'[14] Nuovo Modello CE'!$E$9:$H$578,4,0)</f>
        <v>0</v>
      </c>
      <c r="F552" s="346">
        <f>VLOOKUP(C552:C1115,'[14] Nuovo Modello CE'!$E$9:$J$578,6,0)</f>
        <v>0</v>
      </c>
      <c r="G552" s="348"/>
      <c r="H552" s="346"/>
      <c r="I552" s="348"/>
      <c r="J552" s="363"/>
      <c r="K552" s="346">
        <f t="shared" si="8"/>
        <v>0</v>
      </c>
      <c r="L552" s="307"/>
      <c r="N552" s="33"/>
      <c r="P552" s="38"/>
    </row>
    <row r="553" spans="1:16" s="44" customFormat="1" ht="25.5" x14ac:dyDescent="0.25">
      <c r="A553" s="34"/>
      <c r="B553" s="53" t="s">
        <v>414</v>
      </c>
      <c r="C553" s="45" t="s">
        <v>368</v>
      </c>
      <c r="D553" s="46" t="s">
        <v>369</v>
      </c>
      <c r="E553" s="346">
        <f>VLOOKUP(C553:C1116,'[14] Nuovo Modello CE'!$E$9:$H$578,4,0)</f>
        <v>0</v>
      </c>
      <c r="F553" s="346">
        <f>VLOOKUP(C553:C1116,'[14] Nuovo Modello CE'!$E$9:$J$578,6,0)</f>
        <v>0</v>
      </c>
      <c r="G553" s="348"/>
      <c r="H553" s="346"/>
      <c r="I553" s="348"/>
      <c r="J553" s="363"/>
      <c r="K553" s="346">
        <f t="shared" si="8"/>
        <v>0</v>
      </c>
      <c r="L553" s="307"/>
      <c r="N553" s="33"/>
      <c r="P553" s="38"/>
    </row>
    <row r="554" spans="1:16" s="44" customFormat="1" ht="25.5" x14ac:dyDescent="0.25">
      <c r="A554" s="34"/>
      <c r="B554" s="53" t="s">
        <v>414</v>
      </c>
      <c r="C554" s="45" t="s">
        <v>370</v>
      </c>
      <c r="D554" s="46" t="s">
        <v>1121</v>
      </c>
      <c r="E554" s="346">
        <f>VLOOKUP(C554:C1117,'[14] Nuovo Modello CE'!$E$9:$H$578,4,0)</f>
        <v>0</v>
      </c>
      <c r="F554" s="346">
        <f>VLOOKUP(C554:C1117,'[14] Nuovo Modello CE'!$E$9:$J$578,6,0)</f>
        <v>0</v>
      </c>
      <c r="G554" s="356"/>
      <c r="H554" s="346"/>
      <c r="I554" s="348"/>
      <c r="J554" s="363"/>
      <c r="K554" s="346">
        <f t="shared" si="8"/>
        <v>0</v>
      </c>
      <c r="L554" s="307"/>
      <c r="N554" s="33"/>
      <c r="P554" s="38"/>
    </row>
    <row r="555" spans="1:16" s="44" customFormat="1" ht="18.75" x14ac:dyDescent="0.25">
      <c r="A555" s="34" t="s">
        <v>691</v>
      </c>
      <c r="B555" s="53"/>
      <c r="C555" s="42" t="s">
        <v>1122</v>
      </c>
      <c r="D555" s="43" t="s">
        <v>1123</v>
      </c>
      <c r="E555" s="346">
        <f>VLOOKUP(C555:C1118,'[14] Nuovo Modello CE'!$E$9:$H$578,4,0)</f>
        <v>1858700.8599999999</v>
      </c>
      <c r="F555" s="346">
        <f>VLOOKUP(C555:C1118,'[14] Nuovo Modello CE'!$E$9:$J$578,6,0)</f>
        <v>0</v>
      </c>
      <c r="G555" s="348"/>
      <c r="H555" s="346"/>
      <c r="I555" s="348"/>
      <c r="J555" s="363"/>
      <c r="K555" s="346">
        <f t="shared" si="8"/>
        <v>1858700.8599999999</v>
      </c>
      <c r="L555" s="307"/>
      <c r="N555" s="33"/>
      <c r="P555" s="38"/>
    </row>
    <row r="556" spans="1:16" s="44" customFormat="1" ht="25.5" x14ac:dyDescent="0.25">
      <c r="A556" s="34"/>
      <c r="B556" s="53" t="s">
        <v>755</v>
      </c>
      <c r="C556" s="45" t="s">
        <v>372</v>
      </c>
      <c r="D556" s="46" t="s">
        <v>373</v>
      </c>
      <c r="E556" s="346">
        <f>VLOOKUP(C556:C1119,'[14] Nuovo Modello CE'!$E$9:$H$578,4,0)</f>
        <v>0</v>
      </c>
      <c r="F556" s="346">
        <f>VLOOKUP(C556:C1119,'[14] Nuovo Modello CE'!$E$9:$J$578,6,0)</f>
        <v>0</v>
      </c>
      <c r="G556" s="348"/>
      <c r="H556" s="346"/>
      <c r="I556" s="348"/>
      <c r="J556" s="363"/>
      <c r="K556" s="346">
        <f t="shared" si="8"/>
        <v>0</v>
      </c>
      <c r="L556" s="307"/>
      <c r="N556" s="33"/>
      <c r="P556" s="38"/>
    </row>
    <row r="557" spans="1:16" s="44" customFormat="1" ht="18.75" x14ac:dyDescent="0.25">
      <c r="A557" s="34" t="s">
        <v>691</v>
      </c>
      <c r="B557" s="53"/>
      <c r="C557" s="45" t="s">
        <v>1124</v>
      </c>
      <c r="D557" s="46" t="s">
        <v>1125</v>
      </c>
      <c r="E557" s="346">
        <f>VLOOKUP(C557:C1120,'[14] Nuovo Modello CE'!$E$9:$H$578,4,0)</f>
        <v>736669.85</v>
      </c>
      <c r="F557" s="346">
        <f>VLOOKUP(C557:C1120,'[14] Nuovo Modello CE'!$E$9:$J$578,6,0)</f>
        <v>0</v>
      </c>
      <c r="G557" s="348"/>
      <c r="H557" s="346"/>
      <c r="I557" s="348"/>
      <c r="J557" s="363"/>
      <c r="K557" s="346">
        <f t="shared" si="8"/>
        <v>736669.85</v>
      </c>
      <c r="L557" s="307"/>
      <c r="N557" s="33"/>
      <c r="P557" s="38"/>
    </row>
    <row r="558" spans="1:16" s="44" customFormat="1" ht="25.5" x14ac:dyDescent="0.25">
      <c r="A558" s="34"/>
      <c r="B558" s="53"/>
      <c r="C558" s="42" t="s">
        <v>374</v>
      </c>
      <c r="D558" s="43" t="s">
        <v>375</v>
      </c>
      <c r="E558" s="346">
        <f>VLOOKUP(C558:C1121,'[14] Nuovo Modello CE'!$E$9:$H$578,4,0)</f>
        <v>206431.37</v>
      </c>
      <c r="F558" s="346">
        <f>VLOOKUP(C558:C1121,'[14] Nuovo Modello CE'!$E$9:$J$578,6,0)</f>
        <v>0</v>
      </c>
      <c r="G558" s="348"/>
      <c r="H558" s="346"/>
      <c r="I558" s="348"/>
      <c r="J558" s="363"/>
      <c r="K558" s="346">
        <f t="shared" si="8"/>
        <v>206431.37</v>
      </c>
      <c r="L558" s="307"/>
      <c r="N558" s="33"/>
      <c r="P558" s="38"/>
    </row>
    <row r="559" spans="1:16" s="44" customFormat="1" ht="25.5" x14ac:dyDescent="0.25">
      <c r="A559" s="34"/>
      <c r="B559" s="53"/>
      <c r="C559" s="42" t="s">
        <v>376</v>
      </c>
      <c r="D559" s="43" t="s">
        <v>377</v>
      </c>
      <c r="E559" s="346">
        <f>VLOOKUP(C559:C1122,'[14] Nuovo Modello CE'!$E$9:$H$578,4,0)</f>
        <v>82934.62</v>
      </c>
      <c r="F559" s="346">
        <f>VLOOKUP(C559:C1122,'[14] Nuovo Modello CE'!$E$9:$J$578,6,0)</f>
        <v>0</v>
      </c>
      <c r="G559" s="348"/>
      <c r="H559" s="346"/>
      <c r="I559" s="348"/>
      <c r="J559" s="363"/>
      <c r="K559" s="346">
        <f t="shared" si="8"/>
        <v>82934.62</v>
      </c>
      <c r="L559" s="307"/>
      <c r="N559" s="33"/>
      <c r="P559" s="38"/>
    </row>
    <row r="560" spans="1:16" s="44" customFormat="1" ht="18.75" x14ac:dyDescent="0.25">
      <c r="A560" s="34"/>
      <c r="B560" s="53"/>
      <c r="C560" s="42" t="s">
        <v>378</v>
      </c>
      <c r="D560" s="43" t="s">
        <v>379</v>
      </c>
      <c r="E560" s="346">
        <f>VLOOKUP(C560:C1123,'[14] Nuovo Modello CE'!$E$9:$H$578,4,0)</f>
        <v>447303.86</v>
      </c>
      <c r="F560" s="346">
        <f>VLOOKUP(C560:C1123,'[14] Nuovo Modello CE'!$E$9:$J$578,6,0)</f>
        <v>0</v>
      </c>
      <c r="G560" s="348"/>
      <c r="H560" s="346"/>
      <c r="I560" s="348"/>
      <c r="J560" s="363"/>
      <c r="K560" s="346">
        <f t="shared" si="8"/>
        <v>447303.86</v>
      </c>
      <c r="L560" s="307"/>
      <c r="N560" s="33"/>
      <c r="P560" s="38"/>
    </row>
    <row r="561" spans="1:16" s="44" customFormat="1" ht="25.5" x14ac:dyDescent="0.25">
      <c r="A561" s="34"/>
      <c r="B561" s="53"/>
      <c r="C561" s="45" t="s">
        <v>380</v>
      </c>
      <c r="D561" s="46" t="s">
        <v>381</v>
      </c>
      <c r="E561" s="346">
        <f>VLOOKUP(C561:C1124,'[14] Nuovo Modello CE'!$E$9:$H$578,4,0)</f>
        <v>5611.74</v>
      </c>
      <c r="F561" s="346">
        <f>VLOOKUP(C561:C1124,'[14] Nuovo Modello CE'!$E$9:$J$578,6,0)</f>
        <v>0</v>
      </c>
      <c r="G561" s="348"/>
      <c r="H561" s="346"/>
      <c r="I561" s="348"/>
      <c r="J561" s="363"/>
      <c r="K561" s="346">
        <f t="shared" si="8"/>
        <v>5611.74</v>
      </c>
      <c r="L561" s="307"/>
      <c r="N561" s="33"/>
      <c r="P561" s="38"/>
    </row>
    <row r="562" spans="1:16" s="44" customFormat="1" ht="25.5" x14ac:dyDescent="0.25">
      <c r="A562" s="34"/>
      <c r="B562" s="53"/>
      <c r="C562" s="45" t="s">
        <v>382</v>
      </c>
      <c r="D562" s="46" t="s">
        <v>383</v>
      </c>
      <c r="E562" s="346">
        <f>VLOOKUP(C562:C1125,'[14] Nuovo Modello CE'!$E$9:$H$578,4,0)</f>
        <v>0</v>
      </c>
      <c r="F562" s="346">
        <f>VLOOKUP(C562:C1125,'[14] Nuovo Modello CE'!$E$9:$J$578,6,0)</f>
        <v>0</v>
      </c>
      <c r="G562" s="348"/>
      <c r="H562" s="346"/>
      <c r="I562" s="348"/>
      <c r="J562" s="363"/>
      <c r="K562" s="346">
        <f t="shared" si="8"/>
        <v>0</v>
      </c>
      <c r="L562" s="307"/>
      <c r="N562" s="33"/>
      <c r="P562" s="38"/>
    </row>
    <row r="563" spans="1:16" s="44" customFormat="1" ht="25.5" x14ac:dyDescent="0.25">
      <c r="A563" s="34"/>
      <c r="B563" s="53"/>
      <c r="C563" s="45" t="s">
        <v>384</v>
      </c>
      <c r="D563" s="46" t="s">
        <v>385</v>
      </c>
      <c r="E563" s="346">
        <f>VLOOKUP(C563:C1126,'[14] Nuovo Modello CE'!$E$9:$H$578,4,0)</f>
        <v>6646.14</v>
      </c>
      <c r="F563" s="346">
        <f>VLOOKUP(C563:C1126,'[14] Nuovo Modello CE'!$E$9:$J$578,6,0)</f>
        <v>0</v>
      </c>
      <c r="G563" s="348"/>
      <c r="H563" s="346"/>
      <c r="I563" s="348"/>
      <c r="J563" s="363"/>
      <c r="K563" s="346">
        <f t="shared" si="8"/>
        <v>6646.14</v>
      </c>
      <c r="L563" s="307"/>
      <c r="N563" s="33"/>
      <c r="P563" s="38"/>
    </row>
    <row r="564" spans="1:16" s="44" customFormat="1" ht="25.5" x14ac:dyDescent="0.25">
      <c r="A564" s="34"/>
      <c r="B564" s="53"/>
      <c r="C564" s="45" t="s">
        <v>386</v>
      </c>
      <c r="D564" s="46" t="s">
        <v>387</v>
      </c>
      <c r="E564" s="346">
        <f>VLOOKUP(C564:C1127,'[14] Nuovo Modello CE'!$E$9:$H$578,4,0)</f>
        <v>1109773.1299999999</v>
      </c>
      <c r="F564" s="346">
        <f>VLOOKUP(C564:C1127,'[14] Nuovo Modello CE'!$E$9:$J$578,6,0)</f>
        <v>0</v>
      </c>
      <c r="G564" s="348"/>
      <c r="H564" s="346"/>
      <c r="I564" s="348"/>
      <c r="J564" s="363"/>
      <c r="K564" s="346">
        <f t="shared" si="8"/>
        <v>1109773.1299999999</v>
      </c>
      <c r="L564" s="307"/>
      <c r="N564" s="33"/>
      <c r="P564" s="38"/>
    </row>
    <row r="565" spans="1:16" s="44" customFormat="1" ht="18.75" x14ac:dyDescent="0.25">
      <c r="A565" s="34"/>
      <c r="B565" s="53"/>
      <c r="C565" s="45" t="s">
        <v>371</v>
      </c>
      <c r="D565" s="46" t="s">
        <v>367</v>
      </c>
      <c r="E565" s="346">
        <f>VLOOKUP(C565:C1128,'[14] Nuovo Modello CE'!$E$9:$H$578,4,0)</f>
        <v>0</v>
      </c>
      <c r="F565" s="346">
        <f>VLOOKUP(C565:C1128,'[14] Nuovo Modello CE'!$E$9:$J$578,6,0)</f>
        <v>0</v>
      </c>
      <c r="G565" s="348"/>
      <c r="H565" s="346"/>
      <c r="I565" s="348"/>
      <c r="J565" s="363"/>
      <c r="K565" s="346">
        <f t="shared" si="8"/>
        <v>0</v>
      </c>
      <c r="L565" s="307"/>
      <c r="N565" s="33"/>
      <c r="P565" s="38"/>
    </row>
    <row r="566" spans="1:16" s="44" customFormat="1" ht="18.75" x14ac:dyDescent="0.25">
      <c r="A566" s="34" t="s">
        <v>691</v>
      </c>
      <c r="B566" s="53"/>
      <c r="C566" s="42" t="s">
        <v>1126</v>
      </c>
      <c r="D566" s="43" t="s">
        <v>1127</v>
      </c>
      <c r="E566" s="346">
        <f>VLOOKUP(C566:C1129,'[14] Nuovo Modello CE'!$E$9:$H$578,4,0)</f>
        <v>31190.66</v>
      </c>
      <c r="F566" s="346">
        <f>VLOOKUP(C566:C1129,'[14] Nuovo Modello CE'!$E$9:$J$578,6,0)</f>
        <v>0</v>
      </c>
      <c r="G566" s="348"/>
      <c r="H566" s="346"/>
      <c r="I566" s="348"/>
      <c r="J566" s="363"/>
      <c r="K566" s="346">
        <f t="shared" si="8"/>
        <v>31190.66</v>
      </c>
      <c r="L566" s="307"/>
      <c r="N566" s="33"/>
      <c r="P566" s="38"/>
    </row>
    <row r="567" spans="1:16" s="21" customFormat="1" ht="18.75" x14ac:dyDescent="0.25">
      <c r="A567" s="49"/>
      <c r="B567" s="50"/>
      <c r="C567" s="42" t="s">
        <v>642</v>
      </c>
      <c r="D567" s="43" t="s">
        <v>1128</v>
      </c>
      <c r="E567" s="346">
        <f>VLOOKUP(C567:C1130,'[14] Nuovo Modello CE'!$E$9:$H$578,4,0)</f>
        <v>0</v>
      </c>
      <c r="F567" s="346">
        <f>VLOOKUP(C567:C1130,'[14] Nuovo Modello CE'!$E$9:$J$578,6,0)</f>
        <v>0</v>
      </c>
      <c r="G567" s="356"/>
      <c r="H567" s="346"/>
      <c r="I567" s="348"/>
      <c r="J567" s="363"/>
      <c r="K567" s="346">
        <f t="shared" si="8"/>
        <v>0</v>
      </c>
      <c r="L567" s="307"/>
      <c r="N567" s="33"/>
      <c r="P567" s="38"/>
    </row>
    <row r="568" spans="1:16" s="21" customFormat="1" ht="25.5" x14ac:dyDescent="0.25">
      <c r="A568" s="49"/>
      <c r="B568" s="50" t="s">
        <v>414</v>
      </c>
      <c r="C568" s="42" t="s">
        <v>388</v>
      </c>
      <c r="D568" s="43" t="s">
        <v>1129</v>
      </c>
      <c r="E568" s="346">
        <f>VLOOKUP(C568:C1131,'[14] Nuovo Modello CE'!$E$9:$H$578,4,0)</f>
        <v>0</v>
      </c>
      <c r="F568" s="346">
        <f>VLOOKUP(C568:C1131,'[14] Nuovo Modello CE'!$E$9:$J$578,6,0)</f>
        <v>0</v>
      </c>
      <c r="G568" s="348"/>
      <c r="H568" s="346"/>
      <c r="I568" s="348"/>
      <c r="J568" s="363"/>
      <c r="K568" s="346">
        <f t="shared" si="8"/>
        <v>0</v>
      </c>
      <c r="L568" s="307"/>
      <c r="N568" s="33"/>
      <c r="P568" s="38"/>
    </row>
    <row r="569" spans="1:16" s="21" customFormat="1" ht="18.75" x14ac:dyDescent="0.25">
      <c r="A569" s="49" t="s">
        <v>691</v>
      </c>
      <c r="B569" s="50"/>
      <c r="C569" s="42" t="s">
        <v>1130</v>
      </c>
      <c r="D569" s="43" t="s">
        <v>1131</v>
      </c>
      <c r="E569" s="346">
        <f>VLOOKUP(C569:C1132,'[14] Nuovo Modello CE'!$E$9:$H$578,4,0)</f>
        <v>31190.66</v>
      </c>
      <c r="F569" s="346">
        <f>VLOOKUP(C569:C1132,'[14] Nuovo Modello CE'!$E$9:$J$578,6,0)</f>
        <v>0</v>
      </c>
      <c r="G569" s="348"/>
      <c r="H569" s="346"/>
      <c r="I569" s="348"/>
      <c r="J569" s="363"/>
      <c r="K569" s="346">
        <f t="shared" si="8"/>
        <v>31190.66</v>
      </c>
      <c r="L569" s="307"/>
      <c r="N569" s="33"/>
      <c r="P569" s="38"/>
    </row>
    <row r="570" spans="1:16" s="21" customFormat="1" ht="25.5" x14ac:dyDescent="0.25">
      <c r="A570" s="49"/>
      <c r="B570" s="50" t="s">
        <v>755</v>
      </c>
      <c r="C570" s="45" t="s">
        <v>389</v>
      </c>
      <c r="D570" s="46" t="s">
        <v>1132</v>
      </c>
      <c r="E570" s="346">
        <f>VLOOKUP(C570:C1133,'[14] Nuovo Modello CE'!$E$9:$H$578,4,0)</f>
        <v>0</v>
      </c>
      <c r="F570" s="346">
        <f>VLOOKUP(C570:C1133,'[14] Nuovo Modello CE'!$E$9:$J$578,6,0)</f>
        <v>0</v>
      </c>
      <c r="G570" s="348"/>
      <c r="H570" s="346"/>
      <c r="I570" s="348"/>
      <c r="J570" s="363"/>
      <c r="K570" s="346">
        <f t="shared" si="8"/>
        <v>0</v>
      </c>
      <c r="L570" s="307"/>
      <c r="N570" s="33"/>
      <c r="P570" s="38"/>
    </row>
    <row r="571" spans="1:16" s="21" customFormat="1" ht="18.75" x14ac:dyDescent="0.25">
      <c r="A571" s="49"/>
      <c r="B571" s="50"/>
      <c r="C571" s="45" t="s">
        <v>390</v>
      </c>
      <c r="D571" s="46" t="s">
        <v>1133</v>
      </c>
      <c r="E571" s="346">
        <f>VLOOKUP(C571:C1134,'[14] Nuovo Modello CE'!$E$9:$H$578,4,0)</f>
        <v>0</v>
      </c>
      <c r="F571" s="346">
        <f>VLOOKUP(C571:C1134,'[14] Nuovo Modello CE'!$E$9:$J$578,6,0)</f>
        <v>0</v>
      </c>
      <c r="G571" s="348"/>
      <c r="H571" s="346"/>
      <c r="I571" s="348"/>
      <c r="J571" s="363"/>
      <c r="K571" s="346">
        <f t="shared" si="8"/>
        <v>0</v>
      </c>
      <c r="L571" s="307"/>
      <c r="N571" s="33"/>
      <c r="P571" s="38"/>
    </row>
    <row r="572" spans="1:16" s="21" customFormat="1" ht="25.5" x14ac:dyDescent="0.25">
      <c r="A572" s="49"/>
      <c r="B572" s="50"/>
      <c r="C572" s="45" t="s">
        <v>391</v>
      </c>
      <c r="D572" s="46" t="s">
        <v>1134</v>
      </c>
      <c r="E572" s="346">
        <f>VLOOKUP(C572:C1135,'[14] Nuovo Modello CE'!$E$9:$H$578,4,0)</f>
        <v>0</v>
      </c>
      <c r="F572" s="346">
        <f>VLOOKUP(C572:C1135,'[14] Nuovo Modello CE'!$E$9:$J$578,6,0)</f>
        <v>0</v>
      </c>
      <c r="G572" s="348"/>
      <c r="H572" s="346"/>
      <c r="I572" s="348"/>
      <c r="J572" s="363"/>
      <c r="K572" s="346">
        <f t="shared" si="8"/>
        <v>0</v>
      </c>
      <c r="L572" s="307"/>
      <c r="N572" s="33"/>
      <c r="P572" s="38"/>
    </row>
    <row r="573" spans="1:16" s="21" customFormat="1" ht="25.5" x14ac:dyDescent="0.25">
      <c r="A573" s="49"/>
      <c r="B573" s="50"/>
      <c r="C573" s="45" t="s">
        <v>392</v>
      </c>
      <c r="D573" s="46" t="s">
        <v>1135</v>
      </c>
      <c r="E573" s="346">
        <f>VLOOKUP(C573:C1136,'[14] Nuovo Modello CE'!$E$9:$H$578,4,0)</f>
        <v>0</v>
      </c>
      <c r="F573" s="346">
        <f>VLOOKUP(C573:C1136,'[14] Nuovo Modello CE'!$E$9:$J$578,6,0)</f>
        <v>0</v>
      </c>
      <c r="G573" s="348"/>
      <c r="H573" s="346"/>
      <c r="I573" s="348"/>
      <c r="J573" s="363"/>
      <c r="K573" s="346">
        <f t="shared" si="8"/>
        <v>0</v>
      </c>
      <c r="L573" s="307"/>
      <c r="N573" s="33"/>
      <c r="P573" s="38"/>
    </row>
    <row r="574" spans="1:16" s="21" customFormat="1" ht="25.5" x14ac:dyDescent="0.25">
      <c r="A574" s="49"/>
      <c r="B574" s="50"/>
      <c r="C574" s="45" t="s">
        <v>393</v>
      </c>
      <c r="D574" s="46" t="s">
        <v>1136</v>
      </c>
      <c r="E574" s="346">
        <f>VLOOKUP(C574:C1137,'[14] Nuovo Modello CE'!$E$9:$H$578,4,0)</f>
        <v>0</v>
      </c>
      <c r="F574" s="346">
        <f>VLOOKUP(C574:C1137,'[14] Nuovo Modello CE'!$E$9:$J$578,6,0)</f>
        <v>0</v>
      </c>
      <c r="G574" s="348"/>
      <c r="H574" s="346"/>
      <c r="I574" s="348"/>
      <c r="J574" s="363"/>
      <c r="K574" s="346">
        <f t="shared" si="8"/>
        <v>0</v>
      </c>
      <c r="L574" s="307"/>
      <c r="N574" s="33"/>
      <c r="P574" s="38"/>
    </row>
    <row r="575" spans="1:16" s="21" customFormat="1" ht="25.5" x14ac:dyDescent="0.25">
      <c r="A575" s="49"/>
      <c r="B575" s="50"/>
      <c r="C575" s="45" t="s">
        <v>394</v>
      </c>
      <c r="D575" s="46" t="s">
        <v>1137</v>
      </c>
      <c r="E575" s="346">
        <f>VLOOKUP(C575:C1138,'[14] Nuovo Modello CE'!$E$9:$H$578,4,0)</f>
        <v>28841.35</v>
      </c>
      <c r="F575" s="346">
        <f>VLOOKUP(C575:C1138,'[14] Nuovo Modello CE'!$E$9:$J$578,6,0)</f>
        <v>0</v>
      </c>
      <c r="G575" s="348"/>
      <c r="H575" s="346"/>
      <c r="I575" s="348"/>
      <c r="J575" s="363"/>
      <c r="K575" s="346">
        <f t="shared" si="8"/>
        <v>28841.35</v>
      </c>
      <c r="L575" s="307"/>
      <c r="N575" s="33"/>
      <c r="P575" s="38"/>
    </row>
    <row r="576" spans="1:16" s="21" customFormat="1" ht="18.75" x14ac:dyDescent="0.25">
      <c r="A576" s="49"/>
      <c r="B576" s="50"/>
      <c r="C576" s="45" t="s">
        <v>395</v>
      </c>
      <c r="D576" s="46" t="s">
        <v>1138</v>
      </c>
      <c r="E576" s="346">
        <f>VLOOKUP(C576:C1139,'[14] Nuovo Modello CE'!$E$9:$H$578,4,0)</f>
        <v>2349.31</v>
      </c>
      <c r="F576" s="346">
        <f>VLOOKUP(C576:C1139,'[14] Nuovo Modello CE'!$E$9:$J$578,6,0)</f>
        <v>0</v>
      </c>
      <c r="G576" s="348"/>
      <c r="H576" s="346"/>
      <c r="I576" s="348"/>
      <c r="J576" s="363"/>
      <c r="K576" s="346">
        <f t="shared" si="8"/>
        <v>2349.31</v>
      </c>
      <c r="L576" s="307"/>
      <c r="N576" s="33"/>
      <c r="P576" s="38"/>
    </row>
    <row r="577" spans="1:33" s="44" customFormat="1" ht="18.75" x14ac:dyDescent="0.25">
      <c r="A577" s="34"/>
      <c r="B577" s="53"/>
      <c r="C577" s="42" t="s">
        <v>398</v>
      </c>
      <c r="D577" s="43" t="s">
        <v>399</v>
      </c>
      <c r="E577" s="346">
        <f>VLOOKUP(C577:C1140,'[14] Nuovo Modello CE'!$E$9:$H$578,4,0)</f>
        <v>104788.01</v>
      </c>
      <c r="F577" s="346">
        <f>VLOOKUP(C577:C1140,'[14] Nuovo Modello CE'!$E$9:$J$578,6,0)</f>
        <v>0</v>
      </c>
      <c r="G577" s="348"/>
      <c r="H577" s="346"/>
      <c r="I577" s="348"/>
      <c r="J577" s="363"/>
      <c r="K577" s="346">
        <f t="shared" si="8"/>
        <v>104788.01</v>
      </c>
      <c r="L577" s="307"/>
      <c r="N577" s="33"/>
      <c r="P577" s="38"/>
    </row>
    <row r="578" spans="1:33" s="44" customFormat="1" ht="18.75" x14ac:dyDescent="0.25">
      <c r="A578" s="34" t="s">
        <v>691</v>
      </c>
      <c r="B578" s="53"/>
      <c r="C578" s="35" t="s">
        <v>1139</v>
      </c>
      <c r="D578" s="36" t="s">
        <v>1140</v>
      </c>
      <c r="E578" s="351">
        <f>VLOOKUP(C578:C1141,'[14] Nuovo Modello CE'!$E$9:$H$578,4,0)</f>
        <v>767725.42000000039</v>
      </c>
      <c r="F578" s="351">
        <f>VLOOKUP(C578:C1141,'[14] Nuovo Modello CE'!$E$9:$J$578,6,0)</f>
        <v>175086.41</v>
      </c>
      <c r="G578" s="353"/>
      <c r="H578" s="351"/>
      <c r="I578" s="353"/>
      <c r="J578" s="363"/>
      <c r="K578" s="351">
        <f t="shared" si="8"/>
        <v>592639.01000000036</v>
      </c>
      <c r="L578" s="307"/>
      <c r="N578" s="195"/>
      <c r="P578" s="38"/>
    </row>
    <row r="579" spans="1:33" s="44" customFormat="1" ht="18.75" x14ac:dyDescent="0.25">
      <c r="A579" s="34" t="s">
        <v>691</v>
      </c>
      <c r="B579" s="53"/>
      <c r="C579" s="35" t="s">
        <v>1141</v>
      </c>
      <c r="D579" s="36" t="s">
        <v>1142</v>
      </c>
      <c r="E579" s="346">
        <f>VLOOKUP(C579:C1142,'[14] Nuovo Modello CE'!$E$9:$H$578,4,0)</f>
        <v>8158154.8099998664</v>
      </c>
      <c r="F579" s="346">
        <f>VLOOKUP(C579:C1142,'[14] Nuovo Modello CE'!$E$9:$J$578,6,0)</f>
        <v>0</v>
      </c>
      <c r="G579" s="353"/>
      <c r="H579" s="351"/>
      <c r="I579" s="353"/>
      <c r="J579" s="363"/>
      <c r="K579" s="346">
        <f t="shared" si="8"/>
        <v>8158154.8099998664</v>
      </c>
      <c r="L579" s="307"/>
      <c r="N579" s="33"/>
      <c r="P579" s="38"/>
    </row>
    <row r="580" spans="1:33" s="21" customFormat="1" ht="18.75" x14ac:dyDescent="0.25">
      <c r="A580" s="49"/>
      <c r="B580" s="50"/>
      <c r="C580" s="45"/>
      <c r="D580" s="36" t="s">
        <v>1143</v>
      </c>
      <c r="E580" s="346"/>
      <c r="F580" s="346"/>
      <c r="G580" s="348"/>
      <c r="H580" s="346"/>
      <c r="I580" s="348"/>
      <c r="J580" s="363"/>
      <c r="K580" s="346">
        <f t="shared" si="8"/>
        <v>0</v>
      </c>
      <c r="L580" s="307"/>
      <c r="N580" s="195"/>
      <c r="P580" s="38"/>
    </row>
    <row r="581" spans="1:33" s="44" customFormat="1" ht="18.75" x14ac:dyDescent="0.25">
      <c r="A581" s="34" t="s">
        <v>691</v>
      </c>
      <c r="B581" s="53"/>
      <c r="C581" s="35" t="s">
        <v>1144</v>
      </c>
      <c r="D581" s="36" t="s">
        <v>1145</v>
      </c>
      <c r="E581" s="346">
        <f>VLOOKUP(C581:C1144,'[14] Nuovo Modello CE'!$E$9:$H$578,4,0)</f>
        <v>15519001.959999999</v>
      </c>
      <c r="F581" s="346">
        <f>VLOOKUP(C581:C1144,'[14] Nuovo Modello CE'!$E$9:$J$578,6,0)</f>
        <v>0</v>
      </c>
      <c r="G581" s="348"/>
      <c r="H581" s="346"/>
      <c r="I581" s="348"/>
      <c r="J581" s="363"/>
      <c r="K581" s="346">
        <f t="shared" si="8"/>
        <v>15519001.959999999</v>
      </c>
      <c r="L581" s="307"/>
      <c r="N581" s="33"/>
      <c r="P581" s="38"/>
    </row>
    <row r="582" spans="1:33" s="44" customFormat="1" ht="18.75" x14ac:dyDescent="0.25">
      <c r="A582" s="54"/>
      <c r="B582" s="187"/>
      <c r="C582" s="39" t="s">
        <v>400</v>
      </c>
      <c r="D582" s="40" t="s">
        <v>401</v>
      </c>
      <c r="E582" s="346">
        <f>VLOOKUP(C582:C1145,'[14] Nuovo Modello CE'!$E$9:$H$578,4,0)</f>
        <v>14450968.109999999</v>
      </c>
      <c r="F582" s="346">
        <f>VLOOKUP(C582:C1145,'[14] Nuovo Modello CE'!$E$9:$J$578,6,0)</f>
        <v>0</v>
      </c>
      <c r="G582" s="348"/>
      <c r="H582" s="346"/>
      <c r="I582" s="348"/>
      <c r="J582" s="363"/>
      <c r="K582" s="346">
        <f t="shared" si="8"/>
        <v>14450968.109999999</v>
      </c>
      <c r="L582" s="307"/>
      <c r="N582" s="33"/>
      <c r="P582" s="38"/>
    </row>
    <row r="583" spans="1:33" s="44" customFormat="1" ht="25.5" x14ac:dyDescent="0.25">
      <c r="A583" s="54"/>
      <c r="B583" s="187"/>
      <c r="C583" s="39" t="s">
        <v>402</v>
      </c>
      <c r="D583" s="40" t="s">
        <v>403</v>
      </c>
      <c r="E583" s="346">
        <f>VLOOKUP(C583:C1146,'[14] Nuovo Modello CE'!$E$9:$H$578,4,0)</f>
        <v>738743.68</v>
      </c>
      <c r="F583" s="346">
        <f>VLOOKUP(C583:C1146,'[14] Nuovo Modello CE'!$E$9:$J$578,6,0)</f>
        <v>0</v>
      </c>
      <c r="G583" s="356"/>
      <c r="H583" s="346"/>
      <c r="I583" s="348"/>
      <c r="J583" s="363"/>
      <c r="K583" s="346">
        <f t="shared" si="8"/>
        <v>738743.68</v>
      </c>
      <c r="L583" s="307"/>
      <c r="N583" s="33"/>
      <c r="P583" s="38"/>
    </row>
    <row r="584" spans="1:33" s="44" customFormat="1" ht="25.5" x14ac:dyDescent="0.25">
      <c r="A584" s="54"/>
      <c r="B584" s="187"/>
      <c r="C584" s="39" t="s">
        <v>406</v>
      </c>
      <c r="D584" s="40" t="s">
        <v>407</v>
      </c>
      <c r="E584" s="346">
        <f>VLOOKUP(C584:C1147,'[14] Nuovo Modello CE'!$E$9:$H$578,4,0)</f>
        <v>329290.17</v>
      </c>
      <c r="F584" s="346">
        <f>VLOOKUP(C584:C1147,'[14] Nuovo Modello CE'!$E$9:$J$578,6,0)</f>
        <v>0</v>
      </c>
      <c r="G584" s="348"/>
      <c r="H584" s="346"/>
      <c r="I584" s="348"/>
      <c r="J584" s="363"/>
      <c r="K584" s="346">
        <f t="shared" si="8"/>
        <v>329290.17</v>
      </c>
      <c r="L584" s="307"/>
      <c r="N584" s="33"/>
      <c r="P584" s="38"/>
    </row>
    <row r="585" spans="1:33" s="44" customFormat="1" ht="18.75" x14ac:dyDescent="0.25">
      <c r="A585" s="54"/>
      <c r="B585" s="187"/>
      <c r="C585" s="39" t="s">
        <v>404</v>
      </c>
      <c r="D585" s="40" t="s">
        <v>405</v>
      </c>
      <c r="E585" s="346">
        <f>VLOOKUP(C585:C1148,'[14] Nuovo Modello CE'!$E$9:$H$578,4,0)</f>
        <v>0</v>
      </c>
      <c r="F585" s="346">
        <f>VLOOKUP(C585:C1148,'[14] Nuovo Modello CE'!$E$9:$J$578,6,0)</f>
        <v>0</v>
      </c>
      <c r="G585" s="348"/>
      <c r="H585" s="346"/>
      <c r="I585" s="348"/>
      <c r="J585" s="363"/>
      <c r="K585" s="346">
        <f t="shared" si="8"/>
        <v>0</v>
      </c>
      <c r="L585" s="307"/>
      <c r="N585" s="33"/>
      <c r="P585" s="38"/>
    </row>
    <row r="586" spans="1:33" s="44" customFormat="1" ht="18.75" x14ac:dyDescent="0.25">
      <c r="A586" s="34" t="s">
        <v>691</v>
      </c>
      <c r="B586" s="53"/>
      <c r="C586" s="35" t="s">
        <v>1146</v>
      </c>
      <c r="D586" s="36" t="s">
        <v>1147</v>
      </c>
      <c r="E586" s="346">
        <f>VLOOKUP(C586:C1149,'[14] Nuovo Modello CE'!$E$9:$H$578,4,0)</f>
        <v>269518.23</v>
      </c>
      <c r="F586" s="346">
        <f>VLOOKUP(C586:C1149,'[14] Nuovo Modello CE'!$E$9:$J$578,6,0)</f>
        <v>0</v>
      </c>
      <c r="G586" s="348"/>
      <c r="H586" s="346"/>
      <c r="I586" s="348"/>
      <c r="J586" s="363"/>
      <c r="K586" s="346">
        <f t="shared" si="8"/>
        <v>269518.23</v>
      </c>
      <c r="L586" s="307"/>
      <c r="N586" s="33"/>
      <c r="P586" s="38"/>
    </row>
    <row r="587" spans="1:33" s="44" customFormat="1" ht="18.75" x14ac:dyDescent="0.25">
      <c r="A587" s="34"/>
      <c r="B587" s="53"/>
      <c r="C587" s="39" t="s">
        <v>408</v>
      </c>
      <c r="D587" s="40" t="s">
        <v>409</v>
      </c>
      <c r="E587" s="346">
        <f>VLOOKUP(C587:C1150,'[14] Nuovo Modello CE'!$E$9:$H$578,4,0)</f>
        <v>269518.23</v>
      </c>
      <c r="F587" s="346">
        <f>VLOOKUP(C587:C1150,'[14] Nuovo Modello CE'!$E$9:$J$578,6,0)</f>
        <v>0</v>
      </c>
      <c r="G587" s="348"/>
      <c r="H587" s="346"/>
      <c r="I587" s="348"/>
      <c r="J587" s="363"/>
      <c r="K587" s="346">
        <f t="shared" si="8"/>
        <v>269518.23</v>
      </c>
      <c r="L587" s="307"/>
      <c r="N587" s="33"/>
      <c r="P587" s="38"/>
    </row>
    <row r="588" spans="1:33" s="44" customFormat="1" ht="18.75" x14ac:dyDescent="0.25">
      <c r="A588" s="34"/>
      <c r="B588" s="53"/>
      <c r="C588" s="39" t="s">
        <v>410</v>
      </c>
      <c r="D588" s="40" t="s">
        <v>411</v>
      </c>
      <c r="E588" s="346">
        <f>VLOOKUP(C588:C1151,'[14] Nuovo Modello CE'!$E$9:$H$578,4,0)</f>
        <v>0</v>
      </c>
      <c r="F588" s="346">
        <f>VLOOKUP(C588:C1151,'[14] Nuovo Modello CE'!$E$9:$J$578,6,0)</f>
        <v>0</v>
      </c>
      <c r="G588" s="348"/>
      <c r="H588" s="346"/>
      <c r="I588" s="348"/>
      <c r="J588" s="363"/>
      <c r="K588" s="346">
        <f t="shared" si="8"/>
        <v>0</v>
      </c>
      <c r="L588" s="307"/>
      <c r="N588" s="33"/>
      <c r="P588" s="38"/>
    </row>
    <row r="589" spans="1:33" s="21" customFormat="1" ht="25.5" x14ac:dyDescent="0.25">
      <c r="A589" s="49"/>
      <c r="B589" s="50"/>
      <c r="C589" s="35" t="s">
        <v>412</v>
      </c>
      <c r="D589" s="36" t="s">
        <v>413</v>
      </c>
      <c r="E589" s="346">
        <f>VLOOKUP(C589:C1152,'[14] Nuovo Modello CE'!$E$9:$H$578,4,0)</f>
        <v>0</v>
      </c>
      <c r="F589" s="346">
        <f>VLOOKUP(C589:C1152,'[14] Nuovo Modello CE'!$E$9:$J$578,6,0)</f>
        <v>0</v>
      </c>
      <c r="G589" s="348"/>
      <c r="H589" s="346"/>
      <c r="I589" s="348"/>
      <c r="J589" s="363"/>
      <c r="K589" s="346">
        <f t="shared" si="8"/>
        <v>0</v>
      </c>
      <c r="L589" s="307"/>
      <c r="N589" s="33"/>
      <c r="P589" s="38"/>
    </row>
    <row r="590" spans="1:33" s="21" customFormat="1" ht="18.75" x14ac:dyDescent="0.25">
      <c r="A590" s="49" t="s">
        <v>691</v>
      </c>
      <c r="B590" s="50"/>
      <c r="C590" s="35" t="s">
        <v>1148</v>
      </c>
      <c r="D590" s="36" t="s">
        <v>1149</v>
      </c>
      <c r="E590" s="346">
        <f>VLOOKUP(C590:C1153,'[14] Nuovo Modello CE'!$E$9:$H$578,4,0)</f>
        <v>15788520.189999999</v>
      </c>
      <c r="F590" s="346">
        <f>VLOOKUP(C590:C1153,'[14] Nuovo Modello CE'!$E$9:$J$578,6,0)</f>
        <v>0</v>
      </c>
      <c r="G590" s="348"/>
      <c r="H590" s="346"/>
      <c r="I590" s="348"/>
      <c r="J590" s="363"/>
      <c r="K590" s="346">
        <f t="shared" si="8"/>
        <v>15788520.189999999</v>
      </c>
      <c r="L590" s="307"/>
      <c r="N590" s="33"/>
      <c r="P590" s="38"/>
    </row>
    <row r="591" spans="1:33" s="21" customFormat="1" ht="19.5" thickBot="1" x14ac:dyDescent="0.3">
      <c r="A591" s="76" t="s">
        <v>691</v>
      </c>
      <c r="B591" s="375"/>
      <c r="C591" s="312" t="s">
        <v>1150</v>
      </c>
      <c r="D591" s="313" t="s">
        <v>1151</v>
      </c>
      <c r="E591" s="364">
        <f>VLOOKUP(C591:C1154,'[14] Nuovo Modello CE'!$E$9:$H$578,4,0)</f>
        <v>-7630365.3800001331</v>
      </c>
      <c r="F591" s="357">
        <f>VLOOKUP(C591:C1154,'[14] Nuovo Modello CE'!$E$9:$J$578,6,0)</f>
        <v>0</v>
      </c>
      <c r="G591" s="368"/>
      <c r="H591" s="368"/>
      <c r="I591" s="368"/>
      <c r="J591" s="368"/>
      <c r="K591" s="364">
        <f t="shared" si="8"/>
        <v>-7630365.3800001331</v>
      </c>
      <c r="L591" s="308"/>
      <c r="N591" s="33"/>
      <c r="P591" s="38"/>
    </row>
    <row r="592" spans="1:33" s="2" customFormat="1" ht="19.5" thickBot="1" x14ac:dyDescent="0.3">
      <c r="A592" s="70"/>
      <c r="B592" s="380"/>
      <c r="C592" s="381"/>
      <c r="D592" s="374" t="s">
        <v>1394</v>
      </c>
      <c r="E592" s="373">
        <f>+E591*-1</f>
        <v>7630365.3800001331</v>
      </c>
      <c r="F592" s="365">
        <v>0</v>
      </c>
      <c r="G592" s="366"/>
      <c r="H592" s="366"/>
      <c r="I592" s="366"/>
      <c r="J592" s="367"/>
      <c r="K592" s="373">
        <f>+E592</f>
        <v>7630365.3800001331</v>
      </c>
      <c r="L592" s="379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9"/>
    </row>
    <row r="593" spans="1:34" s="2" customFormat="1" ht="18.75" thickBot="1" x14ac:dyDescent="0.3">
      <c r="A593" s="70"/>
      <c r="B593" s="376"/>
      <c r="C593" s="377"/>
      <c r="D593" s="374" t="s">
        <v>1396</v>
      </c>
      <c r="E593" s="369">
        <v>0</v>
      </c>
      <c r="F593" s="369"/>
      <c r="G593" s="370"/>
      <c r="H593" s="370"/>
      <c r="I593" s="370"/>
      <c r="J593" s="371"/>
      <c r="K593" s="372">
        <v>0</v>
      </c>
      <c r="L593" s="378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9"/>
    </row>
    <row r="594" spans="1:34" s="2" customFormat="1" x14ac:dyDescent="0.25">
      <c r="A594" s="70"/>
      <c r="B594" s="70"/>
      <c r="C594" s="193" t="s">
        <v>1400</v>
      </c>
      <c r="D594" s="77"/>
      <c r="E594" s="115"/>
      <c r="F594" s="115"/>
      <c r="G594" s="78"/>
      <c r="H594" s="78"/>
      <c r="I594" s="78"/>
      <c r="J594" s="70"/>
      <c r="K594" s="115"/>
      <c r="L594" s="75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9"/>
    </row>
    <row r="595" spans="1:34" s="2" customFormat="1" x14ac:dyDescent="0.25">
      <c r="A595" s="80"/>
      <c r="B595" s="80"/>
      <c r="C595" s="5"/>
      <c r="D595" s="81"/>
      <c r="E595" s="116"/>
      <c r="F595" s="116"/>
      <c r="G595" s="82"/>
      <c r="H595" s="82"/>
      <c r="I595" s="82"/>
      <c r="J595" s="71"/>
      <c r="K595" s="116"/>
      <c r="L595" s="75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83"/>
    </row>
    <row r="596" spans="1:34" s="2" customFormat="1" x14ac:dyDescent="0.25">
      <c r="A596" s="80"/>
      <c r="B596" s="80"/>
      <c r="C596" s="11"/>
      <c r="D596" s="11"/>
      <c r="E596" s="117"/>
      <c r="F596" s="117"/>
      <c r="G596" s="84"/>
      <c r="H596" s="84"/>
      <c r="I596" s="84"/>
      <c r="J596" s="72"/>
      <c r="K596" s="117"/>
      <c r="L596" s="75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  <c r="AB596" s="72"/>
      <c r="AC596" s="72"/>
      <c r="AD596" s="72"/>
      <c r="AE596" s="72"/>
      <c r="AF596" s="72"/>
      <c r="AG596" s="85"/>
    </row>
    <row r="597" spans="1:34" s="88" customFormat="1" ht="15" x14ac:dyDescent="0.25">
      <c r="A597" s="80"/>
      <c r="B597" s="80"/>
      <c r="C597" s="97" t="s">
        <v>1399</v>
      </c>
      <c r="D597" s="90"/>
      <c r="E597" s="120"/>
      <c r="F597" s="288"/>
      <c r="G597" s="289"/>
      <c r="H597" s="289"/>
      <c r="I597" s="289"/>
      <c r="J597" s="287"/>
      <c r="K597" s="344" t="s">
        <v>1152</v>
      </c>
      <c r="L597" s="75"/>
      <c r="O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  <c r="AA597" s="73"/>
      <c r="AB597" s="73"/>
      <c r="AC597" s="73"/>
      <c r="AD597" s="73"/>
      <c r="AE597" s="73"/>
      <c r="AF597" s="73"/>
      <c r="AG597" s="7"/>
    </row>
    <row r="598" spans="1:34" s="2" customFormat="1" ht="15" x14ac:dyDescent="0.25">
      <c r="A598" s="70"/>
      <c r="B598" s="70"/>
      <c r="C598" s="286" t="s">
        <v>1170</v>
      </c>
      <c r="D598" s="290"/>
      <c r="E598" s="302"/>
      <c r="F598" s="291"/>
      <c r="G598" s="292"/>
      <c r="H598" s="292"/>
      <c r="I598" s="293"/>
      <c r="J598" s="74"/>
      <c r="K598" s="2" t="s">
        <v>1387</v>
      </c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  <c r="AB598" s="72"/>
      <c r="AC598" s="72"/>
      <c r="AD598" s="72"/>
      <c r="AE598" s="72"/>
      <c r="AF598" s="72"/>
      <c r="AG598" s="85"/>
    </row>
    <row r="599" spans="1:34" s="2" customFormat="1" ht="15" x14ac:dyDescent="0.25">
      <c r="A599" s="70"/>
      <c r="B599" s="70"/>
      <c r="C599" s="286"/>
      <c r="D599" s="290"/>
      <c r="E599" s="294"/>
      <c r="F599" s="294"/>
      <c r="G599" s="74" t="s">
        <v>1152</v>
      </c>
      <c r="H599" s="74"/>
      <c r="I599" s="295"/>
      <c r="J599" s="296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  <c r="AA599" s="73"/>
      <c r="AB599" s="73"/>
      <c r="AC599" s="73"/>
      <c r="AD599" s="73"/>
      <c r="AE599" s="73"/>
      <c r="AF599" s="73"/>
      <c r="AG599" s="4"/>
    </row>
    <row r="600" spans="1:34" s="2" customFormat="1" ht="15" x14ac:dyDescent="0.25">
      <c r="A600" s="70"/>
      <c r="B600" s="70"/>
      <c r="C600" s="101"/>
      <c r="D600" s="101"/>
      <c r="E600" s="302"/>
      <c r="F600" s="302"/>
      <c r="G600" s="287"/>
      <c r="H600" s="287"/>
      <c r="I600" s="289"/>
      <c r="J600" s="287"/>
      <c r="K600" s="302"/>
      <c r="L600" s="75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  <c r="AB600" s="72"/>
      <c r="AC600" s="72"/>
      <c r="AD600" s="72"/>
      <c r="AE600" s="72"/>
      <c r="AF600" s="72"/>
      <c r="AG600" s="85"/>
    </row>
    <row r="601" spans="1:34" s="2" customFormat="1" ht="15" x14ac:dyDescent="0.25">
      <c r="A601" s="70"/>
      <c r="B601" s="70"/>
      <c r="C601" s="394" t="s">
        <v>1388</v>
      </c>
      <c r="D601" s="394"/>
      <c r="E601" s="394"/>
      <c r="F601" s="394"/>
      <c r="G601" s="394"/>
      <c r="H601" s="394"/>
      <c r="I601" s="394"/>
      <c r="J601" s="394"/>
      <c r="K601" s="394"/>
      <c r="L601" s="75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  <c r="AC601" s="72"/>
      <c r="AD601" s="72"/>
      <c r="AE601" s="72"/>
      <c r="AF601" s="72"/>
      <c r="AG601" s="85"/>
    </row>
    <row r="602" spans="1:34" s="2" customFormat="1" ht="23.25" customHeight="1" x14ac:dyDescent="0.25">
      <c r="A602" s="70"/>
      <c r="B602" s="70"/>
      <c r="C602" s="392" t="s">
        <v>1404</v>
      </c>
      <c r="D602" s="392"/>
      <c r="E602" s="392"/>
      <c r="F602" s="392"/>
      <c r="G602" s="392"/>
      <c r="H602" s="392"/>
      <c r="I602" s="392"/>
      <c r="J602" s="392"/>
      <c r="K602" s="392"/>
      <c r="L602" s="75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  <c r="AA602" s="72"/>
      <c r="AB602" s="72"/>
      <c r="AC602" s="72"/>
      <c r="AD602" s="72"/>
      <c r="AE602" s="72"/>
      <c r="AF602" s="72"/>
      <c r="AG602" s="85"/>
    </row>
    <row r="603" spans="1:34" s="2" customFormat="1" ht="15" x14ac:dyDescent="0.25">
      <c r="A603" s="89"/>
      <c r="B603" s="89"/>
      <c r="C603" s="5"/>
      <c r="D603" s="90"/>
      <c r="E603" s="119"/>
      <c r="F603" s="119"/>
      <c r="G603" s="287"/>
      <c r="H603" s="287"/>
      <c r="I603" s="293"/>
      <c r="J603" s="74"/>
      <c r="K603" s="297"/>
      <c r="L603" s="75"/>
      <c r="O603" s="73"/>
      <c r="P603" s="73"/>
      <c r="T603" s="73"/>
      <c r="U603" s="73"/>
      <c r="V603" s="73"/>
      <c r="W603" s="73"/>
      <c r="X603" s="73"/>
      <c r="Y603" s="73"/>
      <c r="Z603" s="73"/>
      <c r="AA603" s="73"/>
      <c r="AB603" s="73"/>
      <c r="AC603" s="73"/>
      <c r="AD603" s="73"/>
      <c r="AE603" s="73"/>
      <c r="AF603" s="73"/>
      <c r="AG603" s="4"/>
    </row>
    <row r="604" spans="1:34" s="2" customFormat="1" ht="15" x14ac:dyDescent="0.25">
      <c r="A604" s="89"/>
      <c r="B604" s="89"/>
      <c r="C604" s="101"/>
      <c r="D604" s="101"/>
      <c r="E604" s="302"/>
      <c r="F604" s="302"/>
      <c r="G604" s="287"/>
      <c r="H604" s="287"/>
      <c r="I604" s="289"/>
      <c r="J604" s="287"/>
      <c r="K604" s="302"/>
      <c r="L604" s="75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  <c r="AB604" s="72"/>
      <c r="AC604" s="72"/>
      <c r="AD604" s="72"/>
      <c r="AE604" s="72"/>
      <c r="AF604" s="72"/>
      <c r="AG604" s="85"/>
    </row>
    <row r="605" spans="1:34" x14ac:dyDescent="0.25">
      <c r="A605" s="89"/>
      <c r="B605" s="89"/>
      <c r="D605" s="90"/>
      <c r="E605" s="118"/>
      <c r="F605" s="118"/>
      <c r="G605" s="2"/>
      <c r="H605" s="73" t="s">
        <v>1153</v>
      </c>
      <c r="I605" s="82"/>
      <c r="J605" s="74"/>
      <c r="K605" s="120"/>
      <c r="M605" s="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  <c r="AA605" s="73"/>
      <c r="AB605" s="73"/>
      <c r="AC605" s="73"/>
      <c r="AD605" s="73"/>
      <c r="AE605" s="73"/>
      <c r="AF605" s="73"/>
      <c r="AH605" s="3"/>
    </row>
    <row r="606" spans="1:34" x14ac:dyDescent="0.25">
      <c r="G606" s="72"/>
      <c r="H606" s="72"/>
      <c r="AA606" s="10"/>
      <c r="AB606" s="10"/>
      <c r="AC606" s="10"/>
      <c r="AD606" s="10"/>
      <c r="AE606" s="10"/>
    </row>
    <row r="607" spans="1:34" x14ac:dyDescent="0.25">
      <c r="E607" s="118"/>
      <c r="F607" s="118"/>
      <c r="G607" s="73"/>
      <c r="H607" s="73"/>
      <c r="AA607" s="10"/>
      <c r="AB607" s="10"/>
      <c r="AC607" s="10"/>
      <c r="AD607" s="10"/>
      <c r="AE607" s="10"/>
    </row>
    <row r="608" spans="1:34" x14ac:dyDescent="0.25">
      <c r="G608" s="75"/>
      <c r="H608" s="75"/>
      <c r="AA608" s="10"/>
      <c r="AB608" s="10"/>
      <c r="AC608" s="10"/>
      <c r="AD608" s="10"/>
      <c r="AE608" s="10"/>
    </row>
    <row r="609" spans="27:31" x14ac:dyDescent="0.25">
      <c r="AA609" s="10"/>
      <c r="AB609" s="10"/>
      <c r="AC609" s="10"/>
      <c r="AD609" s="10"/>
      <c r="AE609" s="10"/>
    </row>
    <row r="610" spans="27:31" x14ac:dyDescent="0.25">
      <c r="AA610" s="10"/>
      <c r="AB610" s="10"/>
      <c r="AC610" s="10"/>
      <c r="AD610" s="10"/>
      <c r="AE610" s="10"/>
    </row>
    <row r="611" spans="27:31" x14ac:dyDescent="0.25">
      <c r="AA611" s="10"/>
      <c r="AB611" s="10"/>
      <c r="AC611" s="10"/>
      <c r="AD611" s="10"/>
      <c r="AE611" s="10"/>
    </row>
    <row r="612" spans="27:31" x14ac:dyDescent="0.25">
      <c r="AA612" s="10"/>
      <c r="AB612" s="10"/>
      <c r="AC612" s="10"/>
      <c r="AD612" s="10"/>
      <c r="AE612" s="10"/>
    </row>
    <row r="613" spans="27:31" x14ac:dyDescent="0.25">
      <c r="AA613" s="10"/>
      <c r="AB613" s="10"/>
      <c r="AC613" s="10"/>
      <c r="AD613" s="10"/>
      <c r="AE613" s="10"/>
    </row>
    <row r="614" spans="27:31" x14ac:dyDescent="0.25">
      <c r="AA614" s="10"/>
      <c r="AB614" s="10"/>
      <c r="AC614" s="10"/>
      <c r="AD614" s="10"/>
      <c r="AE614" s="10"/>
    </row>
    <row r="615" spans="27:31" x14ac:dyDescent="0.25">
      <c r="AA615" s="10"/>
      <c r="AB615" s="10"/>
      <c r="AC615" s="10"/>
      <c r="AD615" s="10"/>
      <c r="AE615" s="10"/>
    </row>
    <row r="616" spans="27:31" x14ac:dyDescent="0.25">
      <c r="AA616" s="10"/>
      <c r="AB616" s="10"/>
      <c r="AC616" s="10"/>
      <c r="AD616" s="10"/>
      <c r="AE616" s="10"/>
    </row>
    <row r="617" spans="27:31" x14ac:dyDescent="0.25">
      <c r="AA617" s="10"/>
      <c r="AB617" s="10"/>
      <c r="AC617" s="10"/>
      <c r="AD617" s="10"/>
      <c r="AE617" s="10"/>
    </row>
    <row r="618" spans="27:31" x14ac:dyDescent="0.25">
      <c r="AA618" s="10"/>
      <c r="AB618" s="10"/>
      <c r="AC618" s="10"/>
      <c r="AD618" s="10"/>
      <c r="AE618" s="10"/>
    </row>
    <row r="619" spans="27:31" x14ac:dyDescent="0.25">
      <c r="AA619" s="10"/>
      <c r="AB619" s="10"/>
      <c r="AC619" s="10"/>
      <c r="AD619" s="10"/>
      <c r="AE619" s="10"/>
    </row>
    <row r="620" spans="27:31" x14ac:dyDescent="0.25">
      <c r="AA620" s="10"/>
      <c r="AB620" s="10"/>
      <c r="AC620" s="10"/>
      <c r="AD620" s="10"/>
      <c r="AE620" s="10"/>
    </row>
    <row r="621" spans="27:31" x14ac:dyDescent="0.25">
      <c r="AA621" s="10"/>
      <c r="AB621" s="10"/>
      <c r="AC621" s="10"/>
      <c r="AD621" s="10"/>
      <c r="AE621" s="10"/>
    </row>
    <row r="622" spans="27:31" x14ac:dyDescent="0.25">
      <c r="AA622" s="10"/>
      <c r="AB622" s="10"/>
      <c r="AC622" s="10"/>
      <c r="AD622" s="10"/>
      <c r="AE622" s="10"/>
    </row>
    <row r="623" spans="27:31" x14ac:dyDescent="0.25">
      <c r="AA623" s="10"/>
      <c r="AB623" s="10"/>
      <c r="AC623" s="10"/>
      <c r="AD623" s="10"/>
      <c r="AE623" s="10"/>
    </row>
    <row r="624" spans="27:31" x14ac:dyDescent="0.25">
      <c r="AA624" s="10"/>
      <c r="AB624" s="10"/>
      <c r="AC624" s="10"/>
      <c r="AD624" s="10"/>
      <c r="AE624" s="10"/>
    </row>
    <row r="625" spans="27:31" x14ac:dyDescent="0.25">
      <c r="AA625" s="10"/>
      <c r="AB625" s="10"/>
      <c r="AC625" s="10"/>
      <c r="AD625" s="10"/>
      <c r="AE625" s="10"/>
    </row>
    <row r="626" spans="27:31" x14ac:dyDescent="0.25">
      <c r="AA626" s="10"/>
      <c r="AB626" s="10"/>
      <c r="AC626" s="10"/>
      <c r="AD626" s="10"/>
      <c r="AE626" s="10"/>
    </row>
    <row r="627" spans="27:31" x14ac:dyDescent="0.25">
      <c r="AA627" s="10"/>
      <c r="AB627" s="10"/>
      <c r="AC627" s="10"/>
      <c r="AD627" s="10"/>
      <c r="AE627" s="10"/>
    </row>
    <row r="628" spans="27:31" x14ac:dyDescent="0.25">
      <c r="AA628" s="10"/>
      <c r="AB628" s="10"/>
      <c r="AC628" s="10"/>
      <c r="AD628" s="10"/>
      <c r="AE628" s="10"/>
    </row>
    <row r="629" spans="27:31" x14ac:dyDescent="0.25">
      <c r="AA629" s="10"/>
      <c r="AB629" s="10"/>
      <c r="AC629" s="10"/>
      <c r="AD629" s="10"/>
      <c r="AE629" s="10"/>
    </row>
    <row r="630" spans="27:31" x14ac:dyDescent="0.25">
      <c r="AA630" s="10"/>
      <c r="AB630" s="10"/>
      <c r="AC630" s="10"/>
      <c r="AD630" s="10"/>
      <c r="AE630" s="10"/>
    </row>
    <row r="631" spans="27:31" x14ac:dyDescent="0.25">
      <c r="AA631" s="10"/>
      <c r="AB631" s="10"/>
      <c r="AC631" s="10"/>
      <c r="AD631" s="10"/>
      <c r="AE631" s="10"/>
    </row>
    <row r="632" spans="27:31" x14ac:dyDescent="0.25">
      <c r="AA632" s="10"/>
      <c r="AB632" s="10"/>
      <c r="AC632" s="10"/>
      <c r="AD632" s="10"/>
      <c r="AE632" s="10"/>
    </row>
    <row r="633" spans="27:31" x14ac:dyDescent="0.25">
      <c r="AA633" s="10"/>
      <c r="AB633" s="10"/>
      <c r="AC633" s="10"/>
      <c r="AD633" s="10"/>
      <c r="AE633" s="10"/>
    </row>
    <row r="634" spans="27:31" x14ac:dyDescent="0.25">
      <c r="AA634" s="10"/>
      <c r="AB634" s="10"/>
      <c r="AC634" s="10"/>
      <c r="AD634" s="10"/>
      <c r="AE634" s="10"/>
    </row>
    <row r="635" spans="27:31" x14ac:dyDescent="0.25">
      <c r="AA635" s="10"/>
      <c r="AB635" s="10"/>
      <c r="AC635" s="10"/>
      <c r="AD635" s="10"/>
      <c r="AE635" s="10"/>
    </row>
    <row r="636" spans="27:31" x14ac:dyDescent="0.25">
      <c r="AA636" s="10"/>
      <c r="AB636" s="10"/>
      <c r="AC636" s="10"/>
      <c r="AD636" s="10"/>
      <c r="AE636" s="10"/>
    </row>
    <row r="637" spans="27:31" x14ac:dyDescent="0.25">
      <c r="AA637" s="10"/>
      <c r="AB637" s="10"/>
      <c r="AC637" s="10"/>
      <c r="AD637" s="10"/>
      <c r="AE637" s="10"/>
    </row>
    <row r="638" spans="27:31" x14ac:dyDescent="0.25">
      <c r="AA638" s="10"/>
      <c r="AB638" s="10"/>
      <c r="AC638" s="10"/>
      <c r="AD638" s="10"/>
      <c r="AE638" s="10"/>
    </row>
    <row r="639" spans="27:31" x14ac:dyDescent="0.25">
      <c r="AA639" s="10"/>
      <c r="AB639" s="10"/>
      <c r="AC639" s="10"/>
      <c r="AD639" s="10"/>
      <c r="AE639" s="10"/>
    </row>
    <row r="640" spans="27:31" x14ac:dyDescent="0.25">
      <c r="AA640" s="10"/>
      <c r="AB640" s="10"/>
      <c r="AC640" s="10"/>
      <c r="AD640" s="10"/>
      <c r="AE640" s="10"/>
    </row>
    <row r="641" spans="27:31" x14ac:dyDescent="0.25">
      <c r="AA641" s="10"/>
      <c r="AB641" s="10"/>
      <c r="AC641" s="10"/>
      <c r="AD641" s="10"/>
      <c r="AE641" s="10"/>
    </row>
    <row r="642" spans="27:31" x14ac:dyDescent="0.25">
      <c r="AA642" s="10"/>
      <c r="AB642" s="10"/>
      <c r="AC642" s="10"/>
      <c r="AD642" s="10"/>
      <c r="AE642" s="10"/>
    </row>
    <row r="643" spans="27:31" x14ac:dyDescent="0.25">
      <c r="AA643" s="10"/>
      <c r="AB643" s="10"/>
      <c r="AC643" s="10"/>
      <c r="AD643" s="10"/>
      <c r="AE643" s="10"/>
    </row>
    <row r="644" spans="27:31" x14ac:dyDescent="0.25">
      <c r="AA644" s="10"/>
      <c r="AB644" s="10"/>
      <c r="AC644" s="10"/>
      <c r="AD644" s="10"/>
      <c r="AE644" s="10"/>
    </row>
    <row r="645" spans="27:31" x14ac:dyDescent="0.25">
      <c r="AA645" s="10"/>
      <c r="AB645" s="10"/>
      <c r="AC645" s="10"/>
      <c r="AD645" s="10"/>
      <c r="AE645" s="10"/>
    </row>
    <row r="646" spans="27:31" x14ac:dyDescent="0.25">
      <c r="AA646" s="10"/>
      <c r="AB646" s="10"/>
      <c r="AC646" s="10"/>
      <c r="AD646" s="10"/>
      <c r="AE646" s="10"/>
    </row>
    <row r="647" spans="27:31" x14ac:dyDescent="0.25">
      <c r="AA647" s="10"/>
      <c r="AB647" s="10"/>
      <c r="AC647" s="10"/>
      <c r="AD647" s="10"/>
      <c r="AE647" s="10"/>
    </row>
    <row r="648" spans="27:31" x14ac:dyDescent="0.25">
      <c r="AA648" s="10"/>
      <c r="AB648" s="10"/>
      <c r="AC648" s="10"/>
      <c r="AD648" s="10"/>
      <c r="AE648" s="10"/>
    </row>
    <row r="649" spans="27:31" x14ac:dyDescent="0.25">
      <c r="AA649" s="10"/>
      <c r="AB649" s="10"/>
      <c r="AC649" s="10"/>
      <c r="AD649" s="10"/>
      <c r="AE649" s="10"/>
    </row>
    <row r="650" spans="27:31" x14ac:dyDescent="0.25">
      <c r="AA650" s="10"/>
      <c r="AB650" s="10"/>
      <c r="AC650" s="10"/>
      <c r="AD650" s="10"/>
      <c r="AE650" s="10"/>
    </row>
    <row r="651" spans="27:31" x14ac:dyDescent="0.25">
      <c r="AA651" s="10"/>
      <c r="AB651" s="10"/>
      <c r="AC651" s="10"/>
      <c r="AD651" s="10"/>
      <c r="AE651" s="10"/>
    </row>
    <row r="652" spans="27:31" x14ac:dyDescent="0.25">
      <c r="AA652" s="10"/>
      <c r="AB652" s="10"/>
      <c r="AC652" s="10"/>
      <c r="AD652" s="10"/>
      <c r="AE652" s="10"/>
    </row>
    <row r="653" spans="27:31" x14ac:dyDescent="0.25">
      <c r="AA653" s="10"/>
      <c r="AB653" s="10"/>
      <c r="AC653" s="10"/>
      <c r="AD653" s="10"/>
      <c r="AE653" s="10"/>
    </row>
    <row r="654" spans="27:31" x14ac:dyDescent="0.25">
      <c r="AA654" s="10"/>
      <c r="AB654" s="10"/>
      <c r="AC654" s="10"/>
      <c r="AD654" s="10"/>
      <c r="AE654" s="10"/>
    </row>
    <row r="655" spans="27:31" x14ac:dyDescent="0.25">
      <c r="AA655" s="10"/>
      <c r="AB655" s="10"/>
      <c r="AC655" s="10"/>
      <c r="AD655" s="10"/>
      <c r="AE655" s="10"/>
    </row>
    <row r="656" spans="27:31" x14ac:dyDescent="0.25">
      <c r="AA656" s="10"/>
      <c r="AB656" s="10"/>
      <c r="AC656" s="10"/>
      <c r="AD656" s="10"/>
      <c r="AE656" s="10"/>
    </row>
    <row r="657" spans="27:31" x14ac:dyDescent="0.25">
      <c r="AA657" s="10"/>
      <c r="AB657" s="10"/>
      <c r="AC657" s="10"/>
      <c r="AD657" s="10"/>
      <c r="AE657" s="10"/>
    </row>
    <row r="658" spans="27:31" x14ac:dyDescent="0.25">
      <c r="AA658" s="10"/>
      <c r="AB658" s="10"/>
      <c r="AC658" s="10"/>
      <c r="AD658" s="10"/>
      <c r="AE658" s="10"/>
    </row>
    <row r="659" spans="27:31" x14ac:dyDescent="0.25">
      <c r="AA659" s="10"/>
      <c r="AB659" s="10"/>
      <c r="AC659" s="10"/>
      <c r="AD659" s="10"/>
      <c r="AE659" s="10"/>
    </row>
  </sheetData>
  <mergeCells count="6">
    <mergeCell ref="C602:K602"/>
    <mergeCell ref="B6:L7"/>
    <mergeCell ref="B9:L9"/>
    <mergeCell ref="B15:L15"/>
    <mergeCell ref="K24:L24"/>
    <mergeCell ref="C601:K601"/>
  </mergeCells>
  <pageMargins left="0.59055118110236227" right="0" top="0" bottom="0.51181102362204722" header="0" footer="0.15748031496062992"/>
  <pageSetup paperSize="9" scale="56" fitToHeight="0" orientation="portrait" r:id="rId1"/>
  <headerFooter alignWithMargins="0">
    <oddFooter>&amp;L&amp;F&amp;R&amp;P / &amp;N</oddFooter>
  </headerFooter>
  <rowBreaks count="3" manualBreakCount="3">
    <brk id="235" min="1" max="11" man="1"/>
    <brk id="531" min="1" max="11" man="1"/>
    <brk id="608" max="29" man="1"/>
  </rowBreaks>
  <colBreaks count="1" manualBreakCount="1">
    <brk id="32" max="60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showGridLines="0" zoomScale="90" zoomScaleNormal="90" workbookViewId="0">
      <pane ySplit="1" topLeftCell="A107" activePane="bottomLeft" state="frozen"/>
      <selection activeCell="AY510" sqref="AY510"/>
      <selection pane="bottomLeft" activeCell="F127" sqref="A1:F127"/>
    </sheetView>
  </sheetViews>
  <sheetFormatPr defaultRowHeight="15" x14ac:dyDescent="0.25"/>
  <cols>
    <col min="1" max="1" width="13.5703125" customWidth="1"/>
    <col min="2" max="2" width="96.7109375" customWidth="1"/>
    <col min="3" max="3" width="13.5703125" style="275" customWidth="1"/>
    <col min="4" max="5" width="13.5703125" style="276" customWidth="1"/>
    <col min="6" max="6" width="13.28515625" style="276" customWidth="1"/>
    <col min="7" max="7" width="13.28515625" style="273" bestFit="1" customWidth="1"/>
    <col min="8" max="8" width="9.140625" style="203"/>
    <col min="9" max="9" width="11" bestFit="1" customWidth="1"/>
  </cols>
  <sheetData>
    <row r="1" spans="1:9" ht="30" x14ac:dyDescent="0.25">
      <c r="A1" s="198" t="s">
        <v>1174</v>
      </c>
      <c r="B1" s="199"/>
      <c r="C1" s="199"/>
      <c r="D1" s="199"/>
      <c r="E1" s="199"/>
      <c r="F1" s="200"/>
      <c r="G1" s="201" t="s">
        <v>1175</v>
      </c>
      <c r="H1" s="201" t="s">
        <v>1176</v>
      </c>
    </row>
    <row r="2" spans="1:9" x14ac:dyDescent="0.25">
      <c r="A2" s="396" t="s">
        <v>1177</v>
      </c>
      <c r="B2" s="398" t="s">
        <v>1178</v>
      </c>
      <c r="C2" s="400" t="s">
        <v>1392</v>
      </c>
      <c r="D2" s="400" t="s">
        <v>1389</v>
      </c>
      <c r="E2" s="402" t="s">
        <v>1393</v>
      </c>
      <c r="F2" s="403"/>
      <c r="G2" s="202" t="s">
        <v>1179</v>
      </c>
    </row>
    <row r="3" spans="1:9" x14ac:dyDescent="0.25">
      <c r="A3" s="397"/>
      <c r="B3" s="399"/>
      <c r="C3" s="401"/>
      <c r="D3" s="401"/>
      <c r="E3" s="204" t="s">
        <v>1180</v>
      </c>
      <c r="F3" s="204" t="s">
        <v>1181</v>
      </c>
      <c r="G3" s="202" t="s">
        <v>1179</v>
      </c>
    </row>
    <row r="4" spans="1:9" x14ac:dyDescent="0.25">
      <c r="A4" s="205" t="s">
        <v>1182</v>
      </c>
      <c r="B4" s="206" t="s">
        <v>1183</v>
      </c>
      <c r="C4" s="207">
        <f>C5+C6+C13+C18</f>
        <v>730145642.83999991</v>
      </c>
      <c r="D4" s="207">
        <f>D5+D6+D13+D18</f>
        <v>730764148.69000006</v>
      </c>
      <c r="E4" s="207">
        <f>C4-D4</f>
        <v>-618505.85000014305</v>
      </c>
      <c r="F4" s="208">
        <f>IF(D4=0,"-     ",E4/D4*100)</f>
        <v>-8.4638231241762993E-2</v>
      </c>
      <c r="G4" s="202" t="s">
        <v>1184</v>
      </c>
      <c r="I4" s="274"/>
    </row>
    <row r="5" spans="1:9" x14ac:dyDescent="0.25">
      <c r="A5" s="209" t="s">
        <v>1185</v>
      </c>
      <c r="B5" s="210" t="s">
        <v>1186</v>
      </c>
      <c r="C5" s="211">
        <f>+'Nuovo Modello CE BAT 2022'!E30</f>
        <v>711185777.66999996</v>
      </c>
      <c r="D5" s="211">
        <f>+'Nuovo Modello CE BAT 2022'!F30</f>
        <v>684698807.4000001</v>
      </c>
      <c r="E5" s="211">
        <f t="shared" ref="E5:E30" si="0">C5-D5</f>
        <v>26486970.269999862</v>
      </c>
      <c r="F5" s="212">
        <f t="shared" ref="F5:F30" si="1">IF(D5=0,"-     ",E5/D5*100)</f>
        <v>3.8684119183117276</v>
      </c>
      <c r="G5" s="202" t="s">
        <v>1187</v>
      </c>
      <c r="H5" s="203" t="s">
        <v>1185</v>
      </c>
      <c r="I5" s="277"/>
    </row>
    <row r="6" spans="1:9" x14ac:dyDescent="0.25">
      <c r="A6" s="209" t="s">
        <v>1188</v>
      </c>
      <c r="B6" s="210" t="s">
        <v>1189</v>
      </c>
      <c r="C6" s="211">
        <f>SUM(C7:C12)</f>
        <v>18879297.170000002</v>
      </c>
      <c r="D6" s="211">
        <f>SUM(D7:D12)</f>
        <v>45985273.289999999</v>
      </c>
      <c r="E6" s="211">
        <f t="shared" si="0"/>
        <v>-27105976.119999997</v>
      </c>
      <c r="F6" s="212">
        <f t="shared" si="1"/>
        <v>-58.944906011669808</v>
      </c>
      <c r="G6" s="202" t="s">
        <v>1184</v>
      </c>
    </row>
    <row r="7" spans="1:9" x14ac:dyDescent="0.25">
      <c r="A7" s="213" t="s">
        <v>1190</v>
      </c>
      <c r="B7" s="214" t="s">
        <v>1191</v>
      </c>
      <c r="C7" s="215">
        <f>+'Nuovo Modello CE BAT 2022'!E40</f>
        <v>9136752.5</v>
      </c>
      <c r="D7" s="215">
        <f>+'Nuovo Modello CE BAT 2022'!F40</f>
        <v>10307681.15</v>
      </c>
      <c r="E7" s="215">
        <f t="shared" si="0"/>
        <v>-1170928.6500000004</v>
      </c>
      <c r="F7" s="216">
        <f t="shared" si="1"/>
        <v>-11.359767856226329</v>
      </c>
      <c r="G7" s="202" t="s">
        <v>1187</v>
      </c>
      <c r="H7" s="203" t="s">
        <v>1190</v>
      </c>
    </row>
    <row r="8" spans="1:9" x14ac:dyDescent="0.25">
      <c r="A8" s="213" t="s">
        <v>1192</v>
      </c>
      <c r="B8" s="214" t="s">
        <v>1193</v>
      </c>
      <c r="C8" s="215">
        <f>+'Nuovo Modello CE BAT 2022'!E42</f>
        <v>0</v>
      </c>
      <c r="D8" s="215">
        <f>+'Nuovo Modello CE BAT 2022'!F42</f>
        <v>0</v>
      </c>
      <c r="E8" s="215">
        <f t="shared" si="0"/>
        <v>0</v>
      </c>
      <c r="F8" s="216" t="str">
        <f t="shared" si="1"/>
        <v xml:space="preserve">-     </v>
      </c>
      <c r="G8" s="202" t="s">
        <v>1187</v>
      </c>
      <c r="H8" s="203" t="s">
        <v>1192</v>
      </c>
    </row>
    <row r="9" spans="1:9" x14ac:dyDescent="0.25">
      <c r="A9" s="213" t="s">
        <v>1194</v>
      </c>
      <c r="B9" s="214" t="s">
        <v>1195</v>
      </c>
      <c r="C9" s="215">
        <f>+'Nuovo Modello CE BAT 2022'!E43</f>
        <v>0</v>
      </c>
      <c r="D9" s="215">
        <f>+'Nuovo Modello CE BAT 2022'!F43</f>
        <v>0</v>
      </c>
      <c r="E9" s="215">
        <f t="shared" si="0"/>
        <v>0</v>
      </c>
      <c r="F9" s="216" t="str">
        <f t="shared" si="1"/>
        <v xml:space="preserve">-     </v>
      </c>
      <c r="G9" s="202" t="s">
        <v>1187</v>
      </c>
      <c r="H9" s="203" t="s">
        <v>1194</v>
      </c>
    </row>
    <row r="10" spans="1:9" x14ac:dyDescent="0.25">
      <c r="A10" s="213" t="s">
        <v>1196</v>
      </c>
      <c r="B10" s="214" t="s">
        <v>1197</v>
      </c>
      <c r="C10" s="215">
        <f>+'Nuovo Modello CE BAT 2022'!E44</f>
        <v>0</v>
      </c>
      <c r="D10" s="215">
        <f>+'Nuovo Modello CE BAT 2022'!F44</f>
        <v>0</v>
      </c>
      <c r="E10" s="215">
        <f t="shared" si="0"/>
        <v>0</v>
      </c>
      <c r="F10" s="216" t="str">
        <f t="shared" si="1"/>
        <v xml:space="preserve">-     </v>
      </c>
      <c r="G10" s="202" t="s">
        <v>1187</v>
      </c>
      <c r="H10" s="203" t="s">
        <v>1196</v>
      </c>
    </row>
    <row r="11" spans="1:9" x14ac:dyDescent="0.25">
      <c r="A11" s="213" t="s">
        <v>1198</v>
      </c>
      <c r="B11" s="214" t="s">
        <v>1199</v>
      </c>
      <c r="C11" s="215">
        <f>+'Nuovo Modello CE BAT 2022'!E45</f>
        <v>468516.67</v>
      </c>
      <c r="D11" s="215">
        <f>+'Nuovo Modello CE BAT 2022'!F45</f>
        <v>2920905.3899999997</v>
      </c>
      <c r="E11" s="215">
        <f t="shared" si="0"/>
        <v>-2452388.7199999997</v>
      </c>
      <c r="F11" s="216">
        <f t="shared" si="1"/>
        <v>-83.95988204191714</v>
      </c>
      <c r="G11" s="202" t="s">
        <v>1187</v>
      </c>
      <c r="H11" s="203" t="s">
        <v>1198</v>
      </c>
    </row>
    <row r="12" spans="1:9" x14ac:dyDescent="0.25">
      <c r="A12" s="213" t="s">
        <v>1200</v>
      </c>
      <c r="B12" s="214" t="s">
        <v>1201</v>
      </c>
      <c r="C12" s="215">
        <f>+'Nuovo Modello CE BAT 2022'!E48</f>
        <v>9274028</v>
      </c>
      <c r="D12" s="215">
        <f>+'Nuovo Modello CE BAT 2022'!F48</f>
        <v>32756686.75</v>
      </c>
      <c r="E12" s="215">
        <f t="shared" si="0"/>
        <v>-23482658.75</v>
      </c>
      <c r="F12" s="216">
        <f t="shared" si="1"/>
        <v>-71.688137842573468</v>
      </c>
      <c r="G12" s="202" t="s">
        <v>1187</v>
      </c>
      <c r="H12" s="203" t="s">
        <v>1200</v>
      </c>
    </row>
    <row r="13" spans="1:9" x14ac:dyDescent="0.25">
      <c r="A13" s="209" t="s">
        <v>1202</v>
      </c>
      <c r="B13" s="210" t="s">
        <v>1203</v>
      </c>
      <c r="C13" s="211">
        <f>SUM(C14:C17)</f>
        <v>0</v>
      </c>
      <c r="D13" s="211">
        <f>SUM(D14:D17)</f>
        <v>0</v>
      </c>
      <c r="E13" s="211">
        <f t="shared" si="0"/>
        <v>0</v>
      </c>
      <c r="F13" s="212" t="str">
        <f t="shared" si="1"/>
        <v xml:space="preserve">-     </v>
      </c>
      <c r="G13" s="202" t="s">
        <v>1184</v>
      </c>
    </row>
    <row r="14" spans="1:9" x14ac:dyDescent="0.25">
      <c r="A14" s="213" t="s">
        <v>1204</v>
      </c>
      <c r="B14" s="214" t="s">
        <v>1205</v>
      </c>
      <c r="C14" s="215">
        <f>+'Nuovo Modello CE BAT 2022'!E55</f>
        <v>0</v>
      </c>
      <c r="D14" s="215">
        <f>+'Nuovo Modello CE BAT 2022'!F55</f>
        <v>0</v>
      </c>
      <c r="E14" s="215">
        <f t="shared" si="0"/>
        <v>0</v>
      </c>
      <c r="F14" s="216" t="str">
        <f t="shared" si="1"/>
        <v xml:space="preserve">-     </v>
      </c>
      <c r="G14" s="202" t="s">
        <v>1187</v>
      </c>
      <c r="H14" s="203" t="s">
        <v>1204</v>
      </c>
    </row>
    <row r="15" spans="1:9" x14ac:dyDescent="0.25">
      <c r="A15" s="213" t="s">
        <v>1206</v>
      </c>
      <c r="B15" s="214" t="s">
        <v>1207</v>
      </c>
      <c r="C15" s="215">
        <f>+'Nuovo Modello CE BAT 2022'!E56</f>
        <v>0</v>
      </c>
      <c r="D15" s="215">
        <f>+'Nuovo Modello CE BAT 2022'!F56</f>
        <v>0</v>
      </c>
      <c r="E15" s="215">
        <f t="shared" si="0"/>
        <v>0</v>
      </c>
      <c r="F15" s="216" t="str">
        <f t="shared" si="1"/>
        <v xml:space="preserve">-     </v>
      </c>
      <c r="G15" s="202" t="s">
        <v>1187</v>
      </c>
      <c r="H15" s="203" t="s">
        <v>1206</v>
      </c>
    </row>
    <row r="16" spans="1:9" x14ac:dyDescent="0.25">
      <c r="A16" s="213" t="s">
        <v>1208</v>
      </c>
      <c r="B16" s="214" t="s">
        <v>1209</v>
      </c>
      <c r="C16" s="215">
        <f>+'Nuovo Modello CE BAT 2022'!E57</f>
        <v>0</v>
      </c>
      <c r="D16" s="215">
        <f>+'Nuovo Modello CE BAT 2022'!F57</f>
        <v>0</v>
      </c>
      <c r="E16" s="215">
        <f t="shared" si="0"/>
        <v>0</v>
      </c>
      <c r="F16" s="216" t="str">
        <f t="shared" si="1"/>
        <v xml:space="preserve">-     </v>
      </c>
      <c r="G16" s="202" t="s">
        <v>1187</v>
      </c>
      <c r="H16" s="203" t="s">
        <v>1208</v>
      </c>
    </row>
    <row r="17" spans="1:8" x14ac:dyDescent="0.25">
      <c r="A17" s="213" t="s">
        <v>1210</v>
      </c>
      <c r="B17" s="214" t="s">
        <v>1211</v>
      </c>
      <c r="C17" s="215">
        <f>+'Nuovo Modello CE BAT 2022'!E58</f>
        <v>0</v>
      </c>
      <c r="D17" s="215">
        <f>+'Nuovo Modello CE BAT 2022'!F58</f>
        <v>0</v>
      </c>
      <c r="E17" s="215">
        <f t="shared" si="0"/>
        <v>0</v>
      </c>
      <c r="F17" s="216" t="str">
        <f t="shared" si="1"/>
        <v xml:space="preserve">-     </v>
      </c>
      <c r="G17" s="202" t="s">
        <v>1187</v>
      </c>
      <c r="H17" s="203" t="s">
        <v>1210</v>
      </c>
    </row>
    <row r="18" spans="1:8" x14ac:dyDescent="0.25">
      <c r="A18" s="209" t="s">
        <v>1212</v>
      </c>
      <c r="B18" s="210" t="s">
        <v>1213</v>
      </c>
      <c r="C18" s="211">
        <f>+'Nuovo Modello CE BAT 2022'!E59</f>
        <v>80568</v>
      </c>
      <c r="D18" s="211">
        <f>+'Nuovo Modello CE BAT 2022'!F59</f>
        <v>80068</v>
      </c>
      <c r="E18" s="211">
        <f t="shared" si="0"/>
        <v>500</v>
      </c>
      <c r="F18" s="212">
        <f t="shared" si="1"/>
        <v>0.62446920117899785</v>
      </c>
      <c r="G18" s="202" t="s">
        <v>1187</v>
      </c>
      <c r="H18" s="203" t="s">
        <v>1212</v>
      </c>
    </row>
    <row r="19" spans="1:8" x14ac:dyDescent="0.25">
      <c r="A19" s="217" t="s">
        <v>1214</v>
      </c>
      <c r="B19" s="218" t="s">
        <v>1215</v>
      </c>
      <c r="C19" s="219">
        <f>+'Nuovo Modello CE BAT 2022'!E60</f>
        <v>-7038120.4699999997</v>
      </c>
      <c r="D19" s="219">
        <f>+'Nuovo Modello CE BAT 2022'!F60</f>
        <v>-7977534.9199999999</v>
      </c>
      <c r="E19" s="219">
        <f>C19-D19</f>
        <v>939414.45000000019</v>
      </c>
      <c r="F19" s="220">
        <f>IF(D19=0,"-     ",E19/D19*100)</f>
        <v>-11.775748516560554</v>
      </c>
      <c r="G19" s="202" t="s">
        <v>1187</v>
      </c>
      <c r="H19" s="203" t="s">
        <v>1214</v>
      </c>
    </row>
    <row r="20" spans="1:8" x14ac:dyDescent="0.25">
      <c r="A20" s="217" t="s">
        <v>1216</v>
      </c>
      <c r="B20" s="218" t="s">
        <v>1217</v>
      </c>
      <c r="C20" s="219">
        <f>+'Nuovo Modello CE BAT 2022'!E63</f>
        <v>46707</v>
      </c>
      <c r="D20" s="219">
        <f>+'Nuovo Modello CE BAT 2022'!F63</f>
        <v>71832</v>
      </c>
      <c r="E20" s="219">
        <f>C20-D20</f>
        <v>-25125</v>
      </c>
      <c r="F20" s="220">
        <f>IF(D20=0,"-     ",E20/D20*100)</f>
        <v>-34.977447377213501</v>
      </c>
      <c r="G20" s="202" t="s">
        <v>1187</v>
      </c>
      <c r="H20" s="203" t="s">
        <v>1216</v>
      </c>
    </row>
    <row r="21" spans="1:8" x14ac:dyDescent="0.25">
      <c r="A21" s="217" t="s">
        <v>1218</v>
      </c>
      <c r="B21" s="218" t="s">
        <v>1219</v>
      </c>
      <c r="C21" s="219">
        <f>SUM(C22:C24)</f>
        <v>31286345.260000002</v>
      </c>
      <c r="D21" s="219">
        <f>SUM(D22:D24)</f>
        <v>33029236.750000004</v>
      </c>
      <c r="E21" s="219">
        <f t="shared" si="0"/>
        <v>-1742891.4900000021</v>
      </c>
      <c r="F21" s="220">
        <f t="shared" si="1"/>
        <v>-5.2768143060405466</v>
      </c>
      <c r="G21" s="202" t="s">
        <v>1184</v>
      </c>
    </row>
    <row r="22" spans="1:8" x14ac:dyDescent="0.25">
      <c r="A22" s="209" t="s">
        <v>1220</v>
      </c>
      <c r="B22" s="210" t="s">
        <v>1221</v>
      </c>
      <c r="C22" s="211">
        <f>+'Nuovo Modello CE BAT 2022'!E70</f>
        <v>26508935.430000003</v>
      </c>
      <c r="D22" s="211">
        <f>+'Nuovo Modello CE BAT 2022'!F70</f>
        <v>28817005.510000002</v>
      </c>
      <c r="E22" s="211">
        <f t="shared" si="0"/>
        <v>-2308070.0799999982</v>
      </c>
      <c r="F22" s="212">
        <f t="shared" si="1"/>
        <v>-8.0094029173123413</v>
      </c>
      <c r="G22" s="202" t="s">
        <v>1187</v>
      </c>
      <c r="H22" s="203" t="s">
        <v>1220</v>
      </c>
    </row>
    <row r="23" spans="1:8" x14ac:dyDescent="0.25">
      <c r="A23" s="209" t="s">
        <v>1222</v>
      </c>
      <c r="B23" s="210" t="s">
        <v>1223</v>
      </c>
      <c r="C23" s="211">
        <f>+'Nuovo Modello CE BAT 2022'!E116</f>
        <v>4048550.15</v>
      </c>
      <c r="D23" s="211">
        <f>+'Nuovo Modello CE BAT 2022'!F116</f>
        <v>3273532.89</v>
      </c>
      <c r="E23" s="211">
        <f t="shared" si="0"/>
        <v>775017.25999999978</v>
      </c>
      <c r="F23" s="212">
        <f t="shared" si="1"/>
        <v>23.675255023938366</v>
      </c>
      <c r="G23" s="202" t="s">
        <v>1187</v>
      </c>
      <c r="H23" s="203" t="s">
        <v>1222</v>
      </c>
    </row>
    <row r="24" spans="1:8" x14ac:dyDescent="0.25">
      <c r="A24" s="209" t="s">
        <v>1224</v>
      </c>
      <c r="B24" s="210" t="s">
        <v>1225</v>
      </c>
      <c r="C24" s="211">
        <f>+'Nuovo Modello CE BAT 2022'!E115</f>
        <v>728859.67999999993</v>
      </c>
      <c r="D24" s="211">
        <f>+'Nuovo Modello CE BAT 2022'!F115</f>
        <v>938698.35</v>
      </c>
      <c r="E24" s="211">
        <f t="shared" si="0"/>
        <v>-209838.67000000004</v>
      </c>
      <c r="F24" s="212">
        <f t="shared" si="1"/>
        <v>-22.35421741180221</v>
      </c>
      <c r="G24" s="202" t="s">
        <v>1187</v>
      </c>
      <c r="H24" s="203" t="s">
        <v>1224</v>
      </c>
    </row>
    <row r="25" spans="1:8" x14ac:dyDescent="0.25">
      <c r="A25" s="217" t="s">
        <v>1226</v>
      </c>
      <c r="B25" s="218" t="s">
        <v>1227</v>
      </c>
      <c r="C25" s="219">
        <f>+'Nuovo Modello CE BAT 2022'!E124</f>
        <v>20791411.969999999</v>
      </c>
      <c r="D25" s="219">
        <f>+'Nuovo Modello CE BAT 2022'!F124</f>
        <v>19732252.910000004</v>
      </c>
      <c r="E25" s="219">
        <f t="shared" si="0"/>
        <v>1059159.0599999949</v>
      </c>
      <c r="F25" s="220">
        <f t="shared" si="1"/>
        <v>5.3676539867539876</v>
      </c>
      <c r="G25" s="202" t="s">
        <v>1187</v>
      </c>
      <c r="H25" s="203" t="s">
        <v>1226</v>
      </c>
    </row>
    <row r="26" spans="1:8" x14ac:dyDescent="0.25">
      <c r="A26" s="217" t="s">
        <v>1228</v>
      </c>
      <c r="B26" s="218" t="s">
        <v>1229</v>
      </c>
      <c r="C26" s="219">
        <f>+'Nuovo Modello CE BAT 2022'!E145</f>
        <v>2800755.8</v>
      </c>
      <c r="D26" s="219">
        <f>+'Nuovo Modello CE BAT 2022'!F145</f>
        <v>2309497.4</v>
      </c>
      <c r="E26" s="219">
        <f t="shared" si="0"/>
        <v>491258.39999999991</v>
      </c>
      <c r="F26" s="220">
        <f t="shared" si="1"/>
        <v>21.271225505601347</v>
      </c>
      <c r="G26" s="202" t="s">
        <v>1187</v>
      </c>
      <c r="H26" s="203" t="s">
        <v>1228</v>
      </c>
    </row>
    <row r="27" spans="1:8" x14ac:dyDescent="0.25">
      <c r="A27" s="217" t="s">
        <v>1230</v>
      </c>
      <c r="B27" s="218" t="s">
        <v>1231</v>
      </c>
      <c r="C27" s="219">
        <f>+'Nuovo Modello CE BAT 2022'!E149</f>
        <v>12752340.220000001</v>
      </c>
      <c r="D27" s="219">
        <f>+'Nuovo Modello CE BAT 2022'!F149</f>
        <v>11110716.790000001</v>
      </c>
      <c r="E27" s="219">
        <f t="shared" si="0"/>
        <v>1641623.4299999997</v>
      </c>
      <c r="F27" s="220">
        <f t="shared" si="1"/>
        <v>14.775135223296424</v>
      </c>
      <c r="G27" s="202" t="s">
        <v>1187</v>
      </c>
      <c r="H27" s="203" t="s">
        <v>1230</v>
      </c>
    </row>
    <row r="28" spans="1:8" x14ac:dyDescent="0.25">
      <c r="A28" s="217" t="s">
        <v>1232</v>
      </c>
      <c r="B28" s="218" t="s">
        <v>1233</v>
      </c>
      <c r="C28" s="219">
        <f>+'Nuovo Modello CE BAT 2022'!E156</f>
        <v>0</v>
      </c>
      <c r="D28" s="219">
        <f>+'Nuovo Modello CE BAT 2022'!F156</f>
        <v>0</v>
      </c>
      <c r="E28" s="219">
        <f t="shared" si="0"/>
        <v>0</v>
      </c>
      <c r="F28" s="220" t="str">
        <f t="shared" si="1"/>
        <v xml:space="preserve">-     </v>
      </c>
      <c r="G28" s="202" t="s">
        <v>1187</v>
      </c>
      <c r="H28" s="203" t="s">
        <v>1232</v>
      </c>
    </row>
    <row r="29" spans="1:8" ht="15.75" thickBot="1" x14ac:dyDescent="0.3">
      <c r="A29" s="221" t="s">
        <v>1234</v>
      </c>
      <c r="B29" s="222" t="s">
        <v>1235</v>
      </c>
      <c r="C29" s="223">
        <f>+'Nuovo Modello CE BAT 2022'!E157</f>
        <v>1757616.78</v>
      </c>
      <c r="D29" s="223">
        <f>+'Nuovo Modello CE BAT 2022'!F157</f>
        <v>2662075.5499999998</v>
      </c>
      <c r="E29" s="223">
        <f t="shared" si="0"/>
        <v>-904458.76999999979</v>
      </c>
      <c r="F29" s="224">
        <f t="shared" si="1"/>
        <v>-33.975698773838324</v>
      </c>
      <c r="G29" s="202" t="s">
        <v>1187</v>
      </c>
      <c r="H29" s="203" t="s">
        <v>1234</v>
      </c>
    </row>
    <row r="30" spans="1:8" ht="21.75" customHeight="1" thickTop="1" x14ac:dyDescent="0.25">
      <c r="A30" s="225" t="s">
        <v>1236</v>
      </c>
      <c r="B30" s="226"/>
      <c r="C30" s="227">
        <f>C4+SUM(C19:C21)+SUM(C25:C29)</f>
        <v>792542699.39999986</v>
      </c>
      <c r="D30" s="227">
        <f>D4+SUM(D19:D21)+SUM(D25:D29)</f>
        <v>791702225.17000008</v>
      </c>
      <c r="E30" s="227">
        <f t="shared" si="0"/>
        <v>840474.22999978065</v>
      </c>
      <c r="F30" s="228">
        <f t="shared" si="1"/>
        <v>0.10616039759384381</v>
      </c>
      <c r="G30" s="202" t="s">
        <v>1184</v>
      </c>
    </row>
    <row r="31" spans="1:8" ht="15" customHeight="1" x14ac:dyDescent="0.25">
      <c r="A31" s="404" t="s">
        <v>1237</v>
      </c>
      <c r="B31" s="398" t="s">
        <v>1238</v>
      </c>
      <c r="C31" s="400" t="str">
        <f>C2</f>
        <v>ANNO 2022</v>
      </c>
      <c r="D31" s="400" t="str">
        <f>D2</f>
        <v>ANNO 2021</v>
      </c>
      <c r="E31" s="402" t="str">
        <f>E2</f>
        <v>VARIAZIONE 2022/2021</v>
      </c>
      <c r="F31" s="403"/>
      <c r="G31" s="202"/>
    </row>
    <row r="32" spans="1:8" ht="15" customHeight="1" x14ac:dyDescent="0.25">
      <c r="A32" s="405"/>
      <c r="B32" s="399"/>
      <c r="C32" s="401"/>
      <c r="D32" s="401"/>
      <c r="E32" s="204" t="s">
        <v>1180</v>
      </c>
      <c r="F32" s="204" t="s">
        <v>1181</v>
      </c>
      <c r="G32" s="202" t="s">
        <v>1179</v>
      </c>
    </row>
    <row r="33" spans="1:8" x14ac:dyDescent="0.25">
      <c r="A33" s="218" t="s">
        <v>1239</v>
      </c>
      <c r="B33" s="218" t="s">
        <v>1240</v>
      </c>
      <c r="C33" s="219">
        <f>SUM(C34:C35)</f>
        <v>123634514.82000001</v>
      </c>
      <c r="D33" s="219">
        <f>SUM(D34:D35)</f>
        <v>115527692.78</v>
      </c>
      <c r="E33" s="219">
        <f t="shared" ref="E33:E80" si="2">C33-D33</f>
        <v>8106822.0400000066</v>
      </c>
      <c r="F33" s="220">
        <f t="shared" ref="F33:F80" si="3">IF(D33=0,"-     ",E33/D33*100)</f>
        <v>7.0172110642232512</v>
      </c>
      <c r="G33" s="202" t="s">
        <v>1184</v>
      </c>
    </row>
    <row r="34" spans="1:8" x14ac:dyDescent="0.25">
      <c r="A34" s="209" t="s">
        <v>1241</v>
      </c>
      <c r="B34" s="210" t="s">
        <v>1242</v>
      </c>
      <c r="C34" s="211">
        <f>+'Nuovo Modello CE BAT 2022'!E164</f>
        <v>121411307.16000001</v>
      </c>
      <c r="D34" s="211">
        <f>+'Nuovo Modello CE BAT 2022'!F164</f>
        <v>113230134.95</v>
      </c>
      <c r="E34" s="211">
        <f t="shared" si="2"/>
        <v>8181172.2100000083</v>
      </c>
      <c r="F34" s="212">
        <f t="shared" si="3"/>
        <v>7.2252604959030018</v>
      </c>
      <c r="G34" s="202" t="s">
        <v>1187</v>
      </c>
      <c r="H34" s="203" t="s">
        <v>1241</v>
      </c>
    </row>
    <row r="35" spans="1:8" x14ac:dyDescent="0.25">
      <c r="A35" s="209" t="s">
        <v>1243</v>
      </c>
      <c r="B35" s="210" t="s">
        <v>1244</v>
      </c>
      <c r="C35" s="211">
        <f>+'Nuovo Modello CE BAT 2022'!E195</f>
        <v>2223207.66</v>
      </c>
      <c r="D35" s="211">
        <f>+'Nuovo Modello CE BAT 2022'!F195</f>
        <v>2297557.83</v>
      </c>
      <c r="E35" s="211">
        <f t="shared" si="2"/>
        <v>-74350.169999999925</v>
      </c>
      <c r="F35" s="212">
        <f t="shared" si="3"/>
        <v>-3.2360521693593198</v>
      </c>
      <c r="G35" s="202" t="s">
        <v>1187</v>
      </c>
      <c r="H35" s="203" t="s">
        <v>1243</v>
      </c>
    </row>
    <row r="36" spans="1:8" x14ac:dyDescent="0.25">
      <c r="A36" s="217" t="s">
        <v>1245</v>
      </c>
      <c r="B36" s="218" t="s">
        <v>1246</v>
      </c>
      <c r="C36" s="219">
        <f>SUM(C37:C53)</f>
        <v>349873653.69</v>
      </c>
      <c r="D36" s="219">
        <f>SUM(D37:D53)</f>
        <v>356821528.62000012</v>
      </c>
      <c r="E36" s="219">
        <f t="shared" si="2"/>
        <v>-6947874.9300001264</v>
      </c>
      <c r="F36" s="220">
        <f t="shared" si="3"/>
        <v>-1.9471568761198039</v>
      </c>
      <c r="G36" s="202" t="s">
        <v>1184</v>
      </c>
    </row>
    <row r="37" spans="1:8" x14ac:dyDescent="0.25">
      <c r="A37" s="209" t="s">
        <v>1247</v>
      </c>
      <c r="B37" s="210" t="s">
        <v>1248</v>
      </c>
      <c r="C37" s="211">
        <f>+'Nuovo Modello CE BAT 2022'!E205</f>
        <v>49131564.630000003</v>
      </c>
      <c r="D37" s="211">
        <f>+'Nuovo Modello CE BAT 2022'!F205</f>
        <v>52988097.880000003</v>
      </c>
      <c r="E37" s="211">
        <f t="shared" si="2"/>
        <v>-3856533.25</v>
      </c>
      <c r="F37" s="212">
        <f t="shared" si="3"/>
        <v>-7.2781122635006339</v>
      </c>
      <c r="G37" s="202" t="s">
        <v>1187</v>
      </c>
      <c r="H37" s="203" t="s">
        <v>1247</v>
      </c>
    </row>
    <row r="38" spans="1:8" x14ac:dyDescent="0.25">
      <c r="A38" s="209" t="s">
        <v>1249</v>
      </c>
      <c r="B38" s="210" t="s">
        <v>1250</v>
      </c>
      <c r="C38" s="211">
        <f>+'Nuovo Modello CE BAT 2022'!E213</f>
        <v>53353967.640000001</v>
      </c>
      <c r="D38" s="211">
        <f>+'Nuovo Modello CE BAT 2022'!F213</f>
        <v>52687562.879999995</v>
      </c>
      <c r="E38" s="211">
        <f t="shared" si="2"/>
        <v>666404.76000000536</v>
      </c>
      <c r="F38" s="212">
        <f t="shared" si="3"/>
        <v>1.2648236577535268</v>
      </c>
      <c r="G38" s="202" t="s">
        <v>1187</v>
      </c>
      <c r="H38" s="203" t="s">
        <v>1249</v>
      </c>
    </row>
    <row r="39" spans="1:8" x14ac:dyDescent="0.25">
      <c r="A39" s="209" t="s">
        <v>1251</v>
      </c>
      <c r="B39" s="210" t="s">
        <v>1252</v>
      </c>
      <c r="C39" s="211">
        <f>+'Nuovo Modello CE BAT 2022'!E217</f>
        <v>40018433.879999995</v>
      </c>
      <c r="D39" s="211">
        <f>+'Nuovo Modello CE BAT 2022'!F217</f>
        <v>38818295.739999995</v>
      </c>
      <c r="E39" s="211">
        <f t="shared" si="2"/>
        <v>1200138.1400000006</v>
      </c>
      <c r="F39" s="212">
        <f t="shared" si="3"/>
        <v>3.0916816854567064</v>
      </c>
      <c r="G39" s="202" t="s">
        <v>1187</v>
      </c>
      <c r="H39" s="203" t="s">
        <v>1251</v>
      </c>
    </row>
    <row r="40" spans="1:8" x14ac:dyDescent="0.25">
      <c r="A40" s="209" t="s">
        <v>1253</v>
      </c>
      <c r="B40" s="210" t="s">
        <v>1254</v>
      </c>
      <c r="C40" s="211">
        <f>+'Nuovo Modello CE BAT 2022'!E236</f>
        <v>24109436.600000001</v>
      </c>
      <c r="D40" s="211">
        <f>+'Nuovo Modello CE BAT 2022'!F236</f>
        <v>21962747.719999999</v>
      </c>
      <c r="E40" s="211">
        <f t="shared" si="2"/>
        <v>2146688.8800000027</v>
      </c>
      <c r="F40" s="212">
        <f t="shared" si="3"/>
        <v>9.7742272841624338</v>
      </c>
      <c r="G40" s="202" t="s">
        <v>1187</v>
      </c>
      <c r="H40" s="203" t="s">
        <v>1253</v>
      </c>
    </row>
    <row r="41" spans="1:8" x14ac:dyDescent="0.25">
      <c r="A41" s="209" t="s">
        <v>1255</v>
      </c>
      <c r="B41" s="210" t="s">
        <v>1256</v>
      </c>
      <c r="C41" s="211">
        <f>+'Nuovo Modello CE BAT 2022'!E242</f>
        <v>2366078.85</v>
      </c>
      <c r="D41" s="211">
        <f>+'Nuovo Modello CE BAT 2022'!F242</f>
        <v>4351329.17</v>
      </c>
      <c r="E41" s="211">
        <f t="shared" si="2"/>
        <v>-1985250.3199999998</v>
      </c>
      <c r="F41" s="212">
        <f t="shared" si="3"/>
        <v>-45.623997689882877</v>
      </c>
      <c r="G41" s="202" t="s">
        <v>1187</v>
      </c>
      <c r="H41" s="203" t="s">
        <v>1255</v>
      </c>
    </row>
    <row r="42" spans="1:8" x14ac:dyDescent="0.25">
      <c r="A42" s="209" t="s">
        <v>1257</v>
      </c>
      <c r="B42" s="210" t="s">
        <v>1258</v>
      </c>
      <c r="C42" s="211">
        <f>+'Nuovo Modello CE BAT 2022'!E247</f>
        <v>5183500.2699999996</v>
      </c>
      <c r="D42" s="211">
        <f>+'Nuovo Modello CE BAT 2022'!F247</f>
        <v>5154294.83</v>
      </c>
      <c r="E42" s="211">
        <f t="shared" si="2"/>
        <v>29205.439999999478</v>
      </c>
      <c r="F42" s="212">
        <f t="shared" si="3"/>
        <v>0.56662338813085478</v>
      </c>
      <c r="G42" s="202" t="s">
        <v>1187</v>
      </c>
      <c r="H42" s="203" t="s">
        <v>1257</v>
      </c>
    </row>
    <row r="43" spans="1:8" x14ac:dyDescent="0.25">
      <c r="A43" s="209" t="s">
        <v>1259</v>
      </c>
      <c r="B43" s="210" t="s">
        <v>1260</v>
      </c>
      <c r="C43" s="211">
        <f>+'Nuovo Modello CE BAT 2022'!E252</f>
        <v>89968220.609999999</v>
      </c>
      <c r="D43" s="211">
        <f>+'Nuovo Modello CE BAT 2022'!F252</f>
        <v>95039033.109999999</v>
      </c>
      <c r="E43" s="211">
        <f t="shared" si="2"/>
        <v>-5070812.5</v>
      </c>
      <c r="F43" s="212">
        <f t="shared" si="3"/>
        <v>-5.3355051435876293</v>
      </c>
      <c r="G43" s="202" t="s">
        <v>1187</v>
      </c>
      <c r="H43" s="203" t="s">
        <v>1259</v>
      </c>
    </row>
    <row r="44" spans="1:8" x14ac:dyDescent="0.25">
      <c r="A44" s="209" t="s">
        <v>1261</v>
      </c>
      <c r="B44" s="210" t="s">
        <v>1262</v>
      </c>
      <c r="C44" s="211">
        <f>+'Nuovo Modello CE BAT 2022'!E262</f>
        <v>17110024.050000001</v>
      </c>
      <c r="D44" s="211">
        <f>+'Nuovo Modello CE BAT 2022'!F262</f>
        <v>14188679.680000002</v>
      </c>
      <c r="E44" s="211">
        <f t="shared" si="2"/>
        <v>2921344.3699999992</v>
      </c>
      <c r="F44" s="212">
        <f t="shared" si="3"/>
        <v>20.589261551360917</v>
      </c>
      <c r="G44" s="202" t="s">
        <v>1187</v>
      </c>
      <c r="H44" s="203" t="s">
        <v>1261</v>
      </c>
    </row>
    <row r="45" spans="1:8" x14ac:dyDescent="0.25">
      <c r="A45" s="209" t="s">
        <v>1263</v>
      </c>
      <c r="B45" s="210" t="s">
        <v>1264</v>
      </c>
      <c r="C45" s="211">
        <f>+'Nuovo Modello CE BAT 2022'!E268</f>
        <v>12250008</v>
      </c>
      <c r="D45" s="211">
        <f>+'Nuovo Modello CE BAT 2022'!F268</f>
        <v>12566783.85</v>
      </c>
      <c r="E45" s="211">
        <f t="shared" si="2"/>
        <v>-316775.84999999963</v>
      </c>
      <c r="F45" s="212">
        <f t="shared" si="3"/>
        <v>-2.5207392263693595</v>
      </c>
      <c r="G45" s="202" t="s">
        <v>1187</v>
      </c>
      <c r="H45" s="203" t="s">
        <v>1263</v>
      </c>
    </row>
    <row r="46" spans="1:8" x14ac:dyDescent="0.25">
      <c r="A46" s="209" t="s">
        <v>1265</v>
      </c>
      <c r="B46" s="210" t="s">
        <v>1266</v>
      </c>
      <c r="C46" s="211">
        <f>+'Nuovo Modello CE BAT 2022'!E275</f>
        <v>1731463.12</v>
      </c>
      <c r="D46" s="211">
        <f>+'Nuovo Modello CE BAT 2022'!F275</f>
        <v>1202099.75</v>
      </c>
      <c r="E46" s="211">
        <f t="shared" si="2"/>
        <v>529363.37000000011</v>
      </c>
      <c r="F46" s="212">
        <f t="shared" si="3"/>
        <v>44.036559362066264</v>
      </c>
      <c r="G46" s="202" t="s">
        <v>1187</v>
      </c>
      <c r="H46" s="203" t="s">
        <v>1265</v>
      </c>
    </row>
    <row r="47" spans="1:8" x14ac:dyDescent="0.25">
      <c r="A47" s="209" t="s">
        <v>1267</v>
      </c>
      <c r="B47" s="210" t="s">
        <v>1268</v>
      </c>
      <c r="C47" s="211">
        <f>+'Nuovo Modello CE BAT 2022'!E281</f>
        <v>5781092.7700000005</v>
      </c>
      <c r="D47" s="211">
        <f>+'Nuovo Modello CE BAT 2022'!F281</f>
        <v>5391605.9100000001</v>
      </c>
      <c r="E47" s="211">
        <f t="shared" si="2"/>
        <v>389486.86000000034</v>
      </c>
      <c r="F47" s="212">
        <f t="shared" si="3"/>
        <v>7.2239489773836292</v>
      </c>
      <c r="G47" s="202" t="s">
        <v>1187</v>
      </c>
      <c r="H47" s="203" t="s">
        <v>1267</v>
      </c>
    </row>
    <row r="48" spans="1:8" x14ac:dyDescent="0.25">
      <c r="A48" s="209" t="s">
        <v>1269</v>
      </c>
      <c r="B48" s="210" t="s">
        <v>1270</v>
      </c>
      <c r="C48" s="211">
        <f>+'Nuovo Modello CE BAT 2022'!E286</f>
        <v>20498328.870000001</v>
      </c>
      <c r="D48" s="211">
        <f>+'Nuovo Modello CE BAT 2022'!F286</f>
        <v>17527322.530000001</v>
      </c>
      <c r="E48" s="211">
        <f>C48-D48</f>
        <v>2971006.34</v>
      </c>
      <c r="F48" s="212">
        <f>IF(D48=0,"-     ",E48/D48*100)</f>
        <v>16.950714148808441</v>
      </c>
      <c r="G48" s="202" t="s">
        <v>1187</v>
      </c>
      <c r="H48" s="203" t="s">
        <v>1269</v>
      </c>
    </row>
    <row r="49" spans="1:8" x14ac:dyDescent="0.25">
      <c r="A49" s="209" t="s">
        <v>1271</v>
      </c>
      <c r="B49" s="210" t="s">
        <v>1272</v>
      </c>
      <c r="C49" s="211">
        <f>+'Nuovo Modello CE BAT 2022'!E295</f>
        <v>3072827.96</v>
      </c>
      <c r="D49" s="211">
        <f>+'Nuovo Modello CE BAT 2022'!F295</f>
        <v>2548787.35</v>
      </c>
      <c r="E49" s="211">
        <f>C49-D49</f>
        <v>524040.60999999987</v>
      </c>
      <c r="F49" s="212">
        <f>IF(D49=0,"-     ",E49/D49*100)</f>
        <v>20.560389629994038</v>
      </c>
      <c r="G49" s="202" t="s">
        <v>1187</v>
      </c>
      <c r="H49" s="229" t="s">
        <v>1271</v>
      </c>
    </row>
    <row r="50" spans="1:8" x14ac:dyDescent="0.25">
      <c r="A50" s="209" t="s">
        <v>1273</v>
      </c>
      <c r="B50" s="210" t="s">
        <v>1274</v>
      </c>
      <c r="C50" s="211">
        <f>+'Nuovo Modello CE BAT 2022'!E303</f>
        <v>10834672.07</v>
      </c>
      <c r="D50" s="211">
        <f>+'Nuovo Modello CE BAT 2022'!F303</f>
        <v>11293269</v>
      </c>
      <c r="E50" s="211">
        <f>C50-D50</f>
        <v>-458596.9299999997</v>
      </c>
      <c r="F50" s="212">
        <f>IF(D50=0,"-     ",E50/D50*100)</f>
        <v>-4.060798782000143</v>
      </c>
      <c r="G50" s="202" t="s">
        <v>1187</v>
      </c>
      <c r="H50" s="203" t="s">
        <v>1273</v>
      </c>
    </row>
    <row r="51" spans="1:8" x14ac:dyDescent="0.25">
      <c r="A51" s="209" t="s">
        <v>1275</v>
      </c>
      <c r="B51" s="210" t="s">
        <v>1276</v>
      </c>
      <c r="C51" s="211">
        <f>+'Nuovo Modello CE BAT 2022'!E311</f>
        <v>8540582.0399999991</v>
      </c>
      <c r="D51" s="211">
        <f>+'Nuovo Modello CE BAT 2022'!F311</f>
        <v>14657314.160000002</v>
      </c>
      <c r="E51" s="211">
        <f>C51-D51</f>
        <v>-6116732.1200000029</v>
      </c>
      <c r="F51" s="212">
        <f>IF(D51=0,"-     ",E51/D51*100)</f>
        <v>-41.731602756340195</v>
      </c>
      <c r="G51" s="202" t="s">
        <v>1187</v>
      </c>
      <c r="H51" s="203" t="s">
        <v>1275</v>
      </c>
    </row>
    <row r="52" spans="1:8" x14ac:dyDescent="0.25">
      <c r="A52" s="209" t="s">
        <v>1277</v>
      </c>
      <c r="B52" s="210" t="s">
        <v>1278</v>
      </c>
      <c r="C52" s="211">
        <f>+'Nuovo Modello CE BAT 2022'!E325</f>
        <v>5923452.3300000001</v>
      </c>
      <c r="D52" s="211">
        <f>+'Nuovo Modello CE BAT 2022'!F325</f>
        <v>6444305.0600000005</v>
      </c>
      <c r="E52" s="211">
        <f t="shared" ref="E52:E58" si="4">C52-D52</f>
        <v>-520852.73000000045</v>
      </c>
      <c r="F52" s="212">
        <f t="shared" ref="F52:F58" si="5">IF(D52=0,"-     ",E52/D52*100)</f>
        <v>-8.0823723450484888</v>
      </c>
      <c r="G52" s="202" t="s">
        <v>1187</v>
      </c>
      <c r="H52" s="203" t="s">
        <v>1277</v>
      </c>
    </row>
    <row r="53" spans="1:8" x14ac:dyDescent="0.25">
      <c r="A53" s="209" t="s">
        <v>1279</v>
      </c>
      <c r="B53" s="210" t="s">
        <v>1280</v>
      </c>
      <c r="C53" s="211">
        <v>0</v>
      </c>
      <c r="D53" s="211">
        <v>0</v>
      </c>
      <c r="E53" s="211">
        <f t="shared" si="4"/>
        <v>0</v>
      </c>
      <c r="F53" s="212" t="str">
        <f t="shared" si="5"/>
        <v xml:space="preserve">-     </v>
      </c>
      <c r="G53" s="202" t="s">
        <v>1187</v>
      </c>
      <c r="H53" s="203" t="s">
        <v>1279</v>
      </c>
    </row>
    <row r="54" spans="1:8" x14ac:dyDescent="0.25">
      <c r="A54" s="217" t="s">
        <v>1281</v>
      </c>
      <c r="B54" s="218" t="s">
        <v>1282</v>
      </c>
      <c r="C54" s="219">
        <f>SUM(C55:C57)</f>
        <v>52754712.36999999</v>
      </c>
      <c r="D54" s="219">
        <f>SUM(D55:D57)</f>
        <v>44307808.219999999</v>
      </c>
      <c r="E54" s="219">
        <f t="shared" si="4"/>
        <v>8446904.1499999911</v>
      </c>
      <c r="F54" s="220">
        <f t="shared" si="5"/>
        <v>19.064143520841466</v>
      </c>
      <c r="G54" s="202" t="s">
        <v>1184</v>
      </c>
    </row>
    <row r="55" spans="1:8" x14ac:dyDescent="0.25">
      <c r="A55" s="209" t="s">
        <v>1283</v>
      </c>
      <c r="B55" s="210" t="s">
        <v>1284</v>
      </c>
      <c r="C55" s="211">
        <f>+'Nuovo Modello CE BAT 2022'!E335</f>
        <v>52291291.569999993</v>
      </c>
      <c r="D55" s="211">
        <f>+'Nuovo Modello CE BAT 2022'!F335</f>
        <v>43596624.850000001</v>
      </c>
      <c r="E55" s="211">
        <f t="shared" si="4"/>
        <v>8694666.7199999914</v>
      </c>
      <c r="F55" s="212">
        <f t="shared" si="5"/>
        <v>19.943440002328508</v>
      </c>
      <c r="G55" s="202" t="s">
        <v>1187</v>
      </c>
      <c r="H55" s="203" t="s">
        <v>1283</v>
      </c>
    </row>
    <row r="56" spans="1:8" x14ac:dyDescent="0.25">
      <c r="A56" s="209" t="s">
        <v>1285</v>
      </c>
      <c r="B56" s="210" t="s">
        <v>1286</v>
      </c>
      <c r="C56" s="211">
        <f>+'Nuovo Modello CE BAT 2022'!E355</f>
        <v>168356.83000000002</v>
      </c>
      <c r="D56" s="211">
        <f>+'Nuovo Modello CE BAT 2022'!F355</f>
        <v>441958.2300000001</v>
      </c>
      <c r="E56" s="211">
        <f t="shared" si="4"/>
        <v>-273601.40000000008</v>
      </c>
      <c r="F56" s="212">
        <f t="shared" si="5"/>
        <v>-61.906619546376596</v>
      </c>
      <c r="G56" s="202" t="s">
        <v>1187</v>
      </c>
      <c r="H56" s="203" t="s">
        <v>1285</v>
      </c>
    </row>
    <row r="57" spans="1:8" x14ac:dyDescent="0.25">
      <c r="A57" s="209" t="s">
        <v>1287</v>
      </c>
      <c r="B57" s="210" t="s">
        <v>1288</v>
      </c>
      <c r="C57" s="211">
        <f>+'Nuovo Modello CE BAT 2022'!E369</f>
        <v>295063.96999999997</v>
      </c>
      <c r="D57" s="211">
        <f>+'Nuovo Modello CE BAT 2022'!F369</f>
        <v>269225.14</v>
      </c>
      <c r="E57" s="211">
        <f t="shared" si="4"/>
        <v>25838.829999999958</v>
      </c>
      <c r="F57" s="212">
        <f t="shared" si="5"/>
        <v>9.5974803838898399</v>
      </c>
      <c r="G57" s="202" t="s">
        <v>1187</v>
      </c>
      <c r="H57" s="203" t="s">
        <v>1287</v>
      </c>
    </row>
    <row r="58" spans="1:8" x14ac:dyDescent="0.25">
      <c r="A58" s="218" t="s">
        <v>1289</v>
      </c>
      <c r="B58" s="218" t="s">
        <v>1290</v>
      </c>
      <c r="C58" s="219">
        <f>+'Nuovo Modello CE BAT 2022'!E372</f>
        <v>11063258.009999998</v>
      </c>
      <c r="D58" s="219">
        <f>+'Nuovo Modello CE BAT 2022'!F372</f>
        <v>7662438.5900000017</v>
      </c>
      <c r="E58" s="219">
        <f t="shared" si="4"/>
        <v>3400819.4199999962</v>
      </c>
      <c r="F58" s="220">
        <f t="shared" si="5"/>
        <v>44.382990872361376</v>
      </c>
      <c r="G58" s="202" t="s">
        <v>1187</v>
      </c>
      <c r="H58" s="203" t="s">
        <v>1289</v>
      </c>
    </row>
    <row r="59" spans="1:8" x14ac:dyDescent="0.25">
      <c r="A59" s="217" t="s">
        <v>1291</v>
      </c>
      <c r="B59" s="218" t="s">
        <v>1292</v>
      </c>
      <c r="C59" s="219">
        <f>+'Nuovo Modello CE BAT 2022'!E380</f>
        <v>7473569.3399999989</v>
      </c>
      <c r="D59" s="219">
        <f>+'Nuovo Modello CE BAT 2022'!F380</f>
        <v>6412804.6900000004</v>
      </c>
      <c r="E59" s="219">
        <f t="shared" si="2"/>
        <v>1060764.6499999985</v>
      </c>
      <c r="F59" s="220">
        <f t="shared" si="3"/>
        <v>16.54135282888209</v>
      </c>
      <c r="G59" s="202" t="s">
        <v>1187</v>
      </c>
      <c r="H59" s="203" t="s">
        <v>1291</v>
      </c>
    </row>
    <row r="60" spans="1:8" x14ac:dyDescent="0.25">
      <c r="A60" s="218" t="s">
        <v>1293</v>
      </c>
      <c r="B60" s="218" t="s">
        <v>1294</v>
      </c>
      <c r="C60" s="219">
        <f>SUM(C61:C65)</f>
        <v>215552953.95999998</v>
      </c>
      <c r="D60" s="219">
        <f>SUM(D61:D65)</f>
        <v>209179119.28000003</v>
      </c>
      <c r="E60" s="219">
        <f t="shared" si="2"/>
        <v>6373834.6799999475</v>
      </c>
      <c r="F60" s="220">
        <f t="shared" si="3"/>
        <v>3.04707023432303</v>
      </c>
      <c r="G60" s="202" t="s">
        <v>1184</v>
      </c>
    </row>
    <row r="61" spans="1:8" x14ac:dyDescent="0.25">
      <c r="A61" s="209" t="s">
        <v>1295</v>
      </c>
      <c r="B61" s="210" t="s">
        <v>1296</v>
      </c>
      <c r="C61" s="211">
        <f>+'Nuovo Modello CE BAT 2022'!E393</f>
        <v>74720517.299999997</v>
      </c>
      <c r="D61" s="211">
        <f>+'Nuovo Modello CE BAT 2022'!F393</f>
        <v>73515642.340000004</v>
      </c>
      <c r="E61" s="211">
        <f t="shared" si="2"/>
        <v>1204874.9599999934</v>
      </c>
      <c r="F61" s="212">
        <f t="shared" si="3"/>
        <v>1.63893685976055</v>
      </c>
      <c r="G61" s="202" t="s">
        <v>1187</v>
      </c>
      <c r="H61" s="203" t="s">
        <v>1295</v>
      </c>
    </row>
    <row r="62" spans="1:8" x14ac:dyDescent="0.25">
      <c r="A62" s="209" t="s">
        <v>1297</v>
      </c>
      <c r="B62" s="210" t="s">
        <v>1298</v>
      </c>
      <c r="C62" s="211">
        <f>+'Nuovo Modello CE BAT 2022'!E397</f>
        <v>10465317.119999999</v>
      </c>
      <c r="D62" s="211">
        <f>+'Nuovo Modello CE BAT 2022'!F397</f>
        <v>9996959.1099999994</v>
      </c>
      <c r="E62" s="211">
        <f t="shared" si="2"/>
        <v>468358.00999999978</v>
      </c>
      <c r="F62" s="212">
        <f t="shared" si="3"/>
        <v>4.6850047584119787</v>
      </c>
      <c r="G62" s="202" t="s">
        <v>1187</v>
      </c>
      <c r="H62" s="203" t="s">
        <v>1297</v>
      </c>
    </row>
    <row r="63" spans="1:8" x14ac:dyDescent="0.25">
      <c r="A63" s="209" t="s">
        <v>1299</v>
      </c>
      <c r="B63" s="210" t="s">
        <v>1300</v>
      </c>
      <c r="C63" s="211">
        <f>+'Nuovo Modello CE BAT 2022'!E401</f>
        <v>94103187.079999998</v>
      </c>
      <c r="D63" s="211">
        <f>+'Nuovo Modello CE BAT 2022'!F401</f>
        <v>89513508.530000001</v>
      </c>
      <c r="E63" s="211">
        <f t="shared" si="2"/>
        <v>4589678.549999997</v>
      </c>
      <c r="F63" s="212">
        <f t="shared" si="3"/>
        <v>5.1273585689715082</v>
      </c>
      <c r="G63" s="202" t="s">
        <v>1187</v>
      </c>
      <c r="H63" s="203" t="s">
        <v>1299</v>
      </c>
    </row>
    <row r="64" spans="1:8" x14ac:dyDescent="0.25">
      <c r="A64" s="209" t="s">
        <v>1301</v>
      </c>
      <c r="B64" s="210" t="s">
        <v>1302</v>
      </c>
      <c r="C64" s="211">
        <f>+'Nuovo Modello CE BAT 2022'!E406+'Nuovo Modello CE BAT 2022'!E415+'Nuovo Modello CE BAT 2022'!E424</f>
        <v>3108454.7299999995</v>
      </c>
      <c r="D64" s="211">
        <f>+'Nuovo Modello CE BAT 2022'!F406+'Nuovo Modello CE BAT 2022'!F415+'Nuovo Modello CE BAT 2022'!F424</f>
        <v>3246092.69</v>
      </c>
      <c r="E64" s="211">
        <f t="shared" si="2"/>
        <v>-137637.96000000043</v>
      </c>
      <c r="F64" s="212">
        <f t="shared" si="3"/>
        <v>-4.2401118250261804</v>
      </c>
      <c r="G64" s="202" t="s">
        <v>1187</v>
      </c>
      <c r="H64" s="203" t="s">
        <v>1301</v>
      </c>
    </row>
    <row r="65" spans="1:8" x14ac:dyDescent="0.25">
      <c r="A65" s="209" t="s">
        <v>1303</v>
      </c>
      <c r="B65" s="210" t="s">
        <v>1304</v>
      </c>
      <c r="C65" s="211">
        <f>+'Nuovo Modello CE BAT 2022'!E410+'Nuovo Modello CE BAT 2022'!E419+'Nuovo Modello CE BAT 2022'!E428</f>
        <v>33155477.73</v>
      </c>
      <c r="D65" s="211">
        <f>+'Nuovo Modello CE BAT 2022'!F410+'Nuovo Modello CE BAT 2022'!F419+'Nuovo Modello CE BAT 2022'!F428</f>
        <v>32906916.609999999</v>
      </c>
      <c r="E65" s="211">
        <f t="shared" si="2"/>
        <v>248561.12000000104</v>
      </c>
      <c r="F65" s="212">
        <f t="shared" si="3"/>
        <v>0.75534612660873379</v>
      </c>
      <c r="G65" s="202" t="s">
        <v>1187</v>
      </c>
      <c r="H65" s="203" t="s">
        <v>1303</v>
      </c>
    </row>
    <row r="66" spans="1:8" x14ac:dyDescent="0.25">
      <c r="A66" s="217" t="s">
        <v>1305</v>
      </c>
      <c r="B66" s="218" t="s">
        <v>1306</v>
      </c>
      <c r="C66" s="219">
        <f>+'Nuovo Modello CE BAT 2022'!E432</f>
        <v>3917246.75</v>
      </c>
      <c r="D66" s="219">
        <f>+'Nuovo Modello CE BAT 2022'!F432</f>
        <v>3430498.46</v>
      </c>
      <c r="E66" s="219">
        <f>C66-D66</f>
        <v>486748.29000000004</v>
      </c>
      <c r="F66" s="220">
        <f>IF(D66=0,"-     ",E66/D66*100)</f>
        <v>14.188850269881772</v>
      </c>
      <c r="G66" s="202" t="s">
        <v>1187</v>
      </c>
      <c r="H66" s="203" t="s">
        <v>1305</v>
      </c>
    </row>
    <row r="67" spans="1:8" x14ac:dyDescent="0.25">
      <c r="A67" s="217" t="s">
        <v>1307</v>
      </c>
      <c r="B67" s="218" t="s">
        <v>1308</v>
      </c>
      <c r="C67" s="219">
        <f>SUM(C68:C70)</f>
        <v>13174154.379999999</v>
      </c>
      <c r="D67" s="219">
        <f>SUM(D68:D70)</f>
        <v>11597825.74</v>
      </c>
      <c r="E67" s="219">
        <f t="shared" si="2"/>
        <v>1576328.6399999987</v>
      </c>
      <c r="F67" s="220">
        <f t="shared" si="3"/>
        <v>13.591587555617116</v>
      </c>
      <c r="G67" s="202" t="s">
        <v>1184</v>
      </c>
    </row>
    <row r="68" spans="1:8" x14ac:dyDescent="0.25">
      <c r="A68" s="209" t="s">
        <v>1309</v>
      </c>
      <c r="B68" s="230" t="s">
        <v>1310</v>
      </c>
      <c r="C68" s="231">
        <f>+'Nuovo Modello CE BAT 2022'!E441</f>
        <v>591285.56000000006</v>
      </c>
      <c r="D68" s="231">
        <f>+'Nuovo Modello CE BAT 2022'!F441</f>
        <v>433417.79</v>
      </c>
      <c r="E68" s="231">
        <f t="shared" si="2"/>
        <v>157867.77000000008</v>
      </c>
      <c r="F68" s="232">
        <f t="shared" si="3"/>
        <v>36.423924823205823</v>
      </c>
      <c r="G68" s="202" t="s">
        <v>1187</v>
      </c>
      <c r="H68" s="203" t="s">
        <v>1309</v>
      </c>
    </row>
    <row r="69" spans="1:8" x14ac:dyDescent="0.25">
      <c r="A69" s="209" t="s">
        <v>1311</v>
      </c>
      <c r="B69" s="210" t="s">
        <v>1312</v>
      </c>
      <c r="C69" s="211">
        <f>+'Nuovo Modello CE BAT 2022'!E443</f>
        <v>3512468.08</v>
      </c>
      <c r="D69" s="211">
        <f>+'Nuovo Modello CE BAT 2022'!F443</f>
        <v>3391751.55</v>
      </c>
      <c r="E69" s="211">
        <f t="shared" si="2"/>
        <v>120716.53000000026</v>
      </c>
      <c r="F69" s="212">
        <f t="shared" si="3"/>
        <v>3.5591206555208998</v>
      </c>
      <c r="G69" s="202" t="s">
        <v>1187</v>
      </c>
      <c r="H69" s="203" t="s">
        <v>1311</v>
      </c>
    </row>
    <row r="70" spans="1:8" x14ac:dyDescent="0.25">
      <c r="A70" s="209" t="s">
        <v>1313</v>
      </c>
      <c r="B70" s="210" t="s">
        <v>1314</v>
      </c>
      <c r="C70" s="211">
        <f>+'Nuovo Modello CE BAT 2022'!E446</f>
        <v>9070400.7399999984</v>
      </c>
      <c r="D70" s="211">
        <f>+'Nuovo Modello CE BAT 2022'!F446</f>
        <v>7772656.4000000004</v>
      </c>
      <c r="E70" s="211">
        <f t="shared" si="2"/>
        <v>1297744.339999998</v>
      </c>
      <c r="F70" s="212">
        <f t="shared" si="3"/>
        <v>16.696278250509028</v>
      </c>
      <c r="G70" s="202" t="s">
        <v>1187</v>
      </c>
      <c r="H70" s="203" t="s">
        <v>1313</v>
      </c>
    </row>
    <row r="71" spans="1:8" x14ac:dyDescent="0.25">
      <c r="A71" s="217" t="s">
        <v>1315</v>
      </c>
      <c r="B71" s="218" t="s">
        <v>1316</v>
      </c>
      <c r="C71" s="219">
        <f>+'Nuovo Modello CE BAT 2022'!E447</f>
        <v>0</v>
      </c>
      <c r="D71" s="219">
        <f>+'Nuovo Modello CE BAT 2022'!F447</f>
        <v>45936.959999999999</v>
      </c>
      <c r="E71" s="219">
        <f t="shared" si="2"/>
        <v>-45936.959999999999</v>
      </c>
      <c r="F71" s="220">
        <f t="shared" si="3"/>
        <v>-100</v>
      </c>
      <c r="G71" s="202" t="s">
        <v>1187</v>
      </c>
      <c r="H71" s="203" t="s">
        <v>1315</v>
      </c>
    </row>
    <row r="72" spans="1:8" x14ac:dyDescent="0.25">
      <c r="A72" s="217" t="s">
        <v>1317</v>
      </c>
      <c r="B72" s="218" t="s">
        <v>1318</v>
      </c>
      <c r="C72" s="219">
        <f>SUM(C73:C74)</f>
        <v>-534921.11000000103</v>
      </c>
      <c r="D72" s="219">
        <f>SUM(D73:D74)</f>
        <v>-389787.66999999835</v>
      </c>
      <c r="E72" s="219">
        <f t="shared" si="2"/>
        <v>-145133.44000000268</v>
      </c>
      <c r="F72" s="220">
        <f t="shared" si="3"/>
        <v>37.233974076194684</v>
      </c>
      <c r="G72" s="202" t="s">
        <v>1184</v>
      </c>
    </row>
    <row r="73" spans="1:8" x14ac:dyDescent="0.25">
      <c r="A73" s="209" t="s">
        <v>1319</v>
      </c>
      <c r="B73" s="210" t="s">
        <v>1320</v>
      </c>
      <c r="C73" s="211">
        <f>+'Nuovo Modello CE BAT 2022'!E451</f>
        <v>-566334.43000000098</v>
      </c>
      <c r="D73" s="211">
        <f>+'Nuovo Modello CE BAT 2022'!F451</f>
        <v>-265567.9199999983</v>
      </c>
      <c r="E73" s="211">
        <f t="shared" si="2"/>
        <v>-300766.51000000269</v>
      </c>
      <c r="F73" s="212">
        <f t="shared" si="3"/>
        <v>113.25408204424865</v>
      </c>
      <c r="G73" s="202" t="s">
        <v>1187</v>
      </c>
      <c r="H73" s="203" t="s">
        <v>1319</v>
      </c>
    </row>
    <row r="74" spans="1:8" x14ac:dyDescent="0.25">
      <c r="A74" s="209" t="s">
        <v>1321</v>
      </c>
      <c r="B74" s="210" t="s">
        <v>1322</v>
      </c>
      <c r="C74" s="211">
        <f>+'Nuovo Modello CE BAT 2022'!E460</f>
        <v>31413.320000000007</v>
      </c>
      <c r="D74" s="211">
        <f>+'Nuovo Modello CE BAT 2022'!F460</f>
        <v>-124219.75000000004</v>
      </c>
      <c r="E74" s="211">
        <f t="shared" si="2"/>
        <v>155633.07000000007</v>
      </c>
      <c r="F74" s="212">
        <f t="shared" si="3"/>
        <v>-125.28850685981901</v>
      </c>
      <c r="G74" s="202" t="s">
        <v>1187</v>
      </c>
      <c r="H74" s="203" t="s">
        <v>1321</v>
      </c>
    </row>
    <row r="75" spans="1:8" x14ac:dyDescent="0.25">
      <c r="A75" s="217" t="s">
        <v>1323</v>
      </c>
      <c r="B75" s="218" t="s">
        <v>1324</v>
      </c>
      <c r="C75" s="219">
        <f>SUM(C76:C79)</f>
        <v>10370008.050000001</v>
      </c>
      <c r="D75" s="219">
        <f>SUM(D76:D79)</f>
        <v>19887673.170000002</v>
      </c>
      <c r="E75" s="219">
        <f t="shared" si="2"/>
        <v>-9517665.120000001</v>
      </c>
      <c r="F75" s="220">
        <f t="shared" si="3"/>
        <v>-47.857107458690201</v>
      </c>
      <c r="G75" s="202" t="s">
        <v>1184</v>
      </c>
    </row>
    <row r="76" spans="1:8" x14ac:dyDescent="0.25">
      <c r="A76" s="209" t="s">
        <v>1325</v>
      </c>
      <c r="B76" s="210" t="s">
        <v>1326</v>
      </c>
      <c r="C76" s="211">
        <f>+'Nuovo Modello CE BAT 2022'!E468</f>
        <v>2785479.52</v>
      </c>
      <c r="D76" s="211">
        <f>+'Nuovo Modello CE BAT 2022'!F468</f>
        <v>7023492.3100000005</v>
      </c>
      <c r="E76" s="211">
        <f t="shared" si="2"/>
        <v>-4238012.790000001</v>
      </c>
      <c r="F76" s="212">
        <f t="shared" si="3"/>
        <v>-60.340534351635114</v>
      </c>
      <c r="G76" s="202" t="s">
        <v>1187</v>
      </c>
      <c r="H76" s="203" t="s">
        <v>1325</v>
      </c>
    </row>
    <row r="77" spans="1:8" x14ac:dyDescent="0.25">
      <c r="A77" s="209" t="s">
        <v>1327</v>
      </c>
      <c r="B77" s="210" t="s">
        <v>1328</v>
      </c>
      <c r="C77" s="211">
        <f>+'Nuovo Modello CE BAT 2022'!E476</f>
        <v>349630.79</v>
      </c>
      <c r="D77" s="211">
        <f>+'Nuovo Modello CE BAT 2022'!F476</f>
        <v>371001.26</v>
      </c>
      <c r="E77" s="211">
        <f t="shared" si="2"/>
        <v>-21370.47000000003</v>
      </c>
      <c r="F77" s="212">
        <f t="shared" si="3"/>
        <v>-5.7602149383535872</v>
      </c>
      <c r="G77" s="202" t="s">
        <v>1187</v>
      </c>
      <c r="H77" s="203" t="s">
        <v>1327</v>
      </c>
    </row>
    <row r="78" spans="1:8" x14ac:dyDescent="0.25">
      <c r="A78" s="209" t="s">
        <v>1329</v>
      </c>
      <c r="B78" s="210" t="s">
        <v>1330</v>
      </c>
      <c r="C78" s="211">
        <f>+'Nuovo Modello CE BAT 2022'!E477</f>
        <v>236231.47</v>
      </c>
      <c r="D78" s="211">
        <f>+'Nuovo Modello CE BAT 2022'!F477</f>
        <v>707733.86</v>
      </c>
      <c r="E78" s="211">
        <f t="shared" si="2"/>
        <v>-471502.39</v>
      </c>
      <c r="F78" s="212">
        <f t="shared" si="3"/>
        <v>-66.621426025879288</v>
      </c>
      <c r="G78" s="202" t="s">
        <v>1187</v>
      </c>
      <c r="H78" s="203" t="s">
        <v>1329</v>
      </c>
    </row>
    <row r="79" spans="1:8" ht="15" customHeight="1" thickBot="1" x14ac:dyDescent="0.3">
      <c r="A79" s="233" t="s">
        <v>1331</v>
      </c>
      <c r="B79" s="234" t="s">
        <v>1332</v>
      </c>
      <c r="C79" s="235">
        <f>+'Nuovo Modello CE BAT 2022'!E484</f>
        <v>6998666.2699999996</v>
      </c>
      <c r="D79" s="235">
        <f>+'Nuovo Modello CE BAT 2022'!F484</f>
        <v>11785445.74</v>
      </c>
      <c r="E79" s="235">
        <f t="shared" si="2"/>
        <v>-4786779.4700000007</v>
      </c>
      <c r="F79" s="236">
        <f t="shared" si="3"/>
        <v>-40.616023997748265</v>
      </c>
      <c r="G79" s="202" t="s">
        <v>1187</v>
      </c>
      <c r="H79" s="203" t="s">
        <v>1331</v>
      </c>
    </row>
    <row r="80" spans="1:8" ht="21.75" customHeight="1" thickTop="1" x14ac:dyDescent="0.25">
      <c r="A80" s="225" t="s">
        <v>1333</v>
      </c>
      <c r="B80" s="226"/>
      <c r="C80" s="227">
        <f>C33+C36+C54+C58+C59+C60+C66+C67+C71+C72+C75</f>
        <v>787279150.25999999</v>
      </c>
      <c r="D80" s="227">
        <f>D33+D36+D54+D58+D59+D60+D66+D67+D71+D72+D75</f>
        <v>774483538.84000015</v>
      </c>
      <c r="E80" s="227">
        <f t="shared" si="2"/>
        <v>12795611.419999838</v>
      </c>
      <c r="F80" s="228">
        <f t="shared" si="3"/>
        <v>1.6521476284912069</v>
      </c>
      <c r="G80" s="202" t="s">
        <v>1184</v>
      </c>
    </row>
    <row r="81" spans="1:8" ht="15.75" thickBot="1" x14ac:dyDescent="0.3">
      <c r="A81" s="237"/>
      <c r="B81" s="237"/>
      <c r="C81" s="238"/>
      <c r="D81" s="238"/>
      <c r="E81" s="238"/>
      <c r="F81" s="239"/>
      <c r="G81" s="202" t="s">
        <v>1334</v>
      </c>
    </row>
    <row r="82" spans="1:8" ht="21.75" customHeight="1" thickTop="1" thickBot="1" x14ac:dyDescent="0.3">
      <c r="A82" s="240" t="s">
        <v>1335</v>
      </c>
      <c r="B82" s="241"/>
      <c r="C82" s="242">
        <f>C30-C80</f>
        <v>5263549.1399998665</v>
      </c>
      <c r="D82" s="242">
        <f>D30-D80</f>
        <v>17218686.329999924</v>
      </c>
      <c r="E82" s="242">
        <f>C82-D82</f>
        <v>-11955137.190000057</v>
      </c>
      <c r="F82" s="243">
        <f>IF(D82=0,"-     ",E82/D82*100)</f>
        <v>-69.43118052607042</v>
      </c>
      <c r="G82" s="202" t="s">
        <v>1184</v>
      </c>
    </row>
    <row r="83" spans="1:8" ht="15.75" thickTop="1" x14ac:dyDescent="0.25">
      <c r="A83" s="244"/>
      <c r="B83" s="244"/>
      <c r="C83" s="245"/>
      <c r="D83" s="245"/>
      <c r="E83" s="245"/>
      <c r="F83" s="245"/>
      <c r="G83" s="202" t="s">
        <v>1334</v>
      </c>
    </row>
    <row r="84" spans="1:8" x14ac:dyDescent="0.25">
      <c r="A84" s="396" t="s">
        <v>1336</v>
      </c>
      <c r="B84" s="398" t="s">
        <v>1337</v>
      </c>
      <c r="C84" s="400" t="str">
        <f>C2</f>
        <v>ANNO 2022</v>
      </c>
      <c r="D84" s="400" t="str">
        <f>D2</f>
        <v>ANNO 2021</v>
      </c>
      <c r="E84" s="402" t="str">
        <f>E2</f>
        <v>VARIAZIONE 2022/2021</v>
      </c>
      <c r="F84" s="403"/>
      <c r="G84" s="202" t="s">
        <v>1179</v>
      </c>
    </row>
    <row r="85" spans="1:8" x14ac:dyDescent="0.25">
      <c r="A85" s="397"/>
      <c r="B85" s="399"/>
      <c r="C85" s="401"/>
      <c r="D85" s="401"/>
      <c r="E85" s="204" t="s">
        <v>1180</v>
      </c>
      <c r="F85" s="204" t="s">
        <v>1181</v>
      </c>
      <c r="G85" s="202" t="s">
        <v>1179</v>
      </c>
    </row>
    <row r="86" spans="1:8" x14ac:dyDescent="0.25">
      <c r="A86" s="217" t="s">
        <v>1338</v>
      </c>
      <c r="B86" s="218" t="s">
        <v>1339</v>
      </c>
      <c r="C86" s="219">
        <f>+'Nuovo Modello CE BAT 2022'!E497+'Nuovo Modello CE BAT 2022'!E501</f>
        <v>2180615.41</v>
      </c>
      <c r="D86" s="219">
        <f>+'Nuovo Modello CE BAT 2022'!F497+'Nuovo Modello CE BAT 2022'!F501</f>
        <v>42.940000000000005</v>
      </c>
      <c r="E86" s="219">
        <f>C86-D86</f>
        <v>2180572.4700000002</v>
      </c>
      <c r="F86" s="220">
        <f>IF(D86=0,"-     ",E86/D86*100)</f>
        <v>5078184.6064275736</v>
      </c>
      <c r="G86" s="202" t="s">
        <v>1187</v>
      </c>
      <c r="H86" s="203" t="s">
        <v>1338</v>
      </c>
    </row>
    <row r="87" spans="1:8" ht="15.75" thickBot="1" x14ac:dyDescent="0.3">
      <c r="A87" s="246" t="s">
        <v>1340</v>
      </c>
      <c r="B87" s="247" t="s">
        <v>1341</v>
      </c>
      <c r="C87" s="248">
        <f>+'Nuovo Modello CE BAT 2022'!E507+'Nuovo Modello CE BAT 2022'!E511</f>
        <v>53735.16</v>
      </c>
      <c r="D87" s="248">
        <f>+'Nuovo Modello CE BAT 2022'!F507+'Nuovo Modello CE BAT 2022'!F511</f>
        <v>37963.61</v>
      </c>
      <c r="E87" s="248">
        <f>C87-D87</f>
        <v>15771.550000000003</v>
      </c>
      <c r="F87" s="249">
        <f>IF(D87=0,"-     ",E87/D87*100)</f>
        <v>41.543862662165168</v>
      </c>
      <c r="G87" s="202" t="s">
        <v>1187</v>
      </c>
      <c r="H87" s="203" t="s">
        <v>1340</v>
      </c>
    </row>
    <row r="88" spans="1:8" ht="21.75" customHeight="1" thickTop="1" x14ac:dyDescent="0.25">
      <c r="A88" s="250" t="s">
        <v>1342</v>
      </c>
      <c r="B88" s="251"/>
      <c r="C88" s="252">
        <f>C86-C87</f>
        <v>2126880.25</v>
      </c>
      <c r="D88" s="252">
        <f>D86-D87</f>
        <v>-37920.67</v>
      </c>
      <c r="E88" s="252">
        <f>C88-D88</f>
        <v>2164800.92</v>
      </c>
      <c r="F88" s="253">
        <f>IF(D88=0,"-     ",E88/D88*100)</f>
        <v>-5708.7623188092412</v>
      </c>
      <c r="G88" s="202" t="s">
        <v>1184</v>
      </c>
    </row>
    <row r="89" spans="1:8" ht="30" customHeight="1" x14ac:dyDescent="0.25">
      <c r="A89" s="254" t="s">
        <v>1343</v>
      </c>
      <c r="B89" s="255" t="s">
        <v>1344</v>
      </c>
      <c r="C89" s="256"/>
      <c r="D89" s="256"/>
      <c r="E89" s="256"/>
      <c r="F89" s="257"/>
      <c r="G89" s="202" t="s">
        <v>1179</v>
      </c>
    </row>
    <row r="90" spans="1:8" x14ac:dyDescent="0.25">
      <c r="A90" s="217" t="s">
        <v>1345</v>
      </c>
      <c r="B90" s="218" t="s">
        <v>1346</v>
      </c>
      <c r="C90" s="219">
        <f>+'Nuovo Modello CE BAT 2022'!E516</f>
        <v>0</v>
      </c>
      <c r="D90" s="219">
        <f>+'Nuovo Modello CE BAT 2022'!F516</f>
        <v>0</v>
      </c>
      <c r="E90" s="219">
        <f>C90-D90</f>
        <v>0</v>
      </c>
      <c r="F90" s="220" t="str">
        <f>IF(D90=0,"-     ",E90/D90*100)</f>
        <v xml:space="preserve">-     </v>
      </c>
      <c r="G90" s="202" t="s">
        <v>1187</v>
      </c>
      <c r="H90" s="203" t="s">
        <v>1345</v>
      </c>
    </row>
    <row r="91" spans="1:8" ht="15.75" thickBot="1" x14ac:dyDescent="0.3">
      <c r="A91" s="246" t="s">
        <v>1347</v>
      </c>
      <c r="B91" s="247" t="s">
        <v>1348</v>
      </c>
      <c r="C91" s="248">
        <f>+'Nuovo Modello CE BAT 2022'!E517</f>
        <v>0</v>
      </c>
      <c r="D91" s="248">
        <f>+'Nuovo Modello CE BAT 2022'!F517</f>
        <v>0</v>
      </c>
      <c r="E91" s="248">
        <f>C91-D91</f>
        <v>0</v>
      </c>
      <c r="F91" s="249" t="str">
        <f>IF(D91=0,"-     ",E91/D91*100)</f>
        <v xml:space="preserve">-     </v>
      </c>
      <c r="G91" s="202" t="s">
        <v>1187</v>
      </c>
      <c r="H91" s="203" t="s">
        <v>1347</v>
      </c>
    </row>
    <row r="92" spans="1:8" ht="21.75" customHeight="1" thickTop="1" x14ac:dyDescent="0.25">
      <c r="A92" s="250" t="s">
        <v>1349</v>
      </c>
      <c r="B92" s="251"/>
      <c r="C92" s="252">
        <f>C90-C91</f>
        <v>0</v>
      </c>
      <c r="D92" s="252">
        <f>D90-D91</f>
        <v>0</v>
      </c>
      <c r="E92" s="252">
        <f>C92-D92</f>
        <v>0</v>
      </c>
      <c r="F92" s="253" t="str">
        <f>IF(D92=0,"-     ",E92/D92*100)</f>
        <v xml:space="preserve">-     </v>
      </c>
      <c r="G92" s="202" t="s">
        <v>1184</v>
      </c>
    </row>
    <row r="93" spans="1:8" ht="30" customHeight="1" x14ac:dyDescent="0.25">
      <c r="A93" s="254" t="s">
        <v>1350</v>
      </c>
      <c r="B93" s="255" t="s">
        <v>1351</v>
      </c>
      <c r="C93" s="256"/>
      <c r="D93" s="256"/>
      <c r="E93" s="256"/>
      <c r="F93" s="257"/>
      <c r="G93" s="202" t="s">
        <v>1179</v>
      </c>
    </row>
    <row r="94" spans="1:8" x14ac:dyDescent="0.25">
      <c r="A94" s="217" t="s">
        <v>1352</v>
      </c>
      <c r="B94" s="218" t="s">
        <v>1353</v>
      </c>
      <c r="C94" s="219">
        <f>SUM(C95:C96)</f>
        <v>2912697.13</v>
      </c>
      <c r="D94" s="219">
        <f>SUM(D95:D96)</f>
        <v>5671663</v>
      </c>
      <c r="E94" s="219">
        <f t="shared" ref="E94:E100" si="6">C94-D94</f>
        <v>-2758965.87</v>
      </c>
      <c r="F94" s="220">
        <f t="shared" ref="F94:F100" si="7">IF(D94=0,"-     ",E94/D94*100)</f>
        <v>-48.644742644265008</v>
      </c>
      <c r="G94" s="202" t="s">
        <v>1184</v>
      </c>
    </row>
    <row r="95" spans="1:8" x14ac:dyDescent="0.25">
      <c r="A95" s="209" t="s">
        <v>1354</v>
      </c>
      <c r="B95" s="210" t="s">
        <v>1355</v>
      </c>
      <c r="C95" s="211">
        <f>+'Nuovo Modello CE BAT 2022'!E521</f>
        <v>7235.54</v>
      </c>
      <c r="D95" s="211">
        <f>+'Nuovo Modello CE BAT 2022'!F521</f>
        <v>0</v>
      </c>
      <c r="E95" s="211">
        <f t="shared" si="6"/>
        <v>7235.54</v>
      </c>
      <c r="F95" s="212">
        <v>100</v>
      </c>
      <c r="G95" s="202" t="s">
        <v>1187</v>
      </c>
      <c r="H95" s="203" t="s">
        <v>1354</v>
      </c>
    </row>
    <row r="96" spans="1:8" x14ac:dyDescent="0.25">
      <c r="A96" s="209" t="s">
        <v>1356</v>
      </c>
      <c r="B96" s="210" t="s">
        <v>1357</v>
      </c>
      <c r="C96" s="211">
        <f>+'Nuovo Modello CE BAT 2022'!E522</f>
        <v>2905461.59</v>
      </c>
      <c r="D96" s="211">
        <f>+'Nuovo Modello CE BAT 2022'!F522</f>
        <v>5671663</v>
      </c>
      <c r="E96" s="211">
        <f t="shared" si="6"/>
        <v>-2766201.41</v>
      </c>
      <c r="F96" s="212">
        <f t="shared" si="7"/>
        <v>-48.77231616194404</v>
      </c>
      <c r="G96" s="202" t="s">
        <v>1187</v>
      </c>
      <c r="H96" s="203" t="s">
        <v>1356</v>
      </c>
    </row>
    <row r="97" spans="1:8" x14ac:dyDescent="0.25">
      <c r="A97" s="217" t="s">
        <v>1358</v>
      </c>
      <c r="B97" s="218" t="s">
        <v>1359</v>
      </c>
      <c r="C97" s="219">
        <f>SUM(C98:C99)</f>
        <v>2144971.7099999995</v>
      </c>
      <c r="D97" s="219">
        <f>SUM(D98:D99)</f>
        <v>6892249.7200000007</v>
      </c>
      <c r="E97" s="219">
        <f t="shared" si="6"/>
        <v>-4747278.0100000016</v>
      </c>
      <c r="F97" s="220">
        <f t="shared" si="7"/>
        <v>-68.878496903910801</v>
      </c>
      <c r="G97" s="202" t="s">
        <v>1184</v>
      </c>
    </row>
    <row r="98" spans="1:8" x14ac:dyDescent="0.25">
      <c r="A98" s="209" t="s">
        <v>1360</v>
      </c>
      <c r="B98" s="210" t="s">
        <v>1361</v>
      </c>
      <c r="C98" s="211">
        <f>+'Nuovo Modello CE BAT 2022'!E547</f>
        <v>0</v>
      </c>
      <c r="D98" s="211">
        <f>+'Nuovo Modello CE BAT 2022'!F547</f>
        <v>0</v>
      </c>
      <c r="E98" s="211">
        <f t="shared" si="6"/>
        <v>0</v>
      </c>
      <c r="F98" s="212" t="str">
        <f t="shared" si="7"/>
        <v xml:space="preserve">-     </v>
      </c>
      <c r="G98" s="202" t="s">
        <v>1187</v>
      </c>
      <c r="H98" s="203" t="s">
        <v>1360</v>
      </c>
    </row>
    <row r="99" spans="1:8" x14ac:dyDescent="0.25">
      <c r="A99" s="209" t="s">
        <v>1362</v>
      </c>
      <c r="B99" s="210" t="s">
        <v>1363</v>
      </c>
      <c r="C99" s="211">
        <f>+'Nuovo Modello CE BAT 2022'!E548</f>
        <v>2144971.7099999995</v>
      </c>
      <c r="D99" s="211">
        <f>+'Nuovo Modello CE BAT 2022'!F548</f>
        <v>6892249.7200000007</v>
      </c>
      <c r="E99" s="211">
        <f t="shared" si="6"/>
        <v>-4747278.0100000016</v>
      </c>
      <c r="F99" s="212">
        <f t="shared" si="7"/>
        <v>-68.878496903910801</v>
      </c>
      <c r="G99" s="258" t="s">
        <v>1187</v>
      </c>
      <c r="H99" s="229" t="s">
        <v>1362</v>
      </c>
    </row>
    <row r="100" spans="1:8" ht="21.75" customHeight="1" x14ac:dyDescent="0.25">
      <c r="A100" s="259" t="s">
        <v>1364</v>
      </c>
      <c r="B100" s="260"/>
      <c r="C100" s="261">
        <f>C94-C97</f>
        <v>767725.42000000039</v>
      </c>
      <c r="D100" s="261">
        <f>D94-D97</f>
        <v>-1220586.7200000007</v>
      </c>
      <c r="E100" s="261">
        <f t="shared" si="6"/>
        <v>1988312.1400000011</v>
      </c>
      <c r="F100" s="262">
        <f t="shared" si="7"/>
        <v>-162.89806430140416</v>
      </c>
      <c r="G100" s="202" t="s">
        <v>1184</v>
      </c>
    </row>
    <row r="101" spans="1:8" ht="15.75" thickBot="1" x14ac:dyDescent="0.3">
      <c r="A101" s="263"/>
      <c r="B101" s="263"/>
      <c r="C101" s="264"/>
      <c r="D101" s="264"/>
      <c r="E101" s="264"/>
      <c r="F101" s="265"/>
      <c r="G101" s="202" t="s">
        <v>1334</v>
      </c>
    </row>
    <row r="102" spans="1:8" ht="21.75" customHeight="1" thickTop="1" thickBot="1" x14ac:dyDescent="0.3">
      <c r="A102" s="240" t="s">
        <v>1365</v>
      </c>
      <c r="B102" s="241"/>
      <c r="C102" s="242">
        <f>C82+C88+C92+C100</f>
        <v>8158154.8099998664</v>
      </c>
      <c r="D102" s="242">
        <f>D82+D88+D92+D100</f>
        <v>15960178.939999921</v>
      </c>
      <c r="E102" s="242">
        <f>C102-D102</f>
        <v>-7802024.1300000548</v>
      </c>
      <c r="F102" s="243">
        <f>IF(D102=0,"-     ",E102/D102*100)</f>
        <v>-48.884314889768355</v>
      </c>
      <c r="G102" s="202" t="s">
        <v>1184</v>
      </c>
    </row>
    <row r="103" spans="1:8" ht="15.75" thickTop="1" x14ac:dyDescent="0.25">
      <c r="A103" s="266"/>
      <c r="B103" s="266"/>
      <c r="C103" s="267"/>
      <c r="D103" s="267"/>
      <c r="E103" s="267"/>
      <c r="F103" s="268"/>
      <c r="G103" s="202" t="s">
        <v>1334</v>
      </c>
    </row>
    <row r="104" spans="1:8" ht="30" customHeight="1" x14ac:dyDescent="0.25">
      <c r="A104" s="254" t="s">
        <v>1366</v>
      </c>
      <c r="B104" s="255" t="s">
        <v>1367</v>
      </c>
      <c r="C104" s="256"/>
      <c r="D104" s="256"/>
      <c r="E104" s="256"/>
      <c r="F104" s="257"/>
      <c r="G104" s="202" t="s">
        <v>1179</v>
      </c>
    </row>
    <row r="105" spans="1:8" x14ac:dyDescent="0.25">
      <c r="A105" s="218" t="s">
        <v>1368</v>
      </c>
      <c r="B105" s="218" t="s">
        <v>1369</v>
      </c>
      <c r="C105" s="219">
        <f>SUM(C106:C109)</f>
        <v>15519001.959999999</v>
      </c>
      <c r="D105" s="219">
        <f>SUM(D106:D109)</f>
        <v>15647195.169999998</v>
      </c>
      <c r="E105" s="219">
        <f t="shared" ref="E105:E112" si="8">C105-D105</f>
        <v>-128193.20999999903</v>
      </c>
      <c r="F105" s="220">
        <f t="shared" ref="F105:F112" si="9">IF(D105=0,"-     ",E105/D105*100)</f>
        <v>-0.81927277449559066</v>
      </c>
      <c r="G105" s="202" t="s">
        <v>1184</v>
      </c>
    </row>
    <row r="106" spans="1:8" x14ac:dyDescent="0.25">
      <c r="A106" s="209" t="s">
        <v>1370</v>
      </c>
      <c r="B106" s="210" t="s">
        <v>1371</v>
      </c>
      <c r="C106" s="211">
        <f>+'Nuovo Modello CE BAT 2022'!E582</f>
        <v>14450968.109999999</v>
      </c>
      <c r="D106" s="211">
        <f>+'Nuovo Modello CE BAT 2022'!F582</f>
        <v>14171466.969999999</v>
      </c>
      <c r="E106" s="211">
        <f t="shared" si="8"/>
        <v>279501.1400000006</v>
      </c>
      <c r="F106" s="212">
        <f t="shared" si="9"/>
        <v>1.9722809261150231</v>
      </c>
      <c r="G106" s="202" t="s">
        <v>1187</v>
      </c>
      <c r="H106" s="203" t="s">
        <v>1370</v>
      </c>
    </row>
    <row r="107" spans="1:8" x14ac:dyDescent="0.25">
      <c r="A107" s="209" t="s">
        <v>1372</v>
      </c>
      <c r="B107" s="210" t="s">
        <v>1373</v>
      </c>
      <c r="C107" s="211">
        <f>+'Nuovo Modello CE BAT 2022'!E583</f>
        <v>738743.68</v>
      </c>
      <c r="D107" s="211">
        <f>+'Nuovo Modello CE BAT 2022'!F583</f>
        <v>996832.3</v>
      </c>
      <c r="E107" s="211">
        <f t="shared" si="8"/>
        <v>-258088.62</v>
      </c>
      <c r="F107" s="212">
        <f t="shared" si="9"/>
        <v>-25.890876529582759</v>
      </c>
      <c r="G107" s="202" t="s">
        <v>1187</v>
      </c>
      <c r="H107" s="203" t="s">
        <v>1372</v>
      </c>
    </row>
    <row r="108" spans="1:8" x14ac:dyDescent="0.25">
      <c r="A108" s="209" t="s">
        <v>1374</v>
      </c>
      <c r="B108" s="210" t="s">
        <v>1375</v>
      </c>
      <c r="C108" s="211">
        <f>+'Nuovo Modello CE BAT 2022'!E584</f>
        <v>329290.17</v>
      </c>
      <c r="D108" s="211">
        <f>+'Nuovo Modello CE BAT 2022'!F584</f>
        <v>470727.86</v>
      </c>
      <c r="E108" s="211">
        <f t="shared" si="8"/>
        <v>-141437.69</v>
      </c>
      <c r="F108" s="212">
        <f t="shared" si="9"/>
        <v>-30.04659422537685</v>
      </c>
      <c r="G108" s="202" t="s">
        <v>1187</v>
      </c>
      <c r="H108" s="203" t="s">
        <v>1374</v>
      </c>
    </row>
    <row r="109" spans="1:8" x14ac:dyDescent="0.25">
      <c r="A109" s="209" t="s">
        <v>1376</v>
      </c>
      <c r="B109" s="210" t="s">
        <v>1377</v>
      </c>
      <c r="C109" s="211">
        <f>+'Nuovo Modello CE BAT 2022'!E585</f>
        <v>0</v>
      </c>
      <c r="D109" s="211">
        <f>+'Nuovo Modello CE BAT 2022'!F585</f>
        <v>8168.04</v>
      </c>
      <c r="E109" s="211">
        <f t="shared" si="8"/>
        <v>-8168.04</v>
      </c>
      <c r="F109" s="212">
        <f t="shared" si="9"/>
        <v>-100</v>
      </c>
      <c r="G109" s="202" t="s">
        <v>1187</v>
      </c>
      <c r="H109" s="203" t="s">
        <v>1376</v>
      </c>
    </row>
    <row r="110" spans="1:8" x14ac:dyDescent="0.25">
      <c r="A110" s="217" t="s">
        <v>1378</v>
      </c>
      <c r="B110" s="218" t="s">
        <v>1379</v>
      </c>
      <c r="C110" s="219">
        <f>+'Nuovo Modello CE BAT 2022'!E586</f>
        <v>269518.23</v>
      </c>
      <c r="D110" s="219">
        <f>+'Nuovo Modello CE BAT 2022'!F586</f>
        <v>310189.76999999996</v>
      </c>
      <c r="E110" s="219">
        <f t="shared" si="8"/>
        <v>-40671.539999999979</v>
      </c>
      <c r="F110" s="220">
        <f t="shared" si="9"/>
        <v>-13.111825061155299</v>
      </c>
      <c r="G110" s="202" t="s">
        <v>1187</v>
      </c>
      <c r="H110" s="203" t="s">
        <v>1378</v>
      </c>
    </row>
    <row r="111" spans="1:8" x14ac:dyDescent="0.25">
      <c r="A111" s="217" t="s">
        <v>1380</v>
      </c>
      <c r="B111" s="218" t="s">
        <v>1381</v>
      </c>
      <c r="C111" s="219">
        <f>+'Nuovo Modello CE BAT 2022'!E589</f>
        <v>0</v>
      </c>
      <c r="D111" s="219">
        <f>+'Nuovo Modello CE BAT 2022'!F589</f>
        <v>0</v>
      </c>
      <c r="E111" s="219">
        <f t="shared" si="8"/>
        <v>0</v>
      </c>
      <c r="F111" s="220" t="str">
        <f t="shared" si="9"/>
        <v xml:space="preserve">-     </v>
      </c>
      <c r="G111" s="202" t="s">
        <v>1187</v>
      </c>
      <c r="H111" s="203" t="s">
        <v>1380</v>
      </c>
    </row>
    <row r="112" spans="1:8" ht="21.75" customHeight="1" x14ac:dyDescent="0.25">
      <c r="A112" s="259" t="s">
        <v>1382</v>
      </c>
      <c r="B112" s="260"/>
      <c r="C112" s="261">
        <f>C105+C110+C111</f>
        <v>15788520.189999999</v>
      </c>
      <c r="D112" s="261">
        <f>D105+D110+D111</f>
        <v>15957384.939999998</v>
      </c>
      <c r="E112" s="261">
        <f t="shared" si="8"/>
        <v>-168864.74999999814</v>
      </c>
      <c r="F112" s="262">
        <f t="shared" si="9"/>
        <v>-1.0582232028301133</v>
      </c>
      <c r="G112" s="202" t="s">
        <v>1184</v>
      </c>
    </row>
    <row r="113" spans="1:11" ht="15.75" thickBot="1" x14ac:dyDescent="0.3">
      <c r="A113" s="266"/>
      <c r="B113" s="266"/>
      <c r="C113" s="267"/>
      <c r="D113" s="267"/>
      <c r="E113" s="267"/>
      <c r="F113" s="268"/>
      <c r="G113" s="202" t="s">
        <v>1334</v>
      </c>
    </row>
    <row r="114" spans="1:11" ht="21.75" customHeight="1" thickTop="1" thickBot="1" x14ac:dyDescent="0.3">
      <c r="A114" s="269" t="s">
        <v>1383</v>
      </c>
      <c r="B114" s="270"/>
      <c r="C114" s="271">
        <f>C102-C112</f>
        <v>-7630365.3800001331</v>
      </c>
      <c r="D114" s="271">
        <f>D102-D112</f>
        <v>2793.9999999236315</v>
      </c>
      <c r="E114" s="271">
        <f>C114-D114</f>
        <v>-7633159.3800000567</v>
      </c>
      <c r="F114" s="272"/>
      <c r="G114" s="202" t="s">
        <v>1184</v>
      </c>
      <c r="H114"/>
    </row>
    <row r="115" spans="1:11" ht="23.25" customHeight="1" thickTop="1" thickBot="1" x14ac:dyDescent="0.3">
      <c r="A115" s="269" t="s">
        <v>1394</v>
      </c>
      <c r="B115" s="270"/>
      <c r="C115" s="271">
        <f>+C114*-1</f>
        <v>7630365.3800001331</v>
      </c>
      <c r="D115" s="271"/>
      <c r="E115" s="271"/>
      <c r="F115" s="272"/>
      <c r="G115" s="202"/>
      <c r="H115"/>
    </row>
    <row r="116" spans="1:11" ht="22.5" customHeight="1" thickTop="1" thickBot="1" x14ac:dyDescent="0.3">
      <c r="A116" s="269" t="s">
        <v>1396</v>
      </c>
      <c r="B116" s="270"/>
      <c r="C116" s="271">
        <v>0</v>
      </c>
      <c r="D116" s="271">
        <f>+D114</f>
        <v>2793.9999999236315</v>
      </c>
      <c r="E116" s="271">
        <f>-D116</f>
        <v>-2793.9999999236315</v>
      </c>
      <c r="F116" s="272"/>
      <c r="G116" s="202"/>
      <c r="H116"/>
    </row>
    <row r="117" spans="1:11" ht="15.75" thickTop="1" x14ac:dyDescent="0.25">
      <c r="C117"/>
      <c r="D117"/>
      <c r="E117"/>
      <c r="F117"/>
      <c r="H117"/>
    </row>
    <row r="118" spans="1:11" x14ac:dyDescent="0.25">
      <c r="A118" s="395" t="s">
        <v>1401</v>
      </c>
      <c r="B118" s="395"/>
      <c r="C118" s="395"/>
      <c r="D118" s="395"/>
      <c r="E118" s="395"/>
      <c r="F118" s="395"/>
      <c r="H118"/>
    </row>
    <row r="119" spans="1:11" x14ac:dyDescent="0.25">
      <c r="C119" s="274"/>
      <c r="D119"/>
      <c r="E119"/>
      <c r="F119"/>
      <c r="H119"/>
    </row>
    <row r="120" spans="1:11" x14ac:dyDescent="0.25">
      <c r="A120" s="97" t="s">
        <v>1399</v>
      </c>
      <c r="C120" s="96"/>
      <c r="D120" s="344" t="s">
        <v>1402</v>
      </c>
      <c r="E120" s="2"/>
      <c r="F120" s="2"/>
      <c r="G120" s="2"/>
      <c r="H120" s="2"/>
      <c r="I120" s="2"/>
      <c r="J120" s="2"/>
      <c r="K120" s="342"/>
    </row>
    <row r="121" spans="1:11" x14ac:dyDescent="0.25">
      <c r="A121" s="286" t="s">
        <v>1171</v>
      </c>
      <c r="C121" s="101"/>
      <c r="D121" s="2" t="s">
        <v>1384</v>
      </c>
      <c r="E121" s="288"/>
      <c r="F121" s="289"/>
      <c r="G121" s="289"/>
      <c r="H121" s="289"/>
      <c r="K121" s="341"/>
    </row>
    <row r="122" spans="1:11" x14ac:dyDescent="0.25">
      <c r="A122" s="70"/>
      <c r="B122" s="286"/>
      <c r="C122" s="290"/>
      <c r="D122" s="287"/>
      <c r="E122" s="291"/>
      <c r="F122" s="292"/>
      <c r="G122" s="292"/>
      <c r="H122" s="293"/>
      <c r="I122" s="74"/>
      <c r="K122" s="342"/>
    </row>
    <row r="123" spans="1:11" x14ac:dyDescent="0.25">
      <c r="A123" s="2"/>
      <c r="B123" s="2"/>
      <c r="C123" s="2"/>
      <c r="D123" s="286"/>
      <c r="E123" s="2"/>
      <c r="F123" s="2"/>
      <c r="G123" s="2"/>
      <c r="H123" s="2"/>
      <c r="I123" s="2"/>
      <c r="J123" s="2"/>
      <c r="K123" s="342"/>
    </row>
    <row r="124" spans="1:11" x14ac:dyDescent="0.25">
      <c r="A124" s="70"/>
      <c r="B124" s="101"/>
      <c r="C124" s="101"/>
      <c r="D124" s="287"/>
      <c r="E124" s="288"/>
      <c r="F124" s="287"/>
      <c r="G124" s="287"/>
      <c r="H124" s="289"/>
      <c r="I124" s="287"/>
      <c r="J124" s="2"/>
      <c r="K124" s="342"/>
    </row>
    <row r="125" spans="1:11" x14ac:dyDescent="0.25">
      <c r="A125" s="70"/>
      <c r="B125" s="344" t="s">
        <v>1385</v>
      </c>
      <c r="C125" s="101"/>
      <c r="D125" s="287"/>
      <c r="E125" s="294"/>
      <c r="F125" s="74"/>
      <c r="G125" s="74"/>
      <c r="H125" s="295"/>
      <c r="I125" s="296"/>
      <c r="K125" s="341"/>
    </row>
    <row r="126" spans="1:11" x14ac:dyDescent="0.25">
      <c r="A126" s="70"/>
      <c r="B126" s="345" t="s">
        <v>1403</v>
      </c>
      <c r="C126" s="101"/>
      <c r="D126" s="287"/>
      <c r="F126" s="74"/>
      <c r="G126" s="74"/>
      <c r="H126" s="289"/>
      <c r="I126" s="287"/>
      <c r="J126" s="2"/>
      <c r="K126" s="341"/>
    </row>
    <row r="127" spans="1:11" x14ac:dyDescent="0.25">
      <c r="A127" s="89"/>
      <c r="B127" s="5"/>
      <c r="C127" s="90"/>
      <c r="D127" s="74"/>
      <c r="E127" s="288"/>
      <c r="F127" s="287"/>
      <c r="G127" s="287"/>
      <c r="H127" s="289"/>
      <c r="I127" s="287"/>
      <c r="J127" s="287"/>
      <c r="K127" s="341"/>
    </row>
    <row r="128" spans="1:11" x14ac:dyDescent="0.25">
      <c r="C128"/>
      <c r="D128"/>
      <c r="E128"/>
      <c r="F128"/>
      <c r="H128"/>
    </row>
    <row r="129" spans="3:8" x14ac:dyDescent="0.25">
      <c r="C129"/>
      <c r="D129"/>
      <c r="E129"/>
      <c r="F129"/>
      <c r="H129"/>
    </row>
    <row r="130" spans="3:8" x14ac:dyDescent="0.25">
      <c r="C130"/>
      <c r="D130"/>
      <c r="E130"/>
      <c r="F130"/>
      <c r="H130"/>
    </row>
  </sheetData>
  <autoFilter ref="A1:H130"/>
  <mergeCells count="16">
    <mergeCell ref="A118:F118"/>
    <mergeCell ref="A2:A3"/>
    <mergeCell ref="B2:B3"/>
    <mergeCell ref="C2:C3"/>
    <mergeCell ref="D2:D3"/>
    <mergeCell ref="E2:F2"/>
    <mergeCell ref="A31:A32"/>
    <mergeCell ref="B31:B32"/>
    <mergeCell ref="C31:C32"/>
    <mergeCell ref="D31:D32"/>
    <mergeCell ref="E31:F31"/>
    <mergeCell ref="A84:A85"/>
    <mergeCell ref="B84:B85"/>
    <mergeCell ref="C84:C85"/>
    <mergeCell ref="D84:D85"/>
    <mergeCell ref="E84:F84"/>
  </mergeCells>
  <printOptions horizontalCentered="1"/>
  <pageMargins left="0.23622047244094491" right="3.937007874015748E-2" top="0.55118110236220474" bottom="0.55118110236220474" header="0.31496062992125984" footer="0.31496062992125984"/>
  <pageSetup paperSize="9" scale="60" orientation="portrait" r:id="rId1"/>
  <rowBreaks count="1" manualBreakCount="1">
    <brk id="8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Nuovo Modello CE BAT 2022</vt:lpstr>
      <vt:lpstr>Nuovo Mod Comp sociale2022</vt:lpstr>
      <vt:lpstr>Conto Economico_NEW</vt:lpstr>
      <vt:lpstr>'Conto Economico_NEW'!Area_stampa</vt:lpstr>
      <vt:lpstr>'Nuovo Mod Comp sociale2022'!Area_stampa</vt:lpstr>
      <vt:lpstr>'Nuovo Modello CE BAT 2022'!Area_stampa</vt:lpstr>
      <vt:lpstr>'Conto Economico_NEW'!Titoli_stampa</vt:lpstr>
      <vt:lpstr>'Nuovo Mod Comp sociale2022'!Titoli_stampa</vt:lpstr>
      <vt:lpstr>'Nuovo Modello CE BAT 2022'!Titoli_stampa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Bacca</dc:creator>
  <cp:lastModifiedBy>Sonia Pirelli</cp:lastModifiedBy>
  <cp:lastPrinted>2023-05-31T11:33:10Z</cp:lastPrinted>
  <dcterms:created xsi:type="dcterms:W3CDTF">2019-06-15T04:15:14Z</dcterms:created>
  <dcterms:modified xsi:type="dcterms:W3CDTF">2023-06-09T10:58:34Z</dcterms:modified>
</cp:coreProperties>
</file>