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4\SONIA12_06_2025\da pubblicare\"/>
    </mc:Choice>
  </mc:AlternateContent>
  <bookViews>
    <workbookView xWindow="0" yWindow="0" windowWidth="28800" windowHeight="117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8" i="1" l="1"/>
  <c r="D78" i="1"/>
  <c r="Y75" i="1"/>
  <c r="D75" i="1"/>
  <c r="Y12" i="1"/>
  <c r="D12" i="1"/>
  <c r="Y11" i="1"/>
  <c r="D11" i="1"/>
  <c r="Y7" i="1"/>
  <c r="D7" i="1"/>
  <c r="Y6" i="1"/>
  <c r="D6" i="1"/>
  <c r="Y5" i="1"/>
  <c r="D5" i="1"/>
</calcChain>
</file>

<file path=xl/sharedStrings.xml><?xml version="1.0" encoding="utf-8"?>
<sst xmlns="http://schemas.openxmlformats.org/spreadsheetml/2006/main" count="227" uniqueCount="227">
  <si>
    <t>CONTO ECONOMICO CONSUNTIVO 2024 DELLE MACROSTUTTURE</t>
  </si>
  <si>
    <t>TOTALE AZIENDA</t>
  </si>
  <si>
    <t>A)</t>
  </si>
  <si>
    <t xml:space="preserve"> VALORE DELLA PRODUZIONE</t>
  </si>
  <si>
    <t>ANNO 2024</t>
  </si>
  <si>
    <t>P.O. ANDRIA (Plesso di Canosa)</t>
  </si>
  <si>
    <t>P.O. BISCEGLIE</t>
  </si>
  <si>
    <t>P.O. BARLETTA</t>
  </si>
  <si>
    <t>C&amp;R COMUNI ASSISTENZA OSPEDALIERA</t>
  </si>
  <si>
    <t>PTA -CANOSA</t>
  </si>
  <si>
    <t>PTA -TRANI</t>
  </si>
  <si>
    <t>DISTRETTO 1</t>
  </si>
  <si>
    <t>DISTRETTO 2</t>
  </si>
  <si>
    <t>DISTRETTO 3</t>
  </si>
  <si>
    <t>DISTRETTO 4</t>
  </si>
  <si>
    <t>DISTRETTO 5</t>
  </si>
  <si>
    <t>SERVIZIO SOVRADISTR. DI RIABILITAZ.</t>
  </si>
  <si>
    <t>DIPARTIM. DIPENDENZE PATOLOGICHE</t>
  </si>
  <si>
    <t>DIPARTIM. SALUTE MENTALE</t>
  </si>
  <si>
    <t>COORDINAM. PROVINCIALE SERVIZIO "118"</t>
  </si>
  <si>
    <t>SERVIZIO DI PNEUMOTISIOLOGIA</t>
  </si>
  <si>
    <t>C&amp;R COMUNI ASSISTENZA TERRITORIALE + FILE "F"+ PTA+PPA</t>
  </si>
  <si>
    <t>DIPARTIMENTO DI PREVENZIONE</t>
  </si>
  <si>
    <t>C&amp;R COMUNI ASSISTENZA COLLETTIVA</t>
  </si>
  <si>
    <t>STRUTTURE CENTRALI</t>
  </si>
  <si>
    <t>C&amp;R COMUNI AZIENDA</t>
  </si>
  <si>
    <t>A.1)</t>
  </si>
  <si>
    <t xml:space="preserve"> Contributi in c/esercizio</t>
  </si>
  <si>
    <t>A.1.a)</t>
  </si>
  <si>
    <t xml:space="preserve"> Contributi in c/esercizio - da Regione o Provincia Autonoma per quota F.S. regionale</t>
  </si>
  <si>
    <t>A.1.b)</t>
  </si>
  <si>
    <t xml:space="preserve"> Contributi in c/esercizio - extra fondo</t>
  </si>
  <si>
    <t>A.1.b.1)</t>
  </si>
  <si>
    <t xml:space="preserve"> Contributi da Regione o Prov. Aut. (extra fondo) - vincolati</t>
  </si>
  <si>
    <t>A.1.b.2)</t>
  </si>
  <si>
    <t xml:space="preserve"> Contributi da Regione o Prov. Aut. (extra fondo) - Risorse aggiuntive da bilancio a titolo di copertura LEA</t>
  </si>
  <si>
    <t>A.1.b.3)</t>
  </si>
  <si>
    <t xml:space="preserve"> Contributi da Regione o Prov. Aut. (extra fondo) - Risorse aggiuntive da bilancio a titolo di copertura extra LEA</t>
  </si>
  <si>
    <t>A.1.b.4)</t>
  </si>
  <si>
    <t xml:space="preserve"> Contributi da Regione o Prov. Aut. (extra fondo) - altro</t>
  </si>
  <si>
    <t>A.1.b.5)</t>
  </si>
  <si>
    <t xml:space="preserve"> Contributi da aziende sanitarie pubbliche (extra fondo)</t>
  </si>
  <si>
    <t>A.1.b.6)</t>
  </si>
  <si>
    <t xml:space="preserve"> Contributi da altri soggetti pubblici</t>
  </si>
  <si>
    <t>A.1.c)</t>
  </si>
  <si>
    <t xml:space="preserve"> Contributi in c/esercizio - per ricerca</t>
  </si>
  <si>
    <t>A.1.c.1)</t>
  </si>
  <si>
    <t xml:space="preserve"> da Ministero della Salute per ricerca corrente</t>
  </si>
  <si>
    <t>A.1.c.2)</t>
  </si>
  <si>
    <t xml:space="preserve"> da Ministero della Salute per ricerca finalizzata</t>
  </si>
  <si>
    <t>A.1.c.3)</t>
  </si>
  <si>
    <t xml:space="preserve"> da Regione e altri soggetti pubblici</t>
  </si>
  <si>
    <t>A.1.c.4)</t>
  </si>
  <si>
    <t xml:space="preserve"> da privati</t>
  </si>
  <si>
    <t>A.1.d)</t>
  </si>
  <si>
    <t xml:space="preserve"> Contributi in c/esercizio - da privati</t>
  </si>
  <si>
    <t>A.2)</t>
  </si>
  <si>
    <t xml:space="preserve"> Rettifica contributi c/esercizio per destinazione ad investimenti</t>
  </si>
  <si>
    <t>A.3)</t>
  </si>
  <si>
    <t xml:space="preserve"> Utilizzo fondi per quote inutilizzate contributi vincolati di esercizi precedenti</t>
  </si>
  <si>
    <t>A.4)</t>
  </si>
  <si>
    <t xml:space="preserve"> Ricavi per prestazioni sanitarie e sociosanitarie a rilevanza sanitaria</t>
  </si>
  <si>
    <t>A.4.a)</t>
  </si>
  <si>
    <t xml:space="preserve"> Ricavi per prestazioni sanitarie e sociosanitarie - ad aziende sanitarie pubbliche</t>
  </si>
  <si>
    <t>A.4.b)</t>
  </si>
  <si>
    <t xml:space="preserve"> Ricavi per prestazioni sanitarie e sociosanitarie - intramoenia</t>
  </si>
  <si>
    <t>A.4.c)</t>
  </si>
  <si>
    <t xml:space="preserve"> Ricavi per prestazioni sanitarie e sociosanitarie - altro</t>
  </si>
  <si>
    <t>A.5)</t>
  </si>
  <si>
    <t xml:space="preserve"> Concorsi, recuperi e rimborsi</t>
  </si>
  <si>
    <t>A.6)</t>
  </si>
  <si>
    <t xml:space="preserve"> Compartecipazione alla spesa per prestazioni sanitarie (Ticket)</t>
  </si>
  <si>
    <t>A.7)</t>
  </si>
  <si>
    <t xml:space="preserve"> Quota contributi in c/capitale imputata nell'esercizio</t>
  </si>
  <si>
    <t>A.8)</t>
  </si>
  <si>
    <t xml:space="preserve"> Incrementi delle immobilizzazioni per lavori interni</t>
  </si>
  <si>
    <t>A.9)</t>
  </si>
  <si>
    <t xml:space="preserve"> Altri ricavi e proventi</t>
  </si>
  <si>
    <t>TOTALE A)</t>
  </si>
  <si>
    <t>B)</t>
  </si>
  <si>
    <t xml:space="preserve"> COSTI DELLA PRODUZIONE</t>
  </si>
  <si>
    <t>B.1)</t>
  </si>
  <si>
    <t xml:space="preserve"> Acquisti di beni</t>
  </si>
  <si>
    <t>B.1.a)</t>
  </si>
  <si>
    <t xml:space="preserve"> Acquisti di beni sanitari</t>
  </si>
  <si>
    <t>B.1.b)</t>
  </si>
  <si>
    <t xml:space="preserve"> Acquisti di beni non sanitari</t>
  </si>
  <si>
    <t>B.2)</t>
  </si>
  <si>
    <t xml:space="preserve"> Acquisti di servizi sanitari</t>
  </si>
  <si>
    <t>B.2.a)</t>
  </si>
  <si>
    <t xml:space="preserve"> Acquisti di servizi sanitari - Medicina di base</t>
  </si>
  <si>
    <t>B.2.b)</t>
  </si>
  <si>
    <t xml:space="preserve"> Acquisti di servizi sanitari - Farmaceutica</t>
  </si>
  <si>
    <t>B.2.c)</t>
  </si>
  <si>
    <t xml:space="preserve"> Acquisti di servizi sanitari per assitenza specialistica ambulatoriale</t>
  </si>
  <si>
    <t>B.2.d)</t>
  </si>
  <si>
    <t xml:space="preserve"> Acquisti di servizi sanitari per assistenza riabilitativa</t>
  </si>
  <si>
    <t>B.2.e)</t>
  </si>
  <si>
    <t xml:space="preserve"> Acquisti di servizi sanitari per assistenza integrativa</t>
  </si>
  <si>
    <t>B.2.f)</t>
  </si>
  <si>
    <t xml:space="preserve"> Acquisti di servizi sanitari per assistenza protesica</t>
  </si>
  <si>
    <t>B.2.g)</t>
  </si>
  <si>
    <t xml:space="preserve"> Acquisti di servizi sanitari per assistenza ospedaliera</t>
  </si>
  <si>
    <t>B.2.h)</t>
  </si>
  <si>
    <t xml:space="preserve"> Acquisti prestazioni di psichiatrica residenziale e semiresidenziale</t>
  </si>
  <si>
    <t>B.2.i)</t>
  </si>
  <si>
    <t xml:space="preserve"> Acquisti prestazioni di distribuzione farmaci File F</t>
  </si>
  <si>
    <t>B.2.j)</t>
  </si>
  <si>
    <t xml:space="preserve"> Acquisti prestazioni termali in convenzione</t>
  </si>
  <si>
    <t>B.2.k)</t>
  </si>
  <si>
    <t xml:space="preserve"> Acquisti prestazioni di trasporto sanitario</t>
  </si>
  <si>
    <t>B.2.l)</t>
  </si>
  <si>
    <t xml:space="preserve"> Acquisti prestazioni  socio-sanitarie a rilevanza sanitaria</t>
  </si>
  <si>
    <t>B.2.m)</t>
  </si>
  <si>
    <t xml:space="preserve"> Compartecipazione al personale per att. Libero-prof. (intramoenia)</t>
  </si>
  <si>
    <t>B.2.n)</t>
  </si>
  <si>
    <t xml:space="preserve"> Rimborsi Assegni e contributi sanitari</t>
  </si>
  <si>
    <t>B.2.o)</t>
  </si>
  <si>
    <t xml:space="preserve"> Consulenze, collaborazioni, interinale, altre prestazioni di lavoro sanitarie e sociosanitarie</t>
  </si>
  <si>
    <t>B.2.p)</t>
  </si>
  <si>
    <t xml:space="preserve"> Altri servizi sanitari e sociosanitari a rilevanza sanitaria</t>
  </si>
  <si>
    <t>B.2.q)</t>
  </si>
  <si>
    <t xml:space="preserve"> Costi per differenziale Tariffe TUC</t>
  </si>
  <si>
    <t>B.3)</t>
  </si>
  <si>
    <t xml:space="preserve"> Acquisti di servizi non sanitari</t>
  </si>
  <si>
    <t>B.3.a)</t>
  </si>
  <si>
    <t xml:space="preserve"> Servizi non sanitari</t>
  </si>
  <si>
    <t>B.3.b)</t>
  </si>
  <si>
    <t xml:space="preserve"> Consulenze, collaborazioni, interinale, altre prestazioni di lavoro non sanitarie </t>
  </si>
  <si>
    <t>B.3.c)</t>
  </si>
  <si>
    <t xml:space="preserve"> Formazione</t>
  </si>
  <si>
    <t>B.4)</t>
  </si>
  <si>
    <t xml:space="preserve"> Manutenzione e riparazione</t>
  </si>
  <si>
    <t>B.5)</t>
  </si>
  <si>
    <t xml:space="preserve"> Godimento di beni di terzi</t>
  </si>
  <si>
    <t>B.6)</t>
  </si>
  <si>
    <t xml:space="preserve"> Costi del personale</t>
  </si>
  <si>
    <t>B.6.a)</t>
  </si>
  <si>
    <t xml:space="preserve"> Personale dirigente medico</t>
  </si>
  <si>
    <t>B.6.b)</t>
  </si>
  <si>
    <t xml:space="preserve"> Personale dirigente ruolo sanitario non medico</t>
  </si>
  <si>
    <t>B.6.c)</t>
  </si>
  <si>
    <t xml:space="preserve"> Personale comparto ruolo sanitario</t>
  </si>
  <si>
    <t>B.6.d)</t>
  </si>
  <si>
    <t xml:space="preserve"> Personale dirigente altri ruoli</t>
  </si>
  <si>
    <t>B.6.e)</t>
  </si>
  <si>
    <t xml:space="preserve"> Personale comparto altri ruoli</t>
  </si>
  <si>
    <t>B.7)</t>
  </si>
  <si>
    <t xml:space="preserve"> Oneri diversi di gestione</t>
  </si>
  <si>
    <t>B.8)</t>
  </si>
  <si>
    <t xml:space="preserve"> Ammortamenti</t>
  </si>
  <si>
    <t>B.8.a)</t>
  </si>
  <si>
    <t xml:space="preserve"> Ammortamenti immobilizzazioni immateriali</t>
  </si>
  <si>
    <t>B.8.b)</t>
  </si>
  <si>
    <t xml:space="preserve"> Ammortamenti dei fabbricati</t>
  </si>
  <si>
    <t>B.8.c)</t>
  </si>
  <si>
    <t xml:space="preserve"> Ammortamenti delle altre immobilizzazioni materiali</t>
  </si>
  <si>
    <t>B.9)</t>
  </si>
  <si>
    <t xml:space="preserve"> Svalutazione delle immobilizzazioni e dei crediti</t>
  </si>
  <si>
    <t>B.10)</t>
  </si>
  <si>
    <t xml:space="preserve"> Variazione delle rimanenze</t>
  </si>
  <si>
    <t xml:space="preserve"> - B.10.a)</t>
  </si>
  <si>
    <t>B.10.a)</t>
  </si>
  <si>
    <t xml:space="preserve"> Variazione delle rimanenze sanitarie</t>
  </si>
  <si>
    <t xml:space="preserve"> - B.10.b)</t>
  </si>
  <si>
    <t>B.10.b)</t>
  </si>
  <si>
    <t xml:space="preserve"> Variazione delle rimanenze non sanitarie</t>
  </si>
  <si>
    <t>B.11)</t>
  </si>
  <si>
    <t xml:space="preserve"> Accantonamenti</t>
  </si>
  <si>
    <t>B.11.a)</t>
  </si>
  <si>
    <t xml:space="preserve"> Accantonamenti per rischi</t>
  </si>
  <si>
    <t>B.11.b)</t>
  </si>
  <si>
    <t xml:space="preserve"> Accantonamenti per premio operosità </t>
  </si>
  <si>
    <t>B.11.c)</t>
  </si>
  <si>
    <t xml:space="preserve"> Accantonamenti per quote inutilizzate di contributi vincolati</t>
  </si>
  <si>
    <t>B.11.d)</t>
  </si>
  <si>
    <t xml:space="preserve"> Altri accantonamenti</t>
  </si>
  <si>
    <t>TOTALE B)</t>
  </si>
  <si>
    <t>DIFF. TRA VALORE E COSTI DELLA PRODUZIONE (A-B)</t>
  </si>
  <si>
    <t>C)</t>
  </si>
  <si>
    <t xml:space="preserve"> PROVENTI E ONERI FINANZIARI</t>
  </si>
  <si>
    <t>C.1)</t>
  </si>
  <si>
    <t xml:space="preserve"> Interessi attivi ed altri proventi finanziari</t>
  </si>
  <si>
    <t>C.2)</t>
  </si>
  <si>
    <t xml:space="preserve"> Interessi passivi ed altri oneri finanziari</t>
  </si>
  <si>
    <t>TOTALE C)</t>
  </si>
  <si>
    <t>D)</t>
  </si>
  <si>
    <t xml:space="preserve"> RETTIFICHE DI VALORE DI ATTIVITÀ FINANZIARIE</t>
  </si>
  <si>
    <t>D.1)</t>
  </si>
  <si>
    <t xml:space="preserve"> Rivalutazioni</t>
  </si>
  <si>
    <t>D.2)</t>
  </si>
  <si>
    <t xml:space="preserve"> Svalutazioni</t>
  </si>
  <si>
    <t>TOTALE D)</t>
  </si>
  <si>
    <t>E)</t>
  </si>
  <si>
    <t xml:space="preserve"> PROVENTI E ONERI STRAORDINARI</t>
  </si>
  <si>
    <t>E.1)</t>
  </si>
  <si>
    <t xml:space="preserve"> Proventi straordinari</t>
  </si>
  <si>
    <t>E.1.a)</t>
  </si>
  <si>
    <t xml:space="preserve"> Plusvalenze</t>
  </si>
  <si>
    <t>E.1.b)</t>
  </si>
  <si>
    <t xml:space="preserve"> Altri proventi straordinari</t>
  </si>
  <si>
    <t>E.2)</t>
  </si>
  <si>
    <t xml:space="preserve"> Oneri straordinari</t>
  </si>
  <si>
    <t>E.2.a)</t>
  </si>
  <si>
    <t xml:space="preserve"> Minusvalenze</t>
  </si>
  <si>
    <t>E.2.b)</t>
  </si>
  <si>
    <t xml:space="preserve"> Altri oneri straordinari</t>
  </si>
  <si>
    <t>TOTALE E)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</si>
  <si>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</si>
  <si>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</si>
  <si>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</si>
  <si>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</si>
  <si>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</si>
  <si>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Y.1.a)</t>
  </si>
  <si>
    <t xml:space="preserve"> IRAP relativa a personale dipendente</t>
  </si>
  <si>
    <t>Y.1.b)</t>
  </si>
  <si>
    <t xml:space="preserve"> IRAP relativa a collaboratori e personale assimilato a lavoro dipendente</t>
  </si>
  <si>
    <t>Y.1.c)</t>
  </si>
  <si>
    <t xml:space="preserve"> IRAP relativa ad attività di libera professione (intramoenia)</t>
  </si>
  <si>
    <t>Y.1.d)</t>
  </si>
  <si>
    <t xml:space="preserve"> IRAP relativa ad attività commerciali</t>
  </si>
  <si>
    <t>Y.2)</t>
  </si>
  <si>
    <t xml:space="preserve"> IRES</t>
  </si>
  <si>
    <t>Y.3)</t>
  </si>
  <si>
    <t xml:space="preserve"> 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</si>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</sst>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5" fillId="0" borderId="1" xfId="1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7" xfId="0" applyFont="1" applyBorder="1"/>
    <xf numFmtId="164" fontId="2" fillId="3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164" fontId="0" fillId="3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2"/>
    </xf>
    <xf numFmtId="0" fontId="8" fillId="0" borderId="1" xfId="0" applyFont="1" applyBorder="1" applyAlignment="1">
      <alignment horizontal="left" vertical="center" indent="2"/>
    </xf>
    <xf numFmtId="164" fontId="8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164" fontId="9" fillId="4" borderId="10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164" fontId="2" fillId="2" borderId="12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0" borderId="0" xfId="0" applyFill="1"/>
    <xf numFmtId="0" fontId="0" fillId="0" borderId="13" xfId="0" applyFill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164" fontId="9" fillId="5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2" fillId="0" borderId="17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164" fontId="9" fillId="4" borderId="6" xfId="0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0" fillId="0" borderId="0" xfId="0" applyNumberFormat="1"/>
    <xf numFmtId="0" fontId="6" fillId="2" borderId="18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164" fontId="9" fillId="2" borderId="18" xfId="0" applyNumberFormat="1" applyFont="1" applyFill="1" applyBorder="1" applyAlignment="1">
      <alignment vertical="center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7" xfId="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43" fontId="7" fillId="2" borderId="4" xfId="3" applyFont="1" applyFill="1" applyBorder="1" applyAlignment="1">
      <alignment horizontal="center" vertical="center" wrapText="1"/>
    </xf>
    <xf numFmtId="43" fontId="7" fillId="2" borderId="8" xfId="3" applyFont="1" applyFill="1" applyBorder="1" applyAlignment="1">
      <alignment horizontal="center" vertical="center" wrapText="1"/>
    </xf>
  </cellXfs>
  <cellStyles count="4">
    <cellStyle name="Migliaia 15" xfId="2"/>
    <cellStyle name="Migliaia 2" xfId="3"/>
    <cellStyle name="Normale" xfId="0" builtinId="0"/>
    <cellStyle name="Normale_FCR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"/>
  <sheetViews>
    <sheetView tabSelected="1" topLeftCell="B1" zoomScale="80" zoomScaleNormal="80" workbookViewId="0">
      <pane xSplit="3" ySplit="3" topLeftCell="E5" activePane="bottomRight" state="frozen"/>
      <selection activeCell="B1" sqref="B1"/>
      <selection pane="topRight" activeCell="E1" sqref="E1"/>
      <selection pane="bottomLeft" activeCell="B4" sqref="B4"/>
      <selection pane="bottomRight" activeCell="B2" sqref="B2:Y113"/>
    </sheetView>
  </sheetViews>
  <sheetFormatPr defaultRowHeight="15" x14ac:dyDescent="0.25"/>
  <cols>
    <col min="1" max="1" width="2.7109375" customWidth="1"/>
    <col min="2" max="2" width="12.85546875" customWidth="1"/>
    <col min="3" max="3" width="72.85546875" customWidth="1"/>
    <col min="4" max="4" width="17.5703125" hidden="1" customWidth="1"/>
    <col min="5" max="6" width="16.85546875" hidden="1" customWidth="1"/>
    <col min="7" max="7" width="19" hidden="1" customWidth="1"/>
    <col min="8" max="17" width="16.85546875" hidden="1" customWidth="1"/>
    <col min="18" max="24" width="16.85546875" customWidth="1"/>
    <col min="25" max="25" width="22.7109375" bestFit="1" customWidth="1"/>
    <col min="26" max="26" width="15.140625" customWidth="1"/>
    <col min="27" max="27" width="12" bestFit="1" customWidth="1"/>
  </cols>
  <sheetData>
    <row r="1" spans="1:27" x14ac:dyDescent="0.25">
      <c r="A1" s="1"/>
      <c r="B1" s="1"/>
      <c r="C1" s="2" t="s">
        <v>0</v>
      </c>
      <c r="D1" s="2" t="s">
        <v>1</v>
      </c>
    </row>
    <row r="2" spans="1:27" ht="28.5" customHeight="1" x14ac:dyDescent="0.25">
      <c r="B2" s="61" t="s">
        <v>2</v>
      </c>
      <c r="C2" s="63" t="s">
        <v>3</v>
      </c>
      <c r="D2" s="59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5" t="s">
        <v>10</v>
      </c>
      <c r="K2" s="65" t="s">
        <v>11</v>
      </c>
      <c r="L2" s="65" t="s">
        <v>12</v>
      </c>
      <c r="M2" s="65" t="s">
        <v>13</v>
      </c>
      <c r="N2" s="65" t="s">
        <v>14</v>
      </c>
      <c r="O2" s="65" t="s">
        <v>15</v>
      </c>
      <c r="P2" s="65" t="s">
        <v>16</v>
      </c>
      <c r="Q2" s="65" t="s">
        <v>17</v>
      </c>
      <c r="R2" s="65" t="s">
        <v>18</v>
      </c>
      <c r="S2" s="65" t="s">
        <v>19</v>
      </c>
      <c r="T2" s="65" t="s">
        <v>20</v>
      </c>
      <c r="U2" s="65" t="s">
        <v>21</v>
      </c>
      <c r="V2" s="65" t="s">
        <v>22</v>
      </c>
      <c r="W2" s="65" t="s">
        <v>23</v>
      </c>
      <c r="X2" s="65" t="s">
        <v>24</v>
      </c>
      <c r="Y2" s="65" t="s">
        <v>25</v>
      </c>
    </row>
    <row r="3" spans="1:27" ht="51.75" customHeight="1" x14ac:dyDescent="0.25">
      <c r="B3" s="62"/>
      <c r="C3" s="64"/>
      <c r="D3" s="60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7" x14ac:dyDescent="0.25">
      <c r="B4" s="3" t="s">
        <v>26</v>
      </c>
      <c r="C4" s="4" t="s">
        <v>27</v>
      </c>
      <c r="D4" s="5">
        <v>787838750.34000003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835348.15</v>
      </c>
      <c r="P4" s="5">
        <v>0</v>
      </c>
      <c r="Q4" s="5">
        <v>0</v>
      </c>
      <c r="R4" s="5">
        <v>2364831.91</v>
      </c>
      <c r="S4" s="5">
        <v>0</v>
      </c>
      <c r="T4" s="5">
        <v>0</v>
      </c>
      <c r="U4" s="5">
        <v>5367304.63</v>
      </c>
      <c r="V4" s="5">
        <v>23318.17</v>
      </c>
      <c r="W4" s="5">
        <v>0</v>
      </c>
      <c r="X4" s="5">
        <v>123446.88</v>
      </c>
      <c r="Y4" s="5">
        <v>779124500.60000002</v>
      </c>
    </row>
    <row r="5" spans="1:27" x14ac:dyDescent="0.25">
      <c r="B5" s="6" t="s">
        <v>28</v>
      </c>
      <c r="C5" s="7" t="s">
        <v>29</v>
      </c>
      <c r="D5" s="8">
        <f>778463279.71-2794869</f>
        <v>775668410.71000004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835348.15</v>
      </c>
      <c r="P5" s="8">
        <v>0</v>
      </c>
      <c r="Q5" s="8">
        <v>0</v>
      </c>
      <c r="R5" s="8">
        <v>2248431.91</v>
      </c>
      <c r="S5" s="8">
        <v>0</v>
      </c>
      <c r="T5" s="8">
        <v>0</v>
      </c>
      <c r="U5" s="8">
        <v>5289609.63</v>
      </c>
      <c r="V5" s="8">
        <v>0</v>
      </c>
      <c r="W5" s="8">
        <v>0</v>
      </c>
      <c r="X5" s="8">
        <v>0</v>
      </c>
      <c r="Y5" s="8">
        <f>770089890.02-2794869</f>
        <v>767295021.01999998</v>
      </c>
      <c r="Z5" s="9"/>
      <c r="AA5" s="9"/>
    </row>
    <row r="6" spans="1:27" x14ac:dyDescent="0.25">
      <c r="B6" s="6" t="s">
        <v>30</v>
      </c>
      <c r="C6" s="7" t="s">
        <v>31</v>
      </c>
      <c r="D6" s="10">
        <f>9356174.9+2794868</f>
        <v>12151042.9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116400</v>
      </c>
      <c r="S6" s="10">
        <v>0</v>
      </c>
      <c r="T6" s="10">
        <v>0</v>
      </c>
      <c r="U6" s="10">
        <v>77695</v>
      </c>
      <c r="V6" s="10">
        <v>23318.17</v>
      </c>
      <c r="W6" s="10">
        <v>0</v>
      </c>
      <c r="X6" s="10">
        <v>123446.88</v>
      </c>
      <c r="Y6" s="10">
        <f>9015314.85+2794868</f>
        <v>11810182.85</v>
      </c>
    </row>
    <row r="7" spans="1:27" x14ac:dyDescent="0.25">
      <c r="B7" s="11" t="s">
        <v>32</v>
      </c>
      <c r="C7" s="12" t="s">
        <v>33</v>
      </c>
      <c r="D7" s="8">
        <f>695180.22+2756897</f>
        <v>3452077.2199999997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116400</v>
      </c>
      <c r="S7" s="13">
        <v>0</v>
      </c>
      <c r="T7" s="13">
        <v>0</v>
      </c>
      <c r="U7" s="13">
        <v>77695</v>
      </c>
      <c r="V7" s="13">
        <v>23318.17</v>
      </c>
      <c r="W7" s="13">
        <v>0</v>
      </c>
      <c r="X7" s="13">
        <v>123446.88</v>
      </c>
      <c r="Y7" s="13">
        <f>354320.17+2756897</f>
        <v>3111217.17</v>
      </c>
    </row>
    <row r="8" spans="1:27" x14ac:dyDescent="0.25">
      <c r="B8" s="11" t="s">
        <v>34</v>
      </c>
      <c r="C8" s="12" t="s">
        <v>35</v>
      </c>
      <c r="D8" s="8">
        <v>4463848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4463848</v>
      </c>
    </row>
    <row r="9" spans="1:27" x14ac:dyDescent="0.25">
      <c r="B9" s="11" t="s">
        <v>36</v>
      </c>
      <c r="C9" s="12" t="s">
        <v>37</v>
      </c>
      <c r="D9" s="8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</row>
    <row r="10" spans="1:27" x14ac:dyDescent="0.25">
      <c r="B10" s="11" t="s">
        <v>38</v>
      </c>
      <c r="C10" s="12" t="s">
        <v>39</v>
      </c>
      <c r="D10" s="8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</row>
    <row r="11" spans="1:27" x14ac:dyDescent="0.25">
      <c r="B11" s="11" t="s">
        <v>40</v>
      </c>
      <c r="C11" s="12" t="s">
        <v>41</v>
      </c>
      <c r="D11" s="8">
        <f>2449252.72+1735205</f>
        <v>4184457.72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f>2449252.72+1735205</f>
        <v>4184457.72</v>
      </c>
    </row>
    <row r="12" spans="1:27" x14ac:dyDescent="0.25">
      <c r="B12" s="11" t="s">
        <v>42</v>
      </c>
      <c r="C12" s="12" t="s">
        <v>43</v>
      </c>
      <c r="D12" s="8">
        <f>1747893.96-1697233</f>
        <v>50660.959999999963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f>1747893.96-1697233</f>
        <v>50660.959999999963</v>
      </c>
    </row>
    <row r="13" spans="1:27" x14ac:dyDescent="0.25">
      <c r="B13" s="6" t="s">
        <v>44</v>
      </c>
      <c r="C13" s="7" t="s">
        <v>45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</row>
    <row r="14" spans="1:27" x14ac:dyDescent="0.25">
      <c r="B14" s="11" t="s">
        <v>46</v>
      </c>
      <c r="C14" s="12" t="s">
        <v>47</v>
      </c>
      <c r="D14" s="8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</row>
    <row r="15" spans="1:27" x14ac:dyDescent="0.25">
      <c r="B15" s="11" t="s">
        <v>48</v>
      </c>
      <c r="C15" s="12" t="s">
        <v>49</v>
      </c>
      <c r="D15" s="8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</row>
    <row r="16" spans="1:27" x14ac:dyDescent="0.25">
      <c r="B16" s="11" t="s">
        <v>50</v>
      </c>
      <c r="C16" s="12" t="s">
        <v>51</v>
      </c>
      <c r="D16" s="8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</row>
    <row r="17" spans="2:25" x14ac:dyDescent="0.25">
      <c r="B17" s="11" t="s">
        <v>52</v>
      </c>
      <c r="C17" s="12" t="s">
        <v>53</v>
      </c>
      <c r="D17" s="8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</row>
    <row r="18" spans="2:25" x14ac:dyDescent="0.25">
      <c r="B18" s="6" t="s">
        <v>54</v>
      </c>
      <c r="C18" s="7" t="s">
        <v>55</v>
      </c>
      <c r="D18" s="8">
        <v>19295.73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19295.73</v>
      </c>
    </row>
    <row r="19" spans="2:25" x14ac:dyDescent="0.25">
      <c r="B19" s="14" t="s">
        <v>56</v>
      </c>
      <c r="C19" s="15" t="s">
        <v>57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</row>
    <row r="20" spans="2:25" x14ac:dyDescent="0.25">
      <c r="B20" s="14" t="s">
        <v>58</v>
      </c>
      <c r="C20" s="15" t="s">
        <v>59</v>
      </c>
      <c r="D20" s="16">
        <v>706903.66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706903.66</v>
      </c>
    </row>
    <row r="21" spans="2:25" x14ac:dyDescent="0.25">
      <c r="B21" s="14" t="s">
        <v>60</v>
      </c>
      <c r="C21" s="15" t="s">
        <v>61</v>
      </c>
      <c r="D21" s="17">
        <v>39439809.040000066</v>
      </c>
      <c r="E21" s="17">
        <v>55094690.43</v>
      </c>
      <c r="F21" s="17">
        <v>19054374.940000001</v>
      </c>
      <c r="G21" s="17">
        <v>56665849.24000001</v>
      </c>
      <c r="H21" s="17">
        <v>19986161</v>
      </c>
      <c r="I21" s="17">
        <v>2029835.3200000003</v>
      </c>
      <c r="J21" s="17">
        <v>7726218.8599999994</v>
      </c>
      <c r="K21" s="17">
        <v>1763610.3699999996</v>
      </c>
      <c r="L21" s="17">
        <v>571353.00999999978</v>
      </c>
      <c r="M21" s="17">
        <v>2493643.0499999998</v>
      </c>
      <c r="N21" s="17">
        <v>1004623.2999999997</v>
      </c>
      <c r="O21" s="17">
        <v>1482649.8200000005</v>
      </c>
      <c r="P21" s="17">
        <v>1022762.84</v>
      </c>
      <c r="Q21" s="17">
        <v>0</v>
      </c>
      <c r="R21" s="17">
        <v>19.37</v>
      </c>
      <c r="S21" s="17">
        <v>0</v>
      </c>
      <c r="T21" s="17">
        <v>1325475.2799999998</v>
      </c>
      <c r="U21" s="17">
        <v>13007248.09</v>
      </c>
      <c r="V21" s="17">
        <v>284846.50999999995</v>
      </c>
      <c r="W21" s="17">
        <v>0</v>
      </c>
      <c r="X21" s="17">
        <v>142739.19</v>
      </c>
      <c r="Y21" s="17">
        <v>-144216291.57999998</v>
      </c>
    </row>
    <row r="22" spans="2:25" x14ac:dyDescent="0.25">
      <c r="B22" s="6" t="s">
        <v>62</v>
      </c>
      <c r="C22" s="7" t="s">
        <v>63</v>
      </c>
      <c r="D22" s="8">
        <v>34676731.610000007</v>
      </c>
      <c r="E22" s="8">
        <v>0</v>
      </c>
      <c r="F22" s="8">
        <v>0</v>
      </c>
      <c r="G22" s="8">
        <v>0</v>
      </c>
      <c r="H22" s="8">
        <v>19986161</v>
      </c>
      <c r="I22" s="8">
        <v>0</v>
      </c>
      <c r="J22" s="8">
        <v>0</v>
      </c>
      <c r="K22" s="8">
        <v>1109179</v>
      </c>
      <c r="L22" s="8">
        <v>0</v>
      </c>
      <c r="M22" s="8">
        <v>0</v>
      </c>
      <c r="N22" s="8">
        <v>0</v>
      </c>
      <c r="O22" s="8">
        <v>0</v>
      </c>
      <c r="P22" s="8">
        <v>571186</v>
      </c>
      <c r="Q22" s="8">
        <v>0</v>
      </c>
      <c r="R22" s="8">
        <v>0</v>
      </c>
      <c r="S22" s="8">
        <v>0</v>
      </c>
      <c r="T22" s="8">
        <v>0</v>
      </c>
      <c r="U22" s="8">
        <v>13007248.09</v>
      </c>
      <c r="V22" s="8">
        <v>0</v>
      </c>
      <c r="W22" s="8">
        <v>0</v>
      </c>
      <c r="X22" s="8">
        <v>0</v>
      </c>
      <c r="Y22" s="8">
        <v>2957.52</v>
      </c>
    </row>
    <row r="23" spans="2:25" x14ac:dyDescent="0.25">
      <c r="B23" s="6" t="s">
        <v>64</v>
      </c>
      <c r="C23" s="7" t="s">
        <v>65</v>
      </c>
      <c r="D23" s="8">
        <v>3837907.5200000005</v>
      </c>
      <c r="E23" s="8">
        <v>483169.15</v>
      </c>
      <c r="F23" s="8">
        <v>154897.76</v>
      </c>
      <c r="G23" s="8">
        <v>0</v>
      </c>
      <c r="H23" s="8">
        <v>0</v>
      </c>
      <c r="I23" s="8">
        <v>56419.02</v>
      </c>
      <c r="J23" s="8">
        <v>315937.98</v>
      </c>
      <c r="K23" s="8">
        <v>41408.19</v>
      </c>
      <c r="L23" s="8">
        <v>0</v>
      </c>
      <c r="M23" s="8">
        <v>38645</v>
      </c>
      <c r="N23" s="8">
        <v>128070.22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20</v>
      </c>
      <c r="W23" s="8">
        <v>0</v>
      </c>
      <c r="X23" s="8">
        <v>0</v>
      </c>
      <c r="Y23" s="8">
        <v>2619340.2000000002</v>
      </c>
    </row>
    <row r="24" spans="2:25" x14ac:dyDescent="0.25">
      <c r="B24" s="6" t="s">
        <v>66</v>
      </c>
      <c r="C24" s="7" t="s">
        <v>67</v>
      </c>
      <c r="D24" s="8">
        <v>925169.91000005603</v>
      </c>
      <c r="E24" s="27">
        <v>54611521.280000001</v>
      </c>
      <c r="F24" s="27">
        <v>18899477.18</v>
      </c>
      <c r="G24" s="27">
        <v>56665849.24000001</v>
      </c>
      <c r="H24" s="27">
        <v>0</v>
      </c>
      <c r="I24" s="27">
        <v>1973416.3000000003</v>
      </c>
      <c r="J24" s="27">
        <v>7410280.8799999999</v>
      </c>
      <c r="K24" s="27">
        <v>613023.17999999959</v>
      </c>
      <c r="L24" s="27">
        <v>571353.00999999978</v>
      </c>
      <c r="M24" s="27">
        <v>2454998.0499999998</v>
      </c>
      <c r="N24" s="27">
        <v>876553.07999999973</v>
      </c>
      <c r="O24" s="27">
        <v>1482649.8200000005</v>
      </c>
      <c r="P24" s="27">
        <v>451576.83999999997</v>
      </c>
      <c r="Q24" s="27">
        <v>0</v>
      </c>
      <c r="R24" s="27">
        <v>19.37</v>
      </c>
      <c r="S24" s="27">
        <v>0</v>
      </c>
      <c r="T24" s="27">
        <v>1325475.2799999998</v>
      </c>
      <c r="U24" s="27">
        <v>0</v>
      </c>
      <c r="V24" s="27">
        <v>284826.50999999995</v>
      </c>
      <c r="W24" s="27">
        <v>0</v>
      </c>
      <c r="X24" s="27">
        <v>142739.19</v>
      </c>
      <c r="Y24" s="8">
        <v>-146838589.29999998</v>
      </c>
    </row>
    <row r="25" spans="2:25" x14ac:dyDescent="0.25">
      <c r="B25" s="14" t="s">
        <v>68</v>
      </c>
      <c r="C25" s="15" t="s">
        <v>69</v>
      </c>
      <c r="D25" s="16">
        <v>16511879.879999999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385451.29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16126428.59</v>
      </c>
    </row>
    <row r="26" spans="2:25" x14ac:dyDescent="0.25">
      <c r="B26" s="14" t="s">
        <v>70</v>
      </c>
      <c r="C26" s="15" t="s">
        <v>71</v>
      </c>
      <c r="D26" s="16">
        <v>3303873.9399999995</v>
      </c>
      <c r="E26" s="16">
        <v>614917.53</v>
      </c>
      <c r="F26" s="16">
        <v>213312.40999999997</v>
      </c>
      <c r="G26" s="16">
        <v>1382190.5399999998</v>
      </c>
      <c r="H26" s="16">
        <v>0</v>
      </c>
      <c r="I26" s="16">
        <v>124392.84999999999</v>
      </c>
      <c r="J26" s="16">
        <v>467101.62999999995</v>
      </c>
      <c r="K26" s="16">
        <v>38641.47</v>
      </c>
      <c r="L26" s="16">
        <v>36014.82</v>
      </c>
      <c r="M26" s="16">
        <v>154749</v>
      </c>
      <c r="N26" s="16">
        <v>55252.88</v>
      </c>
      <c r="O26" s="16">
        <v>93457.739999999991</v>
      </c>
      <c r="P26" s="16">
        <v>28464.809999999998</v>
      </c>
      <c r="Q26" s="16">
        <v>0</v>
      </c>
      <c r="R26" s="16">
        <v>2830.4599999999996</v>
      </c>
      <c r="S26" s="16">
        <v>0</v>
      </c>
      <c r="T26" s="16">
        <v>83550.340000000229</v>
      </c>
      <c r="U26" s="16">
        <v>0</v>
      </c>
      <c r="V26" s="16">
        <v>0</v>
      </c>
      <c r="W26" s="16">
        <v>0</v>
      </c>
      <c r="X26" s="16">
        <v>8997.4599999999991</v>
      </c>
      <c r="Y26" s="16">
        <v>0</v>
      </c>
    </row>
    <row r="27" spans="2:25" x14ac:dyDescent="0.25">
      <c r="B27" s="14" t="s">
        <v>72</v>
      </c>
      <c r="C27" s="15" t="s">
        <v>73</v>
      </c>
      <c r="D27" s="16">
        <v>13724954.67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13724954.67</v>
      </c>
    </row>
    <row r="28" spans="2:25" x14ac:dyDescent="0.25">
      <c r="B28" s="14" t="s">
        <v>74</v>
      </c>
      <c r="C28" s="15" t="s">
        <v>75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</row>
    <row r="29" spans="2:25" ht="15.75" thickBot="1" x14ac:dyDescent="0.3">
      <c r="B29" s="18" t="s">
        <v>76</v>
      </c>
      <c r="C29" s="19" t="s">
        <v>77</v>
      </c>
      <c r="D29" s="20">
        <v>656000.92000000004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656000.92000000004</v>
      </c>
    </row>
    <row r="30" spans="2:25" ht="16.5" thickTop="1" x14ac:dyDescent="0.25">
      <c r="B30" s="21" t="s">
        <v>78</v>
      </c>
      <c r="C30" s="22"/>
      <c r="D30" s="23">
        <v>862182172.45000005</v>
      </c>
      <c r="E30" s="23">
        <v>55709607.960000001</v>
      </c>
      <c r="F30" s="23">
        <v>19267687.350000001</v>
      </c>
      <c r="G30" s="23">
        <v>58048039.780000009</v>
      </c>
      <c r="H30" s="23">
        <v>19986161</v>
      </c>
      <c r="I30" s="23">
        <v>2154228.1700000004</v>
      </c>
      <c r="J30" s="23">
        <v>8193320.4899999993</v>
      </c>
      <c r="K30" s="23">
        <v>1802251.8399999996</v>
      </c>
      <c r="L30" s="23">
        <v>607367.82999999973</v>
      </c>
      <c r="M30" s="23">
        <v>2648392.0499999998</v>
      </c>
      <c r="N30" s="23">
        <v>1059876.1799999997</v>
      </c>
      <c r="O30" s="23">
        <v>2411455.7100000009</v>
      </c>
      <c r="P30" s="23">
        <v>1436678.94</v>
      </c>
      <c r="Q30" s="23">
        <v>0</v>
      </c>
      <c r="R30" s="23">
        <v>2367681.7400000002</v>
      </c>
      <c r="S30" s="23">
        <v>0</v>
      </c>
      <c r="T30" s="23">
        <v>1409025.62</v>
      </c>
      <c r="U30" s="23">
        <v>18374552.719999999</v>
      </c>
      <c r="V30" s="23">
        <v>308164.67999999993</v>
      </c>
      <c r="W30" s="23">
        <v>0</v>
      </c>
      <c r="X30" s="23">
        <v>275183.53000000003</v>
      </c>
      <c r="Y30" s="23">
        <v>666122496.86000001</v>
      </c>
    </row>
    <row r="31" spans="2:25" ht="21" x14ac:dyDescent="0.25">
      <c r="B31" s="24" t="s">
        <v>79</v>
      </c>
      <c r="C31" s="25" t="s">
        <v>80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2:25" x14ac:dyDescent="0.25">
      <c r="B32" s="15" t="s">
        <v>81</v>
      </c>
      <c r="C32" s="14" t="s">
        <v>82</v>
      </c>
      <c r="D32" s="17">
        <v>144724011.23000002</v>
      </c>
      <c r="E32" s="17">
        <v>22502517.43</v>
      </c>
      <c r="F32" s="17">
        <v>5790571.0299999993</v>
      </c>
      <c r="G32" s="17">
        <v>31365266.580000002</v>
      </c>
      <c r="H32" s="17">
        <v>37519.18</v>
      </c>
      <c r="I32" s="17">
        <v>761419.75000000023</v>
      </c>
      <c r="J32" s="17">
        <v>6752714.2100000009</v>
      </c>
      <c r="K32" s="17">
        <v>5961817.9199999999</v>
      </c>
      <c r="L32" s="17">
        <v>16645052.540000003</v>
      </c>
      <c r="M32" s="17">
        <v>8133105.5699999994</v>
      </c>
      <c r="N32" s="17">
        <v>17052402.620000001</v>
      </c>
      <c r="O32" s="17">
        <v>21487440.869999997</v>
      </c>
      <c r="P32" s="17">
        <v>25085.3</v>
      </c>
      <c r="Q32" s="17">
        <v>284944.34999999998</v>
      </c>
      <c r="R32" s="17">
        <v>1120135.5899999999</v>
      </c>
      <c r="S32" s="17">
        <v>594894.54999999993</v>
      </c>
      <c r="T32" s="17">
        <v>65800.460000011517</v>
      </c>
      <c r="U32" s="17">
        <v>166378.5</v>
      </c>
      <c r="V32" s="17">
        <v>5821164.6800000006</v>
      </c>
      <c r="W32" s="17">
        <v>0</v>
      </c>
      <c r="X32" s="17">
        <v>155780.09999999998</v>
      </c>
      <c r="Y32" s="17">
        <v>0</v>
      </c>
    </row>
    <row r="33" spans="2:25" x14ac:dyDescent="0.25">
      <c r="B33" s="6" t="s">
        <v>83</v>
      </c>
      <c r="C33" s="6" t="s">
        <v>84</v>
      </c>
      <c r="D33" s="8">
        <v>142647992.47000003</v>
      </c>
      <c r="E33" s="8">
        <v>21965676.059999999</v>
      </c>
      <c r="F33" s="8">
        <v>5481727.5299999993</v>
      </c>
      <c r="G33" s="8">
        <v>30823351.390000001</v>
      </c>
      <c r="H33" s="8">
        <v>37519.18</v>
      </c>
      <c r="I33" s="8">
        <v>709135.19000000018</v>
      </c>
      <c r="J33" s="8">
        <v>6682366.2600000007</v>
      </c>
      <c r="K33" s="8">
        <v>5934444.0499999998</v>
      </c>
      <c r="L33" s="8">
        <v>16617307.740000002</v>
      </c>
      <c r="M33" s="8">
        <v>8098951.8099999996</v>
      </c>
      <c r="N33" s="8">
        <v>16999222.91</v>
      </c>
      <c r="O33" s="8">
        <v>21415636.439999998</v>
      </c>
      <c r="P33" s="8">
        <v>4051.12</v>
      </c>
      <c r="Q33" s="8">
        <v>274046.46999999997</v>
      </c>
      <c r="R33" s="8">
        <v>1030673.9099999999</v>
      </c>
      <c r="S33" s="8">
        <v>539551.47</v>
      </c>
      <c r="T33" s="8">
        <v>58467.660000011478</v>
      </c>
      <c r="U33" s="8">
        <v>166378.5</v>
      </c>
      <c r="V33" s="8">
        <v>5726779.2700000005</v>
      </c>
      <c r="W33" s="8">
        <v>0</v>
      </c>
      <c r="X33" s="8">
        <v>82705.509999999995</v>
      </c>
      <c r="Y33" s="8">
        <v>0</v>
      </c>
    </row>
    <row r="34" spans="2:25" x14ac:dyDescent="0.25">
      <c r="B34" s="6" t="s">
        <v>85</v>
      </c>
      <c r="C34" s="6" t="s">
        <v>86</v>
      </c>
      <c r="D34" s="8">
        <v>2076018.76</v>
      </c>
      <c r="E34" s="8">
        <v>536841.37000000011</v>
      </c>
      <c r="F34" s="8">
        <v>308843.5</v>
      </c>
      <c r="G34" s="8">
        <v>541915.18999999983</v>
      </c>
      <c r="H34" s="8">
        <v>0</v>
      </c>
      <c r="I34" s="8">
        <v>52284.560000000027</v>
      </c>
      <c r="J34" s="8">
        <v>70347.95</v>
      </c>
      <c r="K34" s="8">
        <v>27373.870000000003</v>
      </c>
      <c r="L34" s="8">
        <v>27744.800000000003</v>
      </c>
      <c r="M34" s="8">
        <v>34153.760000000002</v>
      </c>
      <c r="N34" s="8">
        <v>53179.71</v>
      </c>
      <c r="O34" s="8">
        <v>71804.430000000008</v>
      </c>
      <c r="P34" s="8">
        <v>21034.18</v>
      </c>
      <c r="Q34" s="8">
        <v>10897.88</v>
      </c>
      <c r="R34" s="8">
        <v>89461.679999999964</v>
      </c>
      <c r="S34" s="8">
        <v>55343.080000000009</v>
      </c>
      <c r="T34" s="8">
        <v>7332.8000000000375</v>
      </c>
      <c r="U34" s="8">
        <v>0</v>
      </c>
      <c r="V34" s="8">
        <v>94385.409999999989</v>
      </c>
      <c r="W34" s="8">
        <v>0</v>
      </c>
      <c r="X34" s="8">
        <v>73074.59</v>
      </c>
      <c r="Y34" s="8">
        <v>0</v>
      </c>
    </row>
    <row r="35" spans="2:25" x14ac:dyDescent="0.25">
      <c r="B35" s="14" t="s">
        <v>87</v>
      </c>
      <c r="C35" s="14" t="s">
        <v>88</v>
      </c>
      <c r="D35" s="17">
        <v>384614773.93000007</v>
      </c>
      <c r="E35" s="17">
        <v>6570070.3300000001</v>
      </c>
      <c r="F35" s="17">
        <v>2516572.5300000003</v>
      </c>
      <c r="G35" s="17">
        <v>5427344.1100000003</v>
      </c>
      <c r="H35" s="17">
        <v>100374607.94</v>
      </c>
      <c r="I35" s="17">
        <v>100598.3</v>
      </c>
      <c r="J35" s="17">
        <v>1339016.56</v>
      </c>
      <c r="K35" s="17">
        <v>16081934.15</v>
      </c>
      <c r="L35" s="17">
        <v>37076353.769999988</v>
      </c>
      <c r="M35" s="17">
        <v>20696762.030000001</v>
      </c>
      <c r="N35" s="17">
        <v>31062183.819999993</v>
      </c>
      <c r="O35" s="17">
        <v>45635675.020000003</v>
      </c>
      <c r="P35" s="17">
        <v>37145033.059999995</v>
      </c>
      <c r="Q35" s="17">
        <v>1802878.24</v>
      </c>
      <c r="R35" s="17">
        <v>19943337.440000005</v>
      </c>
      <c r="S35" s="17">
        <v>12040134.399999999</v>
      </c>
      <c r="T35" s="17">
        <v>24818.209999998198</v>
      </c>
      <c r="U35" s="17">
        <v>40452311.880000003</v>
      </c>
      <c r="V35" s="17">
        <v>5087702.71</v>
      </c>
      <c r="W35" s="17">
        <v>0</v>
      </c>
      <c r="X35" s="17">
        <v>859243.03</v>
      </c>
      <c r="Y35" s="17">
        <v>378196.4</v>
      </c>
    </row>
    <row r="36" spans="2:25" x14ac:dyDescent="0.25">
      <c r="B36" s="6" t="s">
        <v>89</v>
      </c>
      <c r="C36" s="7" t="s">
        <v>90</v>
      </c>
      <c r="D36" s="8">
        <v>47449264.369999997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4750557.6099999994</v>
      </c>
      <c r="L36" s="8">
        <v>11249673.319999998</v>
      </c>
      <c r="M36" s="8">
        <v>4921174.91</v>
      </c>
      <c r="N36" s="8">
        <v>10287478.789999999</v>
      </c>
      <c r="O36" s="8">
        <v>13968112.800000003</v>
      </c>
      <c r="P36" s="8">
        <v>0</v>
      </c>
      <c r="Q36" s="8">
        <v>0</v>
      </c>
      <c r="R36" s="8">
        <v>0</v>
      </c>
      <c r="S36" s="8">
        <v>1852090.94</v>
      </c>
      <c r="T36" s="8">
        <v>0</v>
      </c>
      <c r="U36" s="8">
        <v>420176</v>
      </c>
      <c r="V36" s="8">
        <v>0</v>
      </c>
      <c r="W36" s="8">
        <v>0</v>
      </c>
      <c r="X36" s="8">
        <v>0</v>
      </c>
      <c r="Y36" s="8">
        <v>0</v>
      </c>
    </row>
    <row r="37" spans="2:25" x14ac:dyDescent="0.25">
      <c r="B37" s="6" t="s">
        <v>91</v>
      </c>
      <c r="C37" s="7" t="s">
        <v>92</v>
      </c>
      <c r="D37" s="8">
        <v>53391461.290000007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5046872.26</v>
      </c>
      <c r="L37" s="8">
        <v>13978937.620000001</v>
      </c>
      <c r="M37" s="8">
        <v>6435146.7800000003</v>
      </c>
      <c r="N37" s="8">
        <v>12057027.040000001</v>
      </c>
      <c r="O37" s="8">
        <v>15343534.590000002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529943</v>
      </c>
      <c r="V37" s="8">
        <v>0</v>
      </c>
      <c r="W37" s="8">
        <v>0</v>
      </c>
      <c r="X37" s="8">
        <v>0</v>
      </c>
      <c r="Y37" s="8">
        <v>0</v>
      </c>
    </row>
    <row r="38" spans="2:25" x14ac:dyDescent="0.25">
      <c r="B38" s="6" t="s">
        <v>93</v>
      </c>
      <c r="C38" s="7" t="s">
        <v>94</v>
      </c>
      <c r="D38" s="8">
        <v>46189377.340000004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955810.98</v>
      </c>
      <c r="K38" s="8">
        <v>1142285.03</v>
      </c>
      <c r="L38" s="8">
        <v>3445589.82</v>
      </c>
      <c r="M38" s="8">
        <v>2564618.8699999996</v>
      </c>
      <c r="N38" s="8">
        <v>2697416.27</v>
      </c>
      <c r="O38" s="8">
        <v>4634576.6500000004</v>
      </c>
      <c r="P38" s="8">
        <v>4604041.7700000005</v>
      </c>
      <c r="Q38" s="8">
        <v>0</v>
      </c>
      <c r="R38" s="8">
        <v>0</v>
      </c>
      <c r="S38" s="8">
        <v>0</v>
      </c>
      <c r="T38" s="8">
        <v>0</v>
      </c>
      <c r="U38" s="8">
        <v>24839215</v>
      </c>
      <c r="V38" s="8">
        <v>1305822.95</v>
      </c>
      <c r="W38" s="8">
        <v>0</v>
      </c>
      <c r="X38" s="8">
        <v>0</v>
      </c>
      <c r="Y38" s="8">
        <v>0</v>
      </c>
    </row>
    <row r="39" spans="2:25" x14ac:dyDescent="0.25">
      <c r="B39" s="6" t="s">
        <v>95</v>
      </c>
      <c r="C39" s="7" t="s">
        <v>96</v>
      </c>
      <c r="D39" s="8">
        <v>28512227.449999996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28269485.449999996</v>
      </c>
      <c r="Q39" s="8">
        <v>0</v>
      </c>
      <c r="R39" s="8">
        <v>0</v>
      </c>
      <c r="S39" s="8">
        <v>0</v>
      </c>
      <c r="T39" s="8">
        <v>0</v>
      </c>
      <c r="U39" s="8">
        <v>242742</v>
      </c>
      <c r="V39" s="8">
        <v>0</v>
      </c>
      <c r="W39" s="8">
        <v>0</v>
      </c>
      <c r="X39" s="8">
        <v>0</v>
      </c>
      <c r="Y39" s="8">
        <v>0</v>
      </c>
    </row>
    <row r="40" spans="2:25" x14ac:dyDescent="0.25">
      <c r="B40" s="6" t="s">
        <v>97</v>
      </c>
      <c r="C40" s="7" t="s">
        <v>98</v>
      </c>
      <c r="D40" s="8">
        <v>1583594.44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112142.56</v>
      </c>
      <c r="L40" s="8">
        <v>580127.93999999994</v>
      </c>
      <c r="M40" s="8">
        <v>106827.85</v>
      </c>
      <c r="N40" s="8">
        <v>327017.53999999998</v>
      </c>
      <c r="O40" s="8">
        <v>457478.55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</row>
    <row r="41" spans="2:25" x14ac:dyDescent="0.25">
      <c r="B41" s="6" t="s">
        <v>99</v>
      </c>
      <c r="C41" s="7" t="s">
        <v>100</v>
      </c>
      <c r="D41" s="8">
        <v>5050309.66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406195.51</v>
      </c>
      <c r="L41" s="8">
        <v>1179188.6299999999</v>
      </c>
      <c r="M41" s="8">
        <v>610562.25</v>
      </c>
      <c r="N41" s="8">
        <v>1312362.27</v>
      </c>
      <c r="O41" s="8">
        <v>1542001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</row>
    <row r="42" spans="2:25" x14ac:dyDescent="0.25">
      <c r="B42" s="6" t="s">
        <v>101</v>
      </c>
      <c r="C42" s="7" t="s">
        <v>102</v>
      </c>
      <c r="D42" s="8">
        <v>100374607.94</v>
      </c>
      <c r="E42" s="8">
        <v>0</v>
      </c>
      <c r="F42" s="8">
        <v>0</v>
      </c>
      <c r="G42" s="8">
        <v>0</v>
      </c>
      <c r="H42" s="8">
        <v>100374607.94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</row>
    <row r="43" spans="2:25" x14ac:dyDescent="0.25">
      <c r="B43" s="6" t="s">
        <v>103</v>
      </c>
      <c r="C43" s="7" t="s">
        <v>104</v>
      </c>
      <c r="D43" s="8">
        <v>19366288.450000003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19366288.450000003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</row>
    <row r="44" spans="2:25" x14ac:dyDescent="0.25">
      <c r="B44" s="6" t="s">
        <v>105</v>
      </c>
      <c r="C44" s="7" t="s">
        <v>106</v>
      </c>
      <c r="D44" s="8">
        <v>14165208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14165208</v>
      </c>
      <c r="V44" s="8">
        <v>0</v>
      </c>
      <c r="W44" s="8">
        <v>0</v>
      </c>
      <c r="X44" s="8">
        <v>0</v>
      </c>
      <c r="Y44" s="8">
        <v>0</v>
      </c>
    </row>
    <row r="45" spans="2:25" x14ac:dyDescent="0.25">
      <c r="B45" s="6" t="s">
        <v>107</v>
      </c>
      <c r="C45" s="7" t="s">
        <v>108</v>
      </c>
      <c r="D45" s="8">
        <v>2668723.66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2668723.66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</row>
    <row r="46" spans="2:25" x14ac:dyDescent="0.25">
      <c r="B46" s="6" t="s">
        <v>109</v>
      </c>
      <c r="C46" s="7" t="s">
        <v>110</v>
      </c>
      <c r="D46" s="8">
        <v>9936633.2199999988</v>
      </c>
      <c r="E46" s="8">
        <v>195</v>
      </c>
      <c r="F46" s="8">
        <v>0</v>
      </c>
      <c r="G46" s="8">
        <v>4089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72091.34</v>
      </c>
      <c r="O46" s="8">
        <v>0</v>
      </c>
      <c r="P46" s="8">
        <v>688393.09</v>
      </c>
      <c r="Q46" s="8">
        <v>0</v>
      </c>
      <c r="R46" s="8">
        <v>0</v>
      </c>
      <c r="S46" s="8">
        <v>8999965.7899999991</v>
      </c>
      <c r="T46" s="8">
        <v>0</v>
      </c>
      <c r="U46" s="8">
        <v>171899</v>
      </c>
      <c r="V46" s="8">
        <v>0</v>
      </c>
      <c r="W46" s="8">
        <v>0</v>
      </c>
      <c r="X46" s="8">
        <v>0</v>
      </c>
      <c r="Y46" s="8">
        <v>0</v>
      </c>
    </row>
    <row r="47" spans="2:25" x14ac:dyDescent="0.25">
      <c r="B47" s="6" t="s">
        <v>111</v>
      </c>
      <c r="C47" s="7" t="s">
        <v>112</v>
      </c>
      <c r="D47" s="8">
        <v>25675619.700000003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1489219.87</v>
      </c>
      <c r="L47" s="8">
        <v>5427956.71</v>
      </c>
      <c r="M47" s="8">
        <v>5445626.9299999997</v>
      </c>
      <c r="N47" s="8">
        <v>3288840.91</v>
      </c>
      <c r="O47" s="8">
        <v>8225184.3200000003</v>
      </c>
      <c r="P47" s="8">
        <v>0</v>
      </c>
      <c r="Q47" s="8">
        <v>1798790.96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</row>
    <row r="48" spans="2:25" x14ac:dyDescent="0.25">
      <c r="B48" s="6" t="s">
        <v>113</v>
      </c>
      <c r="C48" s="7" t="s">
        <v>114</v>
      </c>
      <c r="D48" s="8">
        <v>3082798.85</v>
      </c>
      <c r="E48" s="8">
        <v>1336355.2000000004</v>
      </c>
      <c r="F48" s="8">
        <v>251697.89</v>
      </c>
      <c r="G48" s="8">
        <v>1117144.9499999997</v>
      </c>
      <c r="H48" s="8">
        <v>0</v>
      </c>
      <c r="I48" s="8">
        <v>230.51</v>
      </c>
      <c r="J48" s="8">
        <v>19490.920000000002</v>
      </c>
      <c r="K48" s="8">
        <v>299.67</v>
      </c>
      <c r="L48" s="8">
        <v>28164.010000000002</v>
      </c>
      <c r="M48" s="8">
        <v>2073.4500000000003</v>
      </c>
      <c r="N48" s="8">
        <v>29786.45</v>
      </c>
      <c r="O48" s="8">
        <v>61975.74</v>
      </c>
      <c r="P48" s="8">
        <v>32279.559999999998</v>
      </c>
      <c r="Q48" s="8">
        <v>4087.28</v>
      </c>
      <c r="R48" s="8">
        <v>137722.41999999998</v>
      </c>
      <c r="S48" s="8">
        <v>1329.37</v>
      </c>
      <c r="T48" s="8">
        <v>14881.850000000033</v>
      </c>
      <c r="U48" s="8">
        <v>0</v>
      </c>
      <c r="V48" s="8">
        <v>12718.93</v>
      </c>
      <c r="W48" s="8">
        <v>0</v>
      </c>
      <c r="X48" s="8">
        <v>32560.649999999998</v>
      </c>
      <c r="Y48" s="8">
        <v>0</v>
      </c>
    </row>
    <row r="49" spans="2:25" x14ac:dyDescent="0.25">
      <c r="B49" s="6" t="s">
        <v>115</v>
      </c>
      <c r="C49" s="7" t="s">
        <v>116</v>
      </c>
      <c r="D49" s="8">
        <v>6439825.6299999999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294787.72000000003</v>
      </c>
      <c r="L49" s="8">
        <v>614015.23</v>
      </c>
      <c r="M49" s="8">
        <v>240555.35</v>
      </c>
      <c r="N49" s="8">
        <v>446033.79000000004</v>
      </c>
      <c r="O49" s="8">
        <v>432576.44999999995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83128.88</v>
      </c>
      <c r="V49" s="8">
        <v>3685098.08</v>
      </c>
      <c r="W49" s="8">
        <v>0</v>
      </c>
      <c r="X49" s="8">
        <v>419800.96</v>
      </c>
      <c r="Y49" s="8">
        <v>223829.17</v>
      </c>
    </row>
    <row r="50" spans="2:25" x14ac:dyDescent="0.25">
      <c r="B50" s="6" t="s">
        <v>117</v>
      </c>
      <c r="C50" s="7" t="s">
        <v>118</v>
      </c>
      <c r="D50" s="8">
        <v>14370175.799999997</v>
      </c>
      <c r="E50" s="8">
        <v>5026679.51</v>
      </c>
      <c r="F50" s="8">
        <v>2221871.71</v>
      </c>
      <c r="G50" s="8">
        <v>3317153.3899999997</v>
      </c>
      <c r="H50" s="8">
        <v>0</v>
      </c>
      <c r="I50" s="8">
        <v>100367.79000000001</v>
      </c>
      <c r="J50" s="8">
        <v>350553.64999999997</v>
      </c>
      <c r="K50" s="8">
        <v>44579.619999999995</v>
      </c>
      <c r="L50" s="8">
        <v>211115.87</v>
      </c>
      <c r="M50" s="8">
        <v>177686.13</v>
      </c>
      <c r="N50" s="8">
        <v>157498.84</v>
      </c>
      <c r="O50" s="8">
        <v>522622.48000000004</v>
      </c>
      <c r="P50" s="8">
        <v>8537.98</v>
      </c>
      <c r="Q50" s="8">
        <v>0</v>
      </c>
      <c r="R50" s="8">
        <v>439326.57</v>
      </c>
      <c r="S50" s="8">
        <v>1186748.3</v>
      </c>
      <c r="T50" s="8">
        <v>9936.3599999981652</v>
      </c>
      <c r="U50" s="8">
        <v>0</v>
      </c>
      <c r="V50" s="8">
        <v>84062.749999999782</v>
      </c>
      <c r="W50" s="8">
        <v>0</v>
      </c>
      <c r="X50" s="8">
        <v>357067.62</v>
      </c>
      <c r="Y50" s="8">
        <v>154367.23000000001</v>
      </c>
    </row>
    <row r="51" spans="2:25" x14ac:dyDescent="0.25">
      <c r="B51" s="6" t="s">
        <v>119</v>
      </c>
      <c r="C51" s="7" t="s">
        <v>120</v>
      </c>
      <c r="D51" s="8">
        <v>6358658.129999999</v>
      </c>
      <c r="E51" s="8">
        <v>206840.62000000002</v>
      </c>
      <c r="F51" s="8">
        <v>43002.929999999993</v>
      </c>
      <c r="G51" s="8">
        <v>988956.77000000014</v>
      </c>
      <c r="H51" s="8">
        <v>0</v>
      </c>
      <c r="I51" s="8">
        <v>0</v>
      </c>
      <c r="J51" s="8">
        <v>13161.01</v>
      </c>
      <c r="K51" s="8">
        <v>126270.64</v>
      </c>
      <c r="L51" s="8">
        <v>361584.62</v>
      </c>
      <c r="M51" s="8">
        <v>192489.51</v>
      </c>
      <c r="N51" s="8">
        <v>386630.57999999862</v>
      </c>
      <c r="O51" s="8">
        <v>447612.43999999994</v>
      </c>
      <c r="P51" s="8">
        <v>3542295.2100000009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49813.8</v>
      </c>
      <c r="Y51" s="8">
        <v>0</v>
      </c>
    </row>
    <row r="52" spans="2:25" x14ac:dyDescent="0.25">
      <c r="B52" s="6" t="s">
        <v>121</v>
      </c>
      <c r="C52" s="7" t="s">
        <v>122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</row>
    <row r="53" spans="2:25" x14ac:dyDescent="0.25">
      <c r="B53" s="14" t="s">
        <v>123</v>
      </c>
      <c r="C53" s="15" t="s">
        <v>124</v>
      </c>
      <c r="D53" s="17">
        <v>42996920.800000004</v>
      </c>
      <c r="E53" s="17">
        <v>9039912.3300000001</v>
      </c>
      <c r="F53" s="17">
        <v>4880499.5999999987</v>
      </c>
      <c r="G53" s="17">
        <v>10260664.249999998</v>
      </c>
      <c r="H53" s="17">
        <v>0</v>
      </c>
      <c r="I53" s="17">
        <v>1409454.600000002</v>
      </c>
      <c r="J53" s="17">
        <v>1541430.99</v>
      </c>
      <c r="K53" s="17">
        <v>891953.7300000001</v>
      </c>
      <c r="L53" s="17">
        <v>1297299.2100000002</v>
      </c>
      <c r="M53" s="17">
        <v>1754238.52</v>
      </c>
      <c r="N53" s="17">
        <v>2259312.7800000045</v>
      </c>
      <c r="O53" s="17">
        <v>2181998.94</v>
      </c>
      <c r="P53" s="17">
        <v>399569.7</v>
      </c>
      <c r="Q53" s="17">
        <v>487453.93999999994</v>
      </c>
      <c r="R53" s="17">
        <v>2023391.7599999998</v>
      </c>
      <c r="S53" s="17">
        <v>436155.47000000003</v>
      </c>
      <c r="T53" s="17">
        <v>30993.63</v>
      </c>
      <c r="U53" s="17">
        <v>0</v>
      </c>
      <c r="V53" s="17">
        <v>591718.17000000062</v>
      </c>
      <c r="W53" s="17">
        <v>0</v>
      </c>
      <c r="X53" s="17">
        <v>1921810.7900000007</v>
      </c>
      <c r="Y53" s="17">
        <v>1589062.39</v>
      </c>
    </row>
    <row r="54" spans="2:25" x14ac:dyDescent="0.25">
      <c r="B54" s="6" t="s">
        <v>125</v>
      </c>
      <c r="C54" s="7" t="s">
        <v>126</v>
      </c>
      <c r="D54" s="8">
        <v>42485492.800000004</v>
      </c>
      <c r="E54" s="8">
        <v>9039712.3499999996</v>
      </c>
      <c r="F54" s="8">
        <v>4873366.2599999988</v>
      </c>
      <c r="G54" s="8">
        <v>10203785.549999999</v>
      </c>
      <c r="H54" s="8">
        <v>0</v>
      </c>
      <c r="I54" s="8">
        <v>1409454.600000002</v>
      </c>
      <c r="J54" s="8">
        <v>1539165.41</v>
      </c>
      <c r="K54" s="8">
        <v>891953.7300000001</v>
      </c>
      <c r="L54" s="8">
        <v>1297299.2100000002</v>
      </c>
      <c r="M54" s="8">
        <v>1754238.52</v>
      </c>
      <c r="N54" s="8">
        <v>2256385.7500000047</v>
      </c>
      <c r="O54" s="8">
        <v>2181689.1</v>
      </c>
      <c r="P54" s="8">
        <v>397907.5</v>
      </c>
      <c r="Q54" s="8">
        <v>483413.95999999996</v>
      </c>
      <c r="R54" s="8">
        <v>2022591.8399999999</v>
      </c>
      <c r="S54" s="8">
        <v>414637.13</v>
      </c>
      <c r="T54" s="8">
        <v>30693.66</v>
      </c>
      <c r="U54" s="8">
        <v>0</v>
      </c>
      <c r="V54" s="8">
        <v>591718.17000000062</v>
      </c>
      <c r="W54" s="8">
        <v>0</v>
      </c>
      <c r="X54" s="8">
        <v>1508417.6700000009</v>
      </c>
      <c r="Y54" s="8">
        <v>1589062.39</v>
      </c>
    </row>
    <row r="55" spans="2:25" x14ac:dyDescent="0.25">
      <c r="B55" s="6" t="s">
        <v>127</v>
      </c>
      <c r="C55" s="7" t="s">
        <v>128</v>
      </c>
      <c r="D55" s="8">
        <v>27543.13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27543.13</v>
      </c>
      <c r="Y55" s="8">
        <v>0</v>
      </c>
    </row>
    <row r="56" spans="2:25" x14ac:dyDescent="0.25">
      <c r="B56" s="6" t="s">
        <v>129</v>
      </c>
      <c r="C56" s="7" t="s">
        <v>130</v>
      </c>
      <c r="D56" s="8">
        <v>483884.87000000005</v>
      </c>
      <c r="E56" s="8">
        <v>199.98</v>
      </c>
      <c r="F56" s="8">
        <v>7133.34</v>
      </c>
      <c r="G56" s="8">
        <v>56878.700000000004</v>
      </c>
      <c r="H56" s="8">
        <v>0</v>
      </c>
      <c r="I56" s="8">
        <v>0</v>
      </c>
      <c r="J56" s="8">
        <v>2265.58</v>
      </c>
      <c r="K56" s="8">
        <v>0</v>
      </c>
      <c r="L56" s="8">
        <v>0</v>
      </c>
      <c r="M56" s="8">
        <v>0</v>
      </c>
      <c r="N56" s="8">
        <v>2927.03</v>
      </c>
      <c r="O56" s="8">
        <v>309.83999999999997</v>
      </c>
      <c r="P56" s="8">
        <v>1662.2</v>
      </c>
      <c r="Q56" s="8">
        <v>4039.98</v>
      </c>
      <c r="R56" s="8">
        <v>799.92</v>
      </c>
      <c r="S56" s="8">
        <v>21518.340000000004</v>
      </c>
      <c r="T56" s="8">
        <v>299.97000000000003</v>
      </c>
      <c r="U56" s="8">
        <v>0</v>
      </c>
      <c r="V56" s="8">
        <v>0</v>
      </c>
      <c r="W56" s="8">
        <v>0</v>
      </c>
      <c r="X56" s="8">
        <v>385849.99000000005</v>
      </c>
      <c r="Y56" s="8">
        <v>0</v>
      </c>
    </row>
    <row r="57" spans="2:25" x14ac:dyDescent="0.25">
      <c r="B57" s="15" t="s">
        <v>131</v>
      </c>
      <c r="C57" s="15" t="s">
        <v>132</v>
      </c>
      <c r="D57" s="16">
        <v>10652410.550000001</v>
      </c>
      <c r="E57" s="16">
        <v>2135426.5099999998</v>
      </c>
      <c r="F57" s="16">
        <v>740104.31</v>
      </c>
      <c r="G57" s="16">
        <v>4365795.379999999</v>
      </c>
      <c r="H57" s="16">
        <v>0</v>
      </c>
      <c r="I57" s="16">
        <v>328625.83999999956</v>
      </c>
      <c r="J57" s="16">
        <v>755567.98999999987</v>
      </c>
      <c r="K57" s="16">
        <v>198540.6</v>
      </c>
      <c r="L57" s="16">
        <v>363665.98999999993</v>
      </c>
      <c r="M57" s="16">
        <v>674792.32000000007</v>
      </c>
      <c r="N57" s="16">
        <v>352501.55999999994</v>
      </c>
      <c r="O57" s="16">
        <v>325219.18999999994</v>
      </c>
      <c r="P57" s="16">
        <v>0</v>
      </c>
      <c r="Q57" s="16">
        <v>10.01</v>
      </c>
      <c r="R57" s="16">
        <v>9063.06</v>
      </c>
      <c r="S57" s="16">
        <v>1329.13</v>
      </c>
      <c r="T57" s="16">
        <v>0</v>
      </c>
      <c r="U57" s="16">
        <v>0</v>
      </c>
      <c r="V57" s="16">
        <v>15267.33</v>
      </c>
      <c r="W57" s="16">
        <v>0</v>
      </c>
      <c r="X57" s="16">
        <v>386501.33000000007</v>
      </c>
      <c r="Y57" s="16">
        <v>0</v>
      </c>
    </row>
    <row r="58" spans="2:25" x14ac:dyDescent="0.25">
      <c r="B58" s="14" t="s">
        <v>133</v>
      </c>
      <c r="C58" s="15" t="s">
        <v>134</v>
      </c>
      <c r="D58" s="16">
        <v>9965958.8999999966</v>
      </c>
      <c r="E58" s="16">
        <v>2772964.5</v>
      </c>
      <c r="F58" s="16">
        <v>913880.88000000012</v>
      </c>
      <c r="G58" s="16">
        <v>1261375.73</v>
      </c>
      <c r="H58" s="16">
        <v>0</v>
      </c>
      <c r="I58" s="16">
        <v>80323.430000000008</v>
      </c>
      <c r="J58" s="16">
        <v>33966.03</v>
      </c>
      <c r="K58" s="16">
        <v>533664.03</v>
      </c>
      <c r="L58" s="16">
        <v>1394997.8399999999</v>
      </c>
      <c r="M58" s="16">
        <v>481096.91</v>
      </c>
      <c r="N58" s="16">
        <v>780782.07999999775</v>
      </c>
      <c r="O58" s="16">
        <v>1250025.58</v>
      </c>
      <c r="P58" s="16">
        <v>0</v>
      </c>
      <c r="Q58" s="16">
        <v>12065.89</v>
      </c>
      <c r="R58" s="16">
        <v>38556.160000000003</v>
      </c>
      <c r="S58" s="16">
        <v>189267.95</v>
      </c>
      <c r="T58" s="16">
        <v>952.28999999999587</v>
      </c>
      <c r="U58" s="16">
        <v>0</v>
      </c>
      <c r="V58" s="16">
        <v>26660.949999999997</v>
      </c>
      <c r="W58" s="16">
        <v>0</v>
      </c>
      <c r="X58" s="16">
        <v>195378.65000000002</v>
      </c>
      <c r="Y58" s="16">
        <v>0</v>
      </c>
    </row>
    <row r="59" spans="2:25" x14ac:dyDescent="0.25">
      <c r="B59" s="15" t="s">
        <v>135</v>
      </c>
      <c r="C59" s="15" t="s">
        <v>136</v>
      </c>
      <c r="D59" s="17">
        <v>219573415.41999996</v>
      </c>
      <c r="E59" s="17">
        <v>54613480.669999994</v>
      </c>
      <c r="F59" s="17">
        <v>29324857.399999999</v>
      </c>
      <c r="G59" s="17">
        <v>57307325.49000001</v>
      </c>
      <c r="H59" s="17">
        <v>0</v>
      </c>
      <c r="I59" s="17">
        <v>2882704.0899999989</v>
      </c>
      <c r="J59" s="17">
        <v>3676751.07</v>
      </c>
      <c r="K59" s="17">
        <v>2293566.7599999998</v>
      </c>
      <c r="L59" s="17">
        <v>2762914.65</v>
      </c>
      <c r="M59" s="17">
        <v>3817053.04</v>
      </c>
      <c r="N59" s="17">
        <v>3651910.6599999997</v>
      </c>
      <c r="O59" s="17">
        <v>6538077.4600000009</v>
      </c>
      <c r="P59" s="17">
        <v>6873702.9999999991</v>
      </c>
      <c r="Q59" s="17">
        <v>1932274.81</v>
      </c>
      <c r="R59" s="17">
        <v>11602104.98</v>
      </c>
      <c r="S59" s="17">
        <v>5919412.8500000006</v>
      </c>
      <c r="T59" s="17">
        <v>721465.7799999722</v>
      </c>
      <c r="U59" s="17">
        <v>0</v>
      </c>
      <c r="V59" s="17">
        <v>10352815.110000001</v>
      </c>
      <c r="W59" s="17">
        <v>0</v>
      </c>
      <c r="X59" s="17">
        <v>15255214.179999992</v>
      </c>
      <c r="Y59" s="17">
        <v>47783.42</v>
      </c>
    </row>
    <row r="60" spans="2:25" x14ac:dyDescent="0.25">
      <c r="B60" s="6" t="s">
        <v>137</v>
      </c>
      <c r="C60" s="7" t="s">
        <v>138</v>
      </c>
      <c r="D60" s="8">
        <v>77561325.170000017</v>
      </c>
      <c r="E60" s="27">
        <v>22818351.319999993</v>
      </c>
      <c r="F60" s="27">
        <v>11479400.199999999</v>
      </c>
      <c r="G60" s="27">
        <v>23124165.289999999</v>
      </c>
      <c r="H60" s="27">
        <v>0</v>
      </c>
      <c r="I60" s="27">
        <v>866463.52</v>
      </c>
      <c r="J60" s="27">
        <v>1677848.5499999998</v>
      </c>
      <c r="K60" s="27">
        <v>418145.45</v>
      </c>
      <c r="L60" s="27">
        <v>700039.01</v>
      </c>
      <c r="M60" s="27">
        <v>919138.14</v>
      </c>
      <c r="N60" s="27">
        <v>1031416.9</v>
      </c>
      <c r="O60" s="27">
        <v>1992295.8000000003</v>
      </c>
      <c r="P60" s="27">
        <v>1392423.2999999998</v>
      </c>
      <c r="Q60" s="27">
        <v>298221.19</v>
      </c>
      <c r="R60" s="27">
        <v>3511278.0000000014</v>
      </c>
      <c r="S60" s="27">
        <v>53232.69</v>
      </c>
      <c r="T60" s="27">
        <v>343550.54000003048</v>
      </c>
      <c r="U60" s="27">
        <v>0</v>
      </c>
      <c r="V60" s="27">
        <v>5354202</v>
      </c>
      <c r="W60" s="27">
        <v>0</v>
      </c>
      <c r="X60" s="27">
        <v>1581153.2699999998</v>
      </c>
      <c r="Y60" s="27">
        <v>0</v>
      </c>
    </row>
    <row r="61" spans="2:25" x14ac:dyDescent="0.25">
      <c r="B61" s="6" t="s">
        <v>139</v>
      </c>
      <c r="C61" s="7" t="s">
        <v>140</v>
      </c>
      <c r="D61" s="8">
        <v>11032897.779999999</v>
      </c>
      <c r="E61" s="27">
        <v>1217872.9799999997</v>
      </c>
      <c r="F61" s="27">
        <v>778909.39</v>
      </c>
      <c r="G61" s="27">
        <v>2555205.48</v>
      </c>
      <c r="H61" s="27">
        <v>0</v>
      </c>
      <c r="I61" s="27">
        <v>0</v>
      </c>
      <c r="J61" s="27">
        <v>0</v>
      </c>
      <c r="K61" s="27">
        <v>194407.27000000002</v>
      </c>
      <c r="L61" s="27">
        <v>186815.9</v>
      </c>
      <c r="M61" s="27">
        <v>19057.310000000001</v>
      </c>
      <c r="N61" s="27">
        <v>349418.35000000003</v>
      </c>
      <c r="O61" s="27">
        <v>222545.75999999998</v>
      </c>
      <c r="P61" s="27">
        <v>622362.61</v>
      </c>
      <c r="Q61" s="27">
        <v>516743.87</v>
      </c>
      <c r="R61" s="27">
        <v>1940358.77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2429200.0900000003</v>
      </c>
      <c r="Y61" s="27">
        <v>0</v>
      </c>
    </row>
    <row r="62" spans="2:25" x14ac:dyDescent="0.25">
      <c r="B62" s="6" t="s">
        <v>141</v>
      </c>
      <c r="C62" s="7" t="s">
        <v>142</v>
      </c>
      <c r="D62" s="8">
        <v>93419248.679999948</v>
      </c>
      <c r="E62" s="27">
        <v>23295595.000000004</v>
      </c>
      <c r="F62" s="27">
        <v>13075267.999999998</v>
      </c>
      <c r="G62" s="27">
        <v>25062018.710000005</v>
      </c>
      <c r="H62" s="27">
        <v>0</v>
      </c>
      <c r="I62" s="27">
        <v>1582831.69</v>
      </c>
      <c r="J62" s="27">
        <v>1761951.21</v>
      </c>
      <c r="K62" s="27">
        <v>1101229.0900000001</v>
      </c>
      <c r="L62" s="27">
        <v>1103072.6100000001</v>
      </c>
      <c r="M62" s="27">
        <v>1930898.42</v>
      </c>
      <c r="N62" s="27">
        <v>1533080.6400000001</v>
      </c>
      <c r="O62" s="27">
        <v>3176521.26</v>
      </c>
      <c r="P62" s="27">
        <v>4117850.04</v>
      </c>
      <c r="Q62" s="27">
        <v>753648.7200000002</v>
      </c>
      <c r="R62" s="27">
        <v>4245023.129999999</v>
      </c>
      <c r="S62" s="27">
        <v>5524134.5800000001</v>
      </c>
      <c r="T62" s="27">
        <v>359402.13999994169</v>
      </c>
      <c r="U62" s="27">
        <v>0</v>
      </c>
      <c r="V62" s="27">
        <v>3582025.5600000005</v>
      </c>
      <c r="W62" s="27">
        <v>0</v>
      </c>
      <c r="X62" s="27">
        <v>1214697.8799999931</v>
      </c>
      <c r="Y62" s="27">
        <v>0</v>
      </c>
    </row>
    <row r="63" spans="2:25" x14ac:dyDescent="0.25">
      <c r="B63" s="6" t="s">
        <v>143</v>
      </c>
      <c r="C63" s="7" t="s">
        <v>144</v>
      </c>
      <c r="D63" s="8">
        <v>2988803.64</v>
      </c>
      <c r="E63" s="8">
        <v>147627.15</v>
      </c>
      <c r="F63" s="8">
        <v>83161.16</v>
      </c>
      <c r="G63" s="8">
        <v>7119.2800000000007</v>
      </c>
      <c r="H63" s="8">
        <v>0</v>
      </c>
      <c r="I63" s="8">
        <v>0</v>
      </c>
      <c r="J63" s="8">
        <v>0</v>
      </c>
      <c r="K63" s="8">
        <v>0</v>
      </c>
      <c r="L63" s="8">
        <v>20546.68</v>
      </c>
      <c r="M63" s="8">
        <v>48311.24</v>
      </c>
      <c r="N63" s="8">
        <v>87746.26</v>
      </c>
      <c r="O63" s="8">
        <v>102582.56999999999</v>
      </c>
      <c r="P63" s="8">
        <v>0</v>
      </c>
      <c r="Q63" s="8">
        <v>0</v>
      </c>
      <c r="R63" s="8">
        <v>82701.83</v>
      </c>
      <c r="S63" s="8">
        <v>0</v>
      </c>
      <c r="T63" s="8">
        <v>0</v>
      </c>
      <c r="U63" s="8">
        <v>0</v>
      </c>
      <c r="V63" s="8">
        <v>69612.22</v>
      </c>
      <c r="W63" s="8">
        <v>0</v>
      </c>
      <c r="X63" s="8">
        <v>2291611.83</v>
      </c>
      <c r="Y63" s="8">
        <v>47783.42</v>
      </c>
    </row>
    <row r="64" spans="2:25" x14ac:dyDescent="0.25">
      <c r="B64" s="6" t="s">
        <v>145</v>
      </c>
      <c r="C64" s="7" t="s">
        <v>146</v>
      </c>
      <c r="D64" s="8">
        <v>34571140.149999999</v>
      </c>
      <c r="E64" s="8">
        <v>7134034.2199999988</v>
      </c>
      <c r="F64" s="8">
        <v>3908118.6500000004</v>
      </c>
      <c r="G64" s="8">
        <v>6558816.7300000023</v>
      </c>
      <c r="H64" s="8">
        <v>0</v>
      </c>
      <c r="I64" s="8">
        <v>433408.87999999919</v>
      </c>
      <c r="J64" s="8">
        <v>236951.31</v>
      </c>
      <c r="K64" s="8">
        <v>579784.94999999995</v>
      </c>
      <c r="L64" s="8">
        <v>752440.45000000007</v>
      </c>
      <c r="M64" s="8">
        <v>899647.92999999993</v>
      </c>
      <c r="N64" s="8">
        <v>650248.50999999989</v>
      </c>
      <c r="O64" s="8">
        <v>1044132.0700000001</v>
      </c>
      <c r="P64" s="8">
        <v>741067.05</v>
      </c>
      <c r="Q64" s="8">
        <v>363661.02999999991</v>
      </c>
      <c r="R64" s="8">
        <v>1822743.2500000002</v>
      </c>
      <c r="S64" s="8">
        <v>342045.57999999996</v>
      </c>
      <c r="T64" s="8">
        <v>18513.099999999937</v>
      </c>
      <c r="U64" s="8">
        <v>0</v>
      </c>
      <c r="V64" s="8">
        <v>1346975.3299999998</v>
      </c>
      <c r="W64" s="8">
        <v>0</v>
      </c>
      <c r="X64" s="8">
        <v>7738551.1099999985</v>
      </c>
      <c r="Y64" s="8">
        <v>0</v>
      </c>
    </row>
    <row r="65" spans="1:25" x14ac:dyDescent="0.25">
      <c r="B65" s="14" t="s">
        <v>147</v>
      </c>
      <c r="C65" s="15" t="s">
        <v>148</v>
      </c>
      <c r="D65" s="16">
        <v>3178799.3600000003</v>
      </c>
      <c r="E65" s="16">
        <v>143211.63</v>
      </c>
      <c r="F65" s="16">
        <v>67817.77</v>
      </c>
      <c r="G65" s="16">
        <v>5123.17</v>
      </c>
      <c r="H65" s="16">
        <v>0</v>
      </c>
      <c r="I65" s="16">
        <v>60807.25</v>
      </c>
      <c r="J65" s="16">
        <v>29881.15</v>
      </c>
      <c r="K65" s="16">
        <v>2153.62</v>
      </c>
      <c r="L65" s="16">
        <v>717.28</v>
      </c>
      <c r="M65" s="16">
        <v>2648.9100000000003</v>
      </c>
      <c r="N65" s="16">
        <v>4740.0200000000004</v>
      </c>
      <c r="O65" s="16">
        <v>1428.6</v>
      </c>
      <c r="P65" s="16">
        <v>427</v>
      </c>
      <c r="Q65" s="16">
        <v>42.8</v>
      </c>
      <c r="R65" s="16">
        <v>8301.4</v>
      </c>
      <c r="S65" s="16">
        <v>0</v>
      </c>
      <c r="T65" s="16">
        <v>0</v>
      </c>
      <c r="U65" s="16">
        <v>0</v>
      </c>
      <c r="V65" s="16">
        <v>1067527.8400000001</v>
      </c>
      <c r="W65" s="16">
        <v>0</v>
      </c>
      <c r="X65" s="16">
        <v>543227.80000000005</v>
      </c>
      <c r="Y65" s="16">
        <v>1240743.1200000001</v>
      </c>
    </row>
    <row r="66" spans="1:25" x14ac:dyDescent="0.25">
      <c r="B66" s="14" t="s">
        <v>149</v>
      </c>
      <c r="C66" s="15" t="s">
        <v>150</v>
      </c>
      <c r="D66" s="17">
        <v>14194729.730000006</v>
      </c>
      <c r="E66" s="17">
        <v>3835189.8200000003</v>
      </c>
      <c r="F66" s="17">
        <v>1867203.13</v>
      </c>
      <c r="G66" s="17">
        <v>4669915.2799999993</v>
      </c>
      <c r="H66" s="17">
        <v>0</v>
      </c>
      <c r="I66" s="17">
        <v>859400.37</v>
      </c>
      <c r="J66" s="17">
        <v>1113335.7200000002</v>
      </c>
      <c r="K66" s="17">
        <v>76086.31</v>
      </c>
      <c r="L66" s="17">
        <v>41976.77</v>
      </c>
      <c r="M66" s="17">
        <v>126940.54999999999</v>
      </c>
      <c r="N66" s="17">
        <v>67867.12000000001</v>
      </c>
      <c r="O66" s="17">
        <v>135019.51</v>
      </c>
      <c r="P66" s="17">
        <v>8606.739999999998</v>
      </c>
      <c r="Q66" s="17">
        <v>24171.93</v>
      </c>
      <c r="R66" s="17">
        <v>28285.39</v>
      </c>
      <c r="S66" s="17">
        <v>118194.26000000001</v>
      </c>
      <c r="T66" s="17">
        <v>31733.240000001788</v>
      </c>
      <c r="U66" s="17">
        <v>0</v>
      </c>
      <c r="V66" s="17">
        <v>214962.33000000002</v>
      </c>
      <c r="W66" s="17">
        <v>0</v>
      </c>
      <c r="X66" s="17">
        <v>379903.49000000005</v>
      </c>
      <c r="Y66" s="17">
        <v>595937.77</v>
      </c>
    </row>
    <row r="67" spans="1:25" x14ac:dyDescent="0.25">
      <c r="B67" s="6" t="s">
        <v>151</v>
      </c>
      <c r="C67" s="28" t="s">
        <v>152</v>
      </c>
      <c r="D67" s="8">
        <v>595937.77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595937.77</v>
      </c>
    </row>
    <row r="68" spans="1:25" x14ac:dyDescent="0.25">
      <c r="B68" s="6" t="s">
        <v>153</v>
      </c>
      <c r="C68" s="7" t="s">
        <v>154</v>
      </c>
      <c r="D68" s="8">
        <v>3784073.2100000004</v>
      </c>
      <c r="E68" s="8">
        <v>1243933.76</v>
      </c>
      <c r="F68" s="8">
        <v>638282.91</v>
      </c>
      <c r="G68" s="8">
        <v>502834.05</v>
      </c>
      <c r="H68" s="8">
        <v>0</v>
      </c>
      <c r="I68" s="8">
        <v>626124.64</v>
      </c>
      <c r="J68" s="8">
        <v>529452.93000000005</v>
      </c>
      <c r="K68" s="8">
        <v>144.16</v>
      </c>
      <c r="L68" s="8">
        <v>7477.64</v>
      </c>
      <c r="M68" s="8">
        <v>50589.41</v>
      </c>
      <c r="N68" s="8">
        <v>3996.99</v>
      </c>
      <c r="O68" s="8">
        <v>20073.78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6628.29</v>
      </c>
      <c r="W68" s="8">
        <v>0</v>
      </c>
      <c r="X68" s="8">
        <v>154534.65</v>
      </c>
      <c r="Y68" s="8">
        <v>0</v>
      </c>
    </row>
    <row r="69" spans="1:25" x14ac:dyDescent="0.25">
      <c r="B69" s="6" t="s">
        <v>155</v>
      </c>
      <c r="C69" s="7" t="s">
        <v>156</v>
      </c>
      <c r="D69" s="8">
        <v>9814718.7500000056</v>
      </c>
      <c r="E69" s="8">
        <v>2591256.06</v>
      </c>
      <c r="F69" s="8">
        <v>1228920.2199999997</v>
      </c>
      <c r="G69" s="8">
        <v>4167081.2299999995</v>
      </c>
      <c r="H69" s="8">
        <v>0</v>
      </c>
      <c r="I69" s="8">
        <v>233275.72999999998</v>
      </c>
      <c r="J69" s="8">
        <v>583882.79000000015</v>
      </c>
      <c r="K69" s="8">
        <v>75942.149999999994</v>
      </c>
      <c r="L69" s="8">
        <v>34499.129999999997</v>
      </c>
      <c r="M69" s="8">
        <v>76351.139999999985</v>
      </c>
      <c r="N69" s="8">
        <v>63870.130000000005</v>
      </c>
      <c r="O69" s="8">
        <v>114945.73000000001</v>
      </c>
      <c r="P69" s="8">
        <v>8606.739999999998</v>
      </c>
      <c r="Q69" s="8">
        <v>24171.93</v>
      </c>
      <c r="R69" s="8">
        <v>28285.39</v>
      </c>
      <c r="S69" s="8">
        <v>118194.26000000001</v>
      </c>
      <c r="T69" s="8">
        <v>31733.240000001788</v>
      </c>
      <c r="U69" s="8">
        <v>0</v>
      </c>
      <c r="V69" s="8">
        <v>208334.04</v>
      </c>
      <c r="W69" s="8">
        <v>0</v>
      </c>
      <c r="X69" s="8">
        <v>225368.84000000005</v>
      </c>
      <c r="Y69" s="8">
        <v>0</v>
      </c>
    </row>
    <row r="70" spans="1:25" x14ac:dyDescent="0.25">
      <c r="B70" s="14" t="s">
        <v>157</v>
      </c>
      <c r="C70" s="15" t="s">
        <v>158</v>
      </c>
      <c r="D70" s="16">
        <v>380060.45999999996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380060.45999999996</v>
      </c>
    </row>
    <row r="71" spans="1:25" x14ac:dyDescent="0.25">
      <c r="B71" s="14" t="s">
        <v>159</v>
      </c>
      <c r="C71" s="15" t="s">
        <v>160</v>
      </c>
      <c r="D71" s="17">
        <v>-2986155.2200000025</v>
      </c>
      <c r="E71" s="17">
        <v>-1188799.6400000004</v>
      </c>
      <c r="F71" s="17">
        <v>-342274.1999999999</v>
      </c>
      <c r="G71" s="17">
        <v>-1314706.3200000015</v>
      </c>
      <c r="H71" s="17">
        <v>-398.01</v>
      </c>
      <c r="I71" s="17">
        <v>11271.939999999995</v>
      </c>
      <c r="J71" s="17">
        <v>-490819.49000000005</v>
      </c>
      <c r="K71" s="17">
        <v>38093.52999999997</v>
      </c>
      <c r="L71" s="17">
        <v>52646.510000000017</v>
      </c>
      <c r="M71" s="17">
        <v>19916.939999999973</v>
      </c>
      <c r="N71" s="17">
        <v>-125279.79000000026</v>
      </c>
      <c r="O71" s="17">
        <v>-22987.129999997655</v>
      </c>
      <c r="P71" s="17">
        <v>8452.68</v>
      </c>
      <c r="Q71" s="17">
        <v>12834.26</v>
      </c>
      <c r="R71" s="17">
        <v>-48034.319999999076</v>
      </c>
      <c r="S71" s="17">
        <v>94967.529999999984</v>
      </c>
      <c r="T71" s="17">
        <v>-10549.459999999981</v>
      </c>
      <c r="U71" s="17">
        <v>-6516.3099999999995</v>
      </c>
      <c r="V71" s="17">
        <v>269729.45999999595</v>
      </c>
      <c r="W71" s="17">
        <v>0</v>
      </c>
      <c r="X71" s="17">
        <v>56450.89</v>
      </c>
      <c r="Y71" s="17">
        <v>-154.29</v>
      </c>
    </row>
    <row r="72" spans="1:25" s="30" customFormat="1" x14ac:dyDescent="0.25">
      <c r="A72" s="30" t="s">
        <v>161</v>
      </c>
      <c r="B72" s="6" t="s">
        <v>162</v>
      </c>
      <c r="C72" s="6" t="s">
        <v>163</v>
      </c>
      <c r="D72" s="27">
        <v>-3088629.1500000027</v>
      </c>
      <c r="E72" s="27">
        <v>-1161498.9800000004</v>
      </c>
      <c r="F72" s="27">
        <v>-362021.3899999999</v>
      </c>
      <c r="G72" s="27">
        <v>-1346474.0200000014</v>
      </c>
      <c r="H72" s="27">
        <v>0</v>
      </c>
      <c r="I72" s="27">
        <v>28127.619999999995</v>
      </c>
      <c r="J72" s="27">
        <v>-499079.17000000004</v>
      </c>
      <c r="K72" s="27">
        <v>28207.399999999965</v>
      </c>
      <c r="L72" s="27">
        <v>47386.270000000019</v>
      </c>
      <c r="M72" s="27">
        <v>5671.7199999999721</v>
      </c>
      <c r="N72" s="27">
        <v>-123540.03000000026</v>
      </c>
      <c r="O72" s="27">
        <v>-29739.479999997653</v>
      </c>
      <c r="P72" s="27">
        <v>925.13</v>
      </c>
      <c r="Q72" s="27">
        <v>11262.9</v>
      </c>
      <c r="R72" s="27">
        <v>-14838.729999999079</v>
      </c>
      <c r="S72" s="27">
        <v>88223.209999999992</v>
      </c>
      <c r="T72" s="27">
        <v>-12123.83999999998</v>
      </c>
      <c r="U72" s="27">
        <v>-6516.3099999999995</v>
      </c>
      <c r="V72" s="27">
        <v>258898.48999999592</v>
      </c>
      <c r="W72" s="27">
        <v>0</v>
      </c>
      <c r="X72" s="27">
        <v>-1499.9</v>
      </c>
      <c r="Y72" s="27">
        <v>-0.04</v>
      </c>
    </row>
    <row r="73" spans="1:25" s="30" customFormat="1" x14ac:dyDescent="0.25">
      <c r="A73" s="30" t="s">
        <v>164</v>
      </c>
      <c r="B73" s="6" t="s">
        <v>165</v>
      </c>
      <c r="C73" s="6" t="s">
        <v>166</v>
      </c>
      <c r="D73" s="27">
        <v>102473.93000000011</v>
      </c>
      <c r="E73" s="27">
        <v>-27300.659999999858</v>
      </c>
      <c r="F73" s="27">
        <v>19747.190000000002</v>
      </c>
      <c r="G73" s="27">
        <v>31767.699999999953</v>
      </c>
      <c r="H73" s="27">
        <v>-398.01</v>
      </c>
      <c r="I73" s="27">
        <v>-16855.68</v>
      </c>
      <c r="J73" s="27">
        <v>8259.6800000000039</v>
      </c>
      <c r="K73" s="27">
        <v>9886.130000000001</v>
      </c>
      <c r="L73" s="27">
        <v>5260.24</v>
      </c>
      <c r="M73" s="27">
        <v>14245.22</v>
      </c>
      <c r="N73" s="27">
        <v>-1739.7599999999984</v>
      </c>
      <c r="O73" s="27">
        <v>6752.3499999999985</v>
      </c>
      <c r="P73" s="27">
        <v>7527.55</v>
      </c>
      <c r="Q73" s="27">
        <v>1571.3600000000006</v>
      </c>
      <c r="R73" s="27">
        <v>-33195.589999999997</v>
      </c>
      <c r="S73" s="27">
        <v>6744.3199999999961</v>
      </c>
      <c r="T73" s="27">
        <v>1574.38</v>
      </c>
      <c r="U73" s="27">
        <v>0</v>
      </c>
      <c r="V73" s="27">
        <v>10830.970000000003</v>
      </c>
      <c r="W73" s="27">
        <v>0</v>
      </c>
      <c r="X73" s="27">
        <v>57950.79</v>
      </c>
      <c r="Y73" s="27">
        <v>-154.25</v>
      </c>
    </row>
    <row r="74" spans="1:25" x14ac:dyDescent="0.25">
      <c r="B74" s="14" t="s">
        <v>167</v>
      </c>
      <c r="C74" s="15" t="s">
        <v>168</v>
      </c>
      <c r="D74" s="17">
        <v>19997768.439999998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3230180.4699999997</v>
      </c>
      <c r="V74" s="17">
        <v>245743.35999999999</v>
      </c>
      <c r="W74" s="17">
        <v>0</v>
      </c>
      <c r="X74" s="17">
        <v>0</v>
      </c>
      <c r="Y74" s="17">
        <v>16521844.609999999</v>
      </c>
    </row>
    <row r="75" spans="1:25" x14ac:dyDescent="0.25">
      <c r="B75" s="6" t="s">
        <v>169</v>
      </c>
      <c r="C75" s="7" t="s">
        <v>170</v>
      </c>
      <c r="D75" s="8">
        <f>7281750.5+450000</f>
        <v>7731750.5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f>7281750.5+450000</f>
        <v>7731750.5</v>
      </c>
    </row>
    <row r="76" spans="1:25" x14ac:dyDescent="0.25">
      <c r="B76" s="6" t="s">
        <v>171</v>
      </c>
      <c r="C76" s="7" t="s">
        <v>172</v>
      </c>
      <c r="D76" s="8">
        <v>300000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300000</v>
      </c>
      <c r="V76" s="8">
        <v>0</v>
      </c>
      <c r="W76" s="8">
        <v>0</v>
      </c>
      <c r="X76" s="8">
        <v>0</v>
      </c>
      <c r="Y76" s="8">
        <v>0</v>
      </c>
    </row>
    <row r="77" spans="1:25" x14ac:dyDescent="0.25">
      <c r="B77" s="6" t="s">
        <v>173</v>
      </c>
      <c r="C77" s="7" t="s">
        <v>174</v>
      </c>
      <c r="D77" s="8">
        <v>1072129.04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1072129.04</v>
      </c>
    </row>
    <row r="78" spans="1:25" ht="15.75" thickBot="1" x14ac:dyDescent="0.3">
      <c r="B78" s="31" t="s">
        <v>175</v>
      </c>
      <c r="C78" s="32" t="s">
        <v>176</v>
      </c>
      <c r="D78" s="8">
        <f>11343888.9-450000</f>
        <v>10893888.9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2930180.4699999997</v>
      </c>
      <c r="V78" s="33">
        <v>245743.35999999999</v>
      </c>
      <c r="W78" s="33">
        <v>0</v>
      </c>
      <c r="X78" s="33">
        <v>0</v>
      </c>
      <c r="Y78" s="33">
        <f>8167965.07-450000</f>
        <v>7717965.0700000003</v>
      </c>
    </row>
    <row r="79" spans="1:25" ht="16.5" thickTop="1" x14ac:dyDescent="0.25">
      <c r="B79" s="21" t="s">
        <v>177</v>
      </c>
      <c r="C79" s="22"/>
      <c r="D79" s="23">
        <v>847292693.5999999</v>
      </c>
      <c r="E79" s="23">
        <v>100423973.57999997</v>
      </c>
      <c r="F79" s="23">
        <v>45759232.450000003</v>
      </c>
      <c r="G79" s="23">
        <v>113348103.67000002</v>
      </c>
      <c r="H79" s="23">
        <v>100411729.11</v>
      </c>
      <c r="I79" s="23">
        <v>6494605.5700000012</v>
      </c>
      <c r="J79" s="23">
        <v>14751844.230000002</v>
      </c>
      <c r="K79" s="23">
        <v>26077810.650000006</v>
      </c>
      <c r="L79" s="23">
        <v>59635624.559999995</v>
      </c>
      <c r="M79" s="23">
        <v>35706554.789999992</v>
      </c>
      <c r="N79" s="23">
        <v>55106420.869999997</v>
      </c>
      <c r="O79" s="23">
        <v>77531898.040000007</v>
      </c>
      <c r="P79" s="23">
        <v>44460877.479999997</v>
      </c>
      <c r="Q79" s="23">
        <v>4556676.2299999995</v>
      </c>
      <c r="R79" s="23">
        <v>34725141.460000008</v>
      </c>
      <c r="S79" s="23">
        <v>19394356.140000004</v>
      </c>
      <c r="T79" s="23">
        <v>865214.14999998373</v>
      </c>
      <c r="U79" s="23">
        <v>43842354.539999999</v>
      </c>
      <c r="V79" s="23">
        <v>23693291.939999998</v>
      </c>
      <c r="W79" s="23">
        <v>0</v>
      </c>
      <c r="X79" s="23">
        <v>19753510.259999994</v>
      </c>
      <c r="Y79" s="23">
        <v>20753473.879999999</v>
      </c>
    </row>
    <row r="80" spans="1:25" ht="15.75" thickBot="1" x14ac:dyDescent="0.3">
      <c r="B80" s="34"/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2:25" ht="22.5" thickTop="1" thickBot="1" x14ac:dyDescent="0.3">
      <c r="B81" s="36" t="s">
        <v>178</v>
      </c>
      <c r="C81" s="37"/>
      <c r="D81" s="38">
        <v>14889478.850000143</v>
      </c>
      <c r="E81" s="38">
        <v>-44714365.619999968</v>
      </c>
      <c r="F81" s="38">
        <v>-26491545.100000001</v>
      </c>
      <c r="G81" s="38">
        <v>-55300063.890000008</v>
      </c>
      <c r="H81" s="38">
        <v>-80425568.109999999</v>
      </c>
      <c r="I81" s="38">
        <v>-4340377.4000000004</v>
      </c>
      <c r="J81" s="38">
        <v>-6558523.740000003</v>
      </c>
      <c r="K81" s="38">
        <v>-24275558.810000006</v>
      </c>
      <c r="L81" s="38">
        <v>-59028256.729999997</v>
      </c>
      <c r="M81" s="38">
        <v>-33058162.739999991</v>
      </c>
      <c r="N81" s="38">
        <v>-54046544.689999998</v>
      </c>
      <c r="O81" s="38">
        <v>-75120442.330000013</v>
      </c>
      <c r="P81" s="38">
        <v>-43024198.539999999</v>
      </c>
      <c r="Q81" s="38">
        <v>-4556676.2299999995</v>
      </c>
      <c r="R81" s="38">
        <v>-32357459.720000006</v>
      </c>
      <c r="S81" s="38">
        <v>-19394356.140000004</v>
      </c>
      <c r="T81" s="38">
        <v>543811.47000001639</v>
      </c>
      <c r="U81" s="38">
        <v>-25467801.82</v>
      </c>
      <c r="V81" s="38">
        <v>-23385127.259999998</v>
      </c>
      <c r="W81" s="38">
        <v>0</v>
      </c>
      <c r="X81" s="38">
        <v>-19478326.729999993</v>
      </c>
      <c r="Y81" s="38">
        <v>645369022.98000002</v>
      </c>
    </row>
    <row r="82" spans="2:25" ht="15.75" thickTop="1" x14ac:dyDescent="0.25">
      <c r="B82" s="39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2:25" x14ac:dyDescent="0.25">
      <c r="B83" s="61" t="s">
        <v>179</v>
      </c>
      <c r="C83" s="63" t="s">
        <v>180</v>
      </c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</row>
    <row r="84" spans="2:25" x14ac:dyDescent="0.25">
      <c r="B84" s="62"/>
      <c r="C84" s="64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2:25" x14ac:dyDescent="0.25">
      <c r="B85" s="14" t="s">
        <v>181</v>
      </c>
      <c r="C85" s="15" t="s">
        <v>182</v>
      </c>
      <c r="D85" s="8">
        <v>256967.22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256967.12</v>
      </c>
      <c r="V85" s="41">
        <v>0</v>
      </c>
      <c r="W85" s="41">
        <v>0</v>
      </c>
      <c r="X85" s="41">
        <v>0</v>
      </c>
      <c r="Y85" s="41">
        <v>0.1</v>
      </c>
    </row>
    <row r="86" spans="2:25" ht="15.75" thickBot="1" x14ac:dyDescent="0.3">
      <c r="B86" s="42" t="s">
        <v>183</v>
      </c>
      <c r="C86" s="43" t="s">
        <v>184</v>
      </c>
      <c r="D86" s="8">
        <v>148542.10999999999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  <c r="U86" s="44">
        <v>0</v>
      </c>
      <c r="V86" s="44">
        <v>0</v>
      </c>
      <c r="W86" s="44">
        <v>0</v>
      </c>
      <c r="X86" s="44">
        <v>0</v>
      </c>
      <c r="Y86" s="44">
        <v>148542.10999999999</v>
      </c>
    </row>
    <row r="87" spans="2:25" ht="16.5" thickTop="1" x14ac:dyDescent="0.25">
      <c r="B87" s="45" t="s">
        <v>185</v>
      </c>
      <c r="C87" s="46"/>
      <c r="D87" s="47">
        <v>108425.11000000002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256967.12</v>
      </c>
      <c r="V87" s="47">
        <v>0</v>
      </c>
      <c r="W87" s="47">
        <v>0</v>
      </c>
      <c r="X87" s="47">
        <v>0</v>
      </c>
      <c r="Y87" s="47">
        <v>-148542.00999999998</v>
      </c>
    </row>
    <row r="88" spans="2:25" ht="21" x14ac:dyDescent="0.25">
      <c r="B88" s="24" t="s">
        <v>186</v>
      </c>
      <c r="C88" s="25" t="s">
        <v>187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2:25" x14ac:dyDescent="0.25">
      <c r="B89" s="14" t="s">
        <v>188</v>
      </c>
      <c r="C89" s="15" t="s">
        <v>189</v>
      </c>
      <c r="D89" s="8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</row>
    <row r="90" spans="2:25" ht="15.75" thickBot="1" x14ac:dyDescent="0.3">
      <c r="B90" s="42" t="s">
        <v>190</v>
      </c>
      <c r="C90" s="43" t="s">
        <v>191</v>
      </c>
      <c r="D90" s="8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44">
        <v>0</v>
      </c>
      <c r="X90" s="44">
        <v>0</v>
      </c>
      <c r="Y90" s="44">
        <v>0</v>
      </c>
    </row>
    <row r="91" spans="2:25" ht="16.5" thickTop="1" x14ac:dyDescent="0.25">
      <c r="B91" s="45" t="s">
        <v>192</v>
      </c>
      <c r="C91" s="46"/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</row>
    <row r="92" spans="2:25" ht="21" x14ac:dyDescent="0.25">
      <c r="B92" s="24" t="s">
        <v>193</v>
      </c>
      <c r="C92" s="25" t="s">
        <v>194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2:25" x14ac:dyDescent="0.25">
      <c r="B93" s="14" t="s">
        <v>195</v>
      </c>
      <c r="C93" s="15" t="s">
        <v>196</v>
      </c>
      <c r="D93" s="41">
        <v>12048114.619999997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12048114.619999997</v>
      </c>
    </row>
    <row r="94" spans="2:25" x14ac:dyDescent="0.25">
      <c r="B94" s="6" t="s">
        <v>197</v>
      </c>
      <c r="C94" s="7" t="s">
        <v>198</v>
      </c>
      <c r="D94" s="8">
        <v>8079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8079</v>
      </c>
    </row>
    <row r="95" spans="2:25" x14ac:dyDescent="0.25">
      <c r="B95" s="6" t="s">
        <v>199</v>
      </c>
      <c r="C95" s="7" t="s">
        <v>200</v>
      </c>
      <c r="D95" s="8">
        <v>12040035.619999997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12040035.619999997</v>
      </c>
    </row>
    <row r="96" spans="2:25" x14ac:dyDescent="0.25">
      <c r="B96" s="14" t="s">
        <v>201</v>
      </c>
      <c r="C96" s="15" t="s">
        <v>202</v>
      </c>
      <c r="D96" s="17">
        <v>10924141.07</v>
      </c>
      <c r="E96" s="17">
        <v>369213.19999999995</v>
      </c>
      <c r="F96" s="17">
        <v>156378.37</v>
      </c>
      <c r="G96" s="17">
        <v>674841.03</v>
      </c>
      <c r="H96" s="17">
        <v>0</v>
      </c>
      <c r="I96" s="17">
        <v>81710.52</v>
      </c>
      <c r="J96" s="17">
        <v>53316.889999999985</v>
      </c>
      <c r="K96" s="17">
        <v>91195.090000000011</v>
      </c>
      <c r="L96" s="17">
        <v>422257.48000000004</v>
      </c>
      <c r="M96" s="17">
        <v>162773.59</v>
      </c>
      <c r="N96" s="17">
        <v>167740.54</v>
      </c>
      <c r="O96" s="17">
        <v>151125.5</v>
      </c>
      <c r="P96" s="17">
        <v>13857.64</v>
      </c>
      <c r="Q96" s="17">
        <v>57161.180000000008</v>
      </c>
      <c r="R96" s="17">
        <v>136966.90000000002</v>
      </c>
      <c r="S96" s="17">
        <v>73878.28</v>
      </c>
      <c r="T96" s="17">
        <v>0</v>
      </c>
      <c r="U96" s="17">
        <v>0</v>
      </c>
      <c r="V96" s="17">
        <v>60997.04</v>
      </c>
      <c r="W96" s="17">
        <v>0</v>
      </c>
      <c r="X96" s="17">
        <v>77921.939999999988</v>
      </c>
      <c r="Y96" s="17">
        <v>8172805.8799999999</v>
      </c>
    </row>
    <row r="97" spans="2:26" x14ac:dyDescent="0.25">
      <c r="B97" s="6" t="s">
        <v>203</v>
      </c>
      <c r="C97" s="7" t="s">
        <v>204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</row>
    <row r="98" spans="2:26" x14ac:dyDescent="0.25">
      <c r="B98" s="6" t="s">
        <v>205</v>
      </c>
      <c r="C98" s="7" t="s">
        <v>206</v>
      </c>
      <c r="D98" s="8">
        <v>10924141.07</v>
      </c>
      <c r="E98" s="8">
        <v>369213.19999999995</v>
      </c>
      <c r="F98" s="8">
        <v>156378.37</v>
      </c>
      <c r="G98" s="8">
        <v>674841.03</v>
      </c>
      <c r="H98" s="8">
        <v>0</v>
      </c>
      <c r="I98" s="8">
        <v>81710.52</v>
      </c>
      <c r="J98" s="8">
        <v>53316.889999999985</v>
      </c>
      <c r="K98" s="8">
        <v>91195.090000000011</v>
      </c>
      <c r="L98" s="8">
        <v>422257.48000000004</v>
      </c>
      <c r="M98" s="8">
        <v>162773.59</v>
      </c>
      <c r="N98" s="8">
        <v>167740.54</v>
      </c>
      <c r="O98" s="8">
        <v>151125.5</v>
      </c>
      <c r="P98" s="8">
        <v>13857.64</v>
      </c>
      <c r="Q98" s="8">
        <v>57161.180000000008</v>
      </c>
      <c r="R98" s="8">
        <v>136966.90000000002</v>
      </c>
      <c r="S98" s="8">
        <v>73878.28</v>
      </c>
      <c r="T98" s="8">
        <v>0</v>
      </c>
      <c r="U98" s="8">
        <v>0</v>
      </c>
      <c r="V98" s="8">
        <v>60997.04</v>
      </c>
      <c r="W98" s="8">
        <v>0</v>
      </c>
      <c r="X98" s="8">
        <v>77921.939999999988</v>
      </c>
      <c r="Y98" s="8">
        <v>8172805.8799999999</v>
      </c>
    </row>
    <row r="99" spans="2:26" ht="15.75" x14ac:dyDescent="0.25">
      <c r="B99" s="48" t="s">
        <v>207</v>
      </c>
      <c r="C99" s="49"/>
      <c r="D99" s="50">
        <v>1123973.549999997</v>
      </c>
      <c r="E99" s="50">
        <v>-369213.19999999995</v>
      </c>
      <c r="F99" s="50">
        <v>-156378.37</v>
      </c>
      <c r="G99" s="50">
        <v>-674841.03</v>
      </c>
      <c r="H99" s="50">
        <v>0</v>
      </c>
      <c r="I99" s="50">
        <v>-81710.52</v>
      </c>
      <c r="J99" s="50">
        <v>-53316.889999999985</v>
      </c>
      <c r="K99" s="50">
        <v>-91195.090000000011</v>
      </c>
      <c r="L99" s="50">
        <v>-422257.48000000004</v>
      </c>
      <c r="M99" s="50">
        <v>-162773.59</v>
      </c>
      <c r="N99" s="50">
        <v>-167740.54</v>
      </c>
      <c r="O99" s="50">
        <v>-151125.5</v>
      </c>
      <c r="P99" s="50">
        <v>-13857.64</v>
      </c>
      <c r="Q99" s="50">
        <v>-57161.180000000008</v>
      </c>
      <c r="R99" s="50">
        <v>-136966.90000000002</v>
      </c>
      <c r="S99" s="50">
        <v>-73878.28</v>
      </c>
      <c r="T99" s="50">
        <v>0</v>
      </c>
      <c r="U99" s="50">
        <v>0</v>
      </c>
      <c r="V99" s="50">
        <v>-60997.04</v>
      </c>
      <c r="W99" s="50">
        <v>0</v>
      </c>
      <c r="X99" s="50">
        <v>-77921.939999999988</v>
      </c>
      <c r="Y99" s="50">
        <v>3875308.7399999974</v>
      </c>
    </row>
    <row r="100" spans="2:26" ht="15.75" thickBot="1" x14ac:dyDescent="0.3">
      <c r="B100" s="51"/>
      <c r="C100" s="51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2:26" ht="22.5" thickTop="1" thickBot="1" x14ac:dyDescent="0.3">
      <c r="B101" s="36" t="s">
        <v>208</v>
      </c>
      <c r="C101" s="37"/>
      <c r="D101" s="38">
        <v>16121877.510000139</v>
      </c>
      <c r="E101" s="38">
        <v>-45083578.81999997</v>
      </c>
      <c r="F101" s="38">
        <v>-26647923.470000003</v>
      </c>
      <c r="G101" s="38">
        <v>-55974904.920000009</v>
      </c>
      <c r="H101" s="38">
        <v>-80425568.109999999</v>
      </c>
      <c r="I101" s="38">
        <v>-4422087.92</v>
      </c>
      <c r="J101" s="38">
        <v>-6611840.6300000027</v>
      </c>
      <c r="K101" s="38">
        <v>-24366753.900000006</v>
      </c>
      <c r="L101" s="38">
        <v>-59450514.209999993</v>
      </c>
      <c r="M101" s="38">
        <v>-33220936.329999991</v>
      </c>
      <c r="N101" s="38">
        <v>-54214285.229999997</v>
      </c>
      <c r="O101" s="38">
        <v>-75271567.830000013</v>
      </c>
      <c r="P101" s="38">
        <v>-43038056.18</v>
      </c>
      <c r="Q101" s="38">
        <v>-4613837.4099999992</v>
      </c>
      <c r="R101" s="38">
        <v>-32494426.620000005</v>
      </c>
      <c r="S101" s="38">
        <v>-19468234.420000006</v>
      </c>
      <c r="T101" s="38">
        <v>543811.47000001639</v>
      </c>
      <c r="U101" s="38">
        <v>-25210834.699999999</v>
      </c>
      <c r="V101" s="38">
        <v>-23446124.299999997</v>
      </c>
      <c r="W101" s="38">
        <v>0</v>
      </c>
      <c r="X101" s="38">
        <v>-19556248.669999994</v>
      </c>
      <c r="Y101" s="38">
        <v>649095789.71000004</v>
      </c>
    </row>
    <row r="102" spans="2:26" ht="15.75" thickTop="1" x14ac:dyDescent="0.25">
      <c r="B102" s="53"/>
      <c r="C102" s="53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</row>
    <row r="103" spans="2:26" ht="21" x14ac:dyDescent="0.25">
      <c r="B103" s="24" t="s">
        <v>209</v>
      </c>
      <c r="C103" s="25" t="s">
        <v>210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2:26" x14ac:dyDescent="0.25">
      <c r="B104" s="15" t="s">
        <v>211</v>
      </c>
      <c r="C104" s="15" t="s">
        <v>212</v>
      </c>
      <c r="D104" s="17">
        <v>15885448.820000257</v>
      </c>
      <c r="E104" s="17">
        <v>3905516.1699999995</v>
      </c>
      <c r="F104" s="17">
        <v>2047490.74</v>
      </c>
      <c r="G104" s="17">
        <v>3973533.0799999996</v>
      </c>
      <c r="H104" s="17">
        <v>0</v>
      </c>
      <c r="I104" s="17">
        <v>189923.64</v>
      </c>
      <c r="J104" s="17">
        <v>258188.96999999997</v>
      </c>
      <c r="K104" s="17">
        <v>209583.62</v>
      </c>
      <c r="L104" s="17">
        <v>258862.77</v>
      </c>
      <c r="M104" s="17">
        <v>327116.01999999996</v>
      </c>
      <c r="N104" s="17">
        <v>349290.45</v>
      </c>
      <c r="O104" s="17">
        <v>588441.99</v>
      </c>
      <c r="P104" s="17">
        <v>438641.68000000005</v>
      </c>
      <c r="Q104" s="17">
        <v>127633.22</v>
      </c>
      <c r="R104" s="17">
        <v>760110.02</v>
      </c>
      <c r="S104" s="17">
        <v>549169.68000000005</v>
      </c>
      <c r="T104" s="17">
        <v>47308.490000000005</v>
      </c>
      <c r="U104" s="17">
        <v>0</v>
      </c>
      <c r="V104" s="17">
        <v>776966.30000000028</v>
      </c>
      <c r="W104" s="17">
        <v>0</v>
      </c>
      <c r="X104" s="17">
        <v>1013482.8399999999</v>
      </c>
      <c r="Y104" s="17">
        <v>64189.140000259431</v>
      </c>
    </row>
    <row r="105" spans="2:26" x14ac:dyDescent="0.25">
      <c r="B105" s="6" t="s">
        <v>213</v>
      </c>
      <c r="C105" s="7" t="s">
        <v>214</v>
      </c>
      <c r="D105" s="8">
        <v>14849921.239999998</v>
      </c>
      <c r="E105" s="8">
        <v>3794528.01</v>
      </c>
      <c r="F105" s="8">
        <v>2022472.03</v>
      </c>
      <c r="G105" s="8">
        <v>3878941.8099999996</v>
      </c>
      <c r="H105" s="8">
        <v>0</v>
      </c>
      <c r="I105" s="8">
        <v>190653.69</v>
      </c>
      <c r="J105" s="8">
        <v>256471.93999999997</v>
      </c>
      <c r="K105" s="8">
        <v>145960.9</v>
      </c>
      <c r="L105" s="8">
        <v>174609.84</v>
      </c>
      <c r="M105" s="8">
        <v>250088.53</v>
      </c>
      <c r="N105" s="8">
        <v>230829.59</v>
      </c>
      <c r="O105" s="8">
        <v>421626.49</v>
      </c>
      <c r="P105" s="8">
        <v>435924.92000000004</v>
      </c>
      <c r="Q105" s="8">
        <v>127289.01</v>
      </c>
      <c r="R105" s="8">
        <v>748925.36</v>
      </c>
      <c r="S105" s="8">
        <v>455382.01</v>
      </c>
      <c r="T105" s="8">
        <v>46061.460000000006</v>
      </c>
      <c r="U105" s="8">
        <v>0</v>
      </c>
      <c r="V105" s="8">
        <v>684075.55000000016</v>
      </c>
      <c r="W105" s="8">
        <v>0</v>
      </c>
      <c r="X105" s="8">
        <v>985509.41999999993</v>
      </c>
      <c r="Y105" s="8">
        <v>570.67999999999995</v>
      </c>
    </row>
    <row r="106" spans="2:26" x14ac:dyDescent="0.25">
      <c r="B106" s="6" t="s">
        <v>215</v>
      </c>
      <c r="C106" s="7" t="s">
        <v>216</v>
      </c>
      <c r="D106" s="8">
        <v>774957.50000025937</v>
      </c>
      <c r="E106" s="8">
        <v>1692.38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63597.52</v>
      </c>
      <c r="L106" s="8">
        <v>81885.509999999995</v>
      </c>
      <c r="M106" s="8">
        <v>76853.06</v>
      </c>
      <c r="N106" s="8">
        <v>115942.20999999999</v>
      </c>
      <c r="O106" s="8">
        <v>161785.95000000001</v>
      </c>
      <c r="P106" s="8">
        <v>0</v>
      </c>
      <c r="Q106" s="8">
        <v>0</v>
      </c>
      <c r="R106" s="8">
        <v>0</v>
      </c>
      <c r="S106" s="8">
        <v>93025.51</v>
      </c>
      <c r="T106" s="8">
        <v>0</v>
      </c>
      <c r="U106" s="8">
        <v>0</v>
      </c>
      <c r="V106" s="8">
        <v>91493.42</v>
      </c>
      <c r="W106" s="8">
        <v>0</v>
      </c>
      <c r="X106" s="8">
        <v>25063.48</v>
      </c>
      <c r="Y106" s="8">
        <v>63618.460000259431</v>
      </c>
      <c r="Z106" s="55"/>
    </row>
    <row r="107" spans="2:26" x14ac:dyDescent="0.25">
      <c r="B107" s="6" t="s">
        <v>217</v>
      </c>
      <c r="C107" s="7" t="s">
        <v>218</v>
      </c>
      <c r="D107" s="8">
        <v>260570.08000000005</v>
      </c>
      <c r="E107" s="8">
        <v>109295.78</v>
      </c>
      <c r="F107" s="8">
        <v>25018.71</v>
      </c>
      <c r="G107" s="8">
        <v>94591.26999999999</v>
      </c>
      <c r="H107" s="8">
        <v>0</v>
      </c>
      <c r="I107" s="8">
        <v>-730.05</v>
      </c>
      <c r="J107" s="8">
        <v>1717.03</v>
      </c>
      <c r="K107" s="8">
        <v>25.2</v>
      </c>
      <c r="L107" s="8">
        <v>2367.4199999999996</v>
      </c>
      <c r="M107" s="8">
        <v>174.43</v>
      </c>
      <c r="N107" s="8">
        <v>2518.65</v>
      </c>
      <c r="O107" s="8">
        <v>5029.55</v>
      </c>
      <c r="P107" s="8">
        <v>2716.76</v>
      </c>
      <c r="Q107" s="8">
        <v>344.21</v>
      </c>
      <c r="R107" s="8">
        <v>11184.66</v>
      </c>
      <c r="S107" s="8">
        <v>762.16</v>
      </c>
      <c r="T107" s="8">
        <v>1247.03</v>
      </c>
      <c r="U107" s="8">
        <v>0</v>
      </c>
      <c r="V107" s="8">
        <v>1397.3300000000361</v>
      </c>
      <c r="W107" s="8">
        <v>0</v>
      </c>
      <c r="X107" s="8">
        <v>2909.94</v>
      </c>
      <c r="Y107" s="8">
        <v>0</v>
      </c>
    </row>
    <row r="108" spans="2:26" x14ac:dyDescent="0.25">
      <c r="B108" s="6" t="s">
        <v>219</v>
      </c>
      <c r="C108" s="7" t="s">
        <v>220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</row>
    <row r="109" spans="2:26" x14ac:dyDescent="0.25">
      <c r="B109" s="14" t="s">
        <v>221</v>
      </c>
      <c r="C109" s="15" t="s">
        <v>222</v>
      </c>
      <c r="D109" s="16">
        <v>236429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236429</v>
      </c>
    </row>
    <row r="110" spans="2:26" x14ac:dyDescent="0.25">
      <c r="B110" s="14" t="s">
        <v>223</v>
      </c>
      <c r="C110" s="15" t="s">
        <v>224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</row>
    <row r="111" spans="2:26" ht="15.75" x14ac:dyDescent="0.25">
      <c r="B111" s="48" t="s">
        <v>225</v>
      </c>
      <c r="C111" s="49"/>
      <c r="D111" s="50">
        <v>16121877.820000257</v>
      </c>
      <c r="E111" s="50">
        <v>3905516.1699999995</v>
      </c>
      <c r="F111" s="50">
        <v>2047490.74</v>
      </c>
      <c r="G111" s="50">
        <v>3973533.0799999996</v>
      </c>
      <c r="H111" s="50">
        <v>0</v>
      </c>
      <c r="I111" s="50">
        <v>189923.64</v>
      </c>
      <c r="J111" s="50">
        <v>258188.96999999997</v>
      </c>
      <c r="K111" s="50">
        <v>209583.62</v>
      </c>
      <c r="L111" s="50">
        <v>258862.77</v>
      </c>
      <c r="M111" s="50">
        <v>327116.01999999996</v>
      </c>
      <c r="N111" s="50">
        <v>349290.45</v>
      </c>
      <c r="O111" s="50">
        <v>588441.99</v>
      </c>
      <c r="P111" s="50">
        <v>438641.68000000005</v>
      </c>
      <c r="Q111" s="50">
        <v>127633.22</v>
      </c>
      <c r="R111" s="50">
        <v>760110.02</v>
      </c>
      <c r="S111" s="50">
        <v>549169.68000000005</v>
      </c>
      <c r="T111" s="50">
        <v>47308.490000000005</v>
      </c>
      <c r="U111" s="50">
        <v>0</v>
      </c>
      <c r="V111" s="50">
        <v>776966.30000000028</v>
      </c>
      <c r="W111" s="50">
        <v>0</v>
      </c>
      <c r="X111" s="50">
        <v>1013482.8399999999</v>
      </c>
      <c r="Y111" s="50">
        <v>300618.14000025945</v>
      </c>
    </row>
    <row r="112" spans="2:26" ht="15.75" thickBot="1" x14ac:dyDescent="0.3">
      <c r="B112" s="53"/>
      <c r="C112" s="53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</row>
    <row r="113" spans="2:25" ht="22.5" thickTop="1" thickBot="1" x14ac:dyDescent="0.3">
      <c r="B113" s="56" t="s">
        <v>226</v>
      </c>
      <c r="C113" s="57"/>
      <c r="D113" s="58">
        <v>-0.31000011786818504</v>
      </c>
      <c r="E113" s="58">
        <v>-48989094.989999972</v>
      </c>
      <c r="F113" s="58">
        <v>-28695414.210000001</v>
      </c>
      <c r="G113" s="58">
        <v>-59948438.000000007</v>
      </c>
      <c r="H113" s="58">
        <v>-80425568.109999999</v>
      </c>
      <c r="I113" s="58">
        <v>-4612011.5599999996</v>
      </c>
      <c r="J113" s="58">
        <v>-6870029.6000000024</v>
      </c>
      <c r="K113" s="58">
        <v>-24576337.520000007</v>
      </c>
      <c r="L113" s="58">
        <v>-59709376.979999997</v>
      </c>
      <c r="M113" s="58">
        <v>-33548052.34999999</v>
      </c>
      <c r="N113" s="58">
        <v>-54563575.68</v>
      </c>
      <c r="O113" s="58">
        <v>-75860009.820000008</v>
      </c>
      <c r="P113" s="58">
        <v>-43476697.859999999</v>
      </c>
      <c r="Q113" s="58">
        <v>-4741470.629999999</v>
      </c>
      <c r="R113" s="58">
        <v>-33254536.640000004</v>
      </c>
      <c r="S113" s="58">
        <v>-20017404.100000005</v>
      </c>
      <c r="T113" s="58">
        <v>496502.9800000164</v>
      </c>
      <c r="U113" s="58">
        <v>-25210834.699999999</v>
      </c>
      <c r="V113" s="58">
        <v>-24223090.599999998</v>
      </c>
      <c r="W113" s="58">
        <v>0</v>
      </c>
      <c r="X113" s="58">
        <v>-20569731.509999994</v>
      </c>
      <c r="Y113" s="58">
        <v>648795171.56999981</v>
      </c>
    </row>
    <row r="114" spans="2:25" ht="15.75" thickTop="1" x14ac:dyDescent="0.25"/>
  </sheetData>
  <mergeCells count="48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Y2:Y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M83:M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Y83:Y84"/>
    <mergeCell ref="N83:N84"/>
    <mergeCell ref="O83:O84"/>
    <mergeCell ref="P83:P84"/>
    <mergeCell ref="Q83:Q84"/>
    <mergeCell ref="R83:R84"/>
    <mergeCell ref="S83:S84"/>
    <mergeCell ref="T83:T84"/>
    <mergeCell ref="U83:U84"/>
    <mergeCell ref="V83:V84"/>
    <mergeCell ref="W83:W84"/>
    <mergeCell ref="X83:X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Sonia Pirelli</cp:lastModifiedBy>
  <dcterms:created xsi:type="dcterms:W3CDTF">2025-04-29T14:05:19Z</dcterms:created>
  <dcterms:modified xsi:type="dcterms:W3CDTF">2025-06-30T11:17:08Z</dcterms:modified>
</cp:coreProperties>
</file>