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3\CE iv trimestre 2023 29_02_2024\"/>
    </mc:Choice>
  </mc:AlternateContent>
  <bookViews>
    <workbookView xWindow="0" yWindow="0" windowWidth="28800" windowHeight="1200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hidden="1">'[2]Raccolta Assegni 22.6.95'!$A$1:$A$1</definedName>
    <definedName name="_ant05">#REF!</definedName>
    <definedName name="_xlnm._FilterDatabase" localSheetId="0" hidden="1">' Nuovo Modello CE'!$A$7:$O$580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'[8]Supporto Data'!$D$2:$D$7</definedName>
    <definedName name="ACCETTAZIONE">'[9]Supporto Data'!$F$3:$F$5</definedName>
    <definedName name="ACCETTAZIONE?">'[9]Supporto Data'!$F$2:$F$5</definedName>
    <definedName name="AdIrcss00">'[10]Quadro tendenziale 28-6-2005'!#REF!</definedName>
    <definedName name="AdIrcss01">'[10]Quadro tendenziale 28-6-2005'!#REF!</definedName>
    <definedName name="AdIrcss02">'[10]Quadro tendenziale 28-6-2005'!#REF!</definedName>
    <definedName name="AdIrcss03">'[10]Quadro tendenziale 28-6-2005'!#REF!</definedName>
    <definedName name="AdIrcss04">'[10]Quadro tendenziale 28-6-2005'!#REF!</definedName>
    <definedName name="AdIrcss05">'[10]Quadro tendenziale 28-6-2005'!#REF!</definedName>
    <definedName name="AdIrcss06">'[10]Quadro tendenziale 28-6-2005'!#REF!</definedName>
    <definedName name="AdIrcss07">'[10]Quadro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0">' Nuovo Modello CE'!$A$1:$O$595</definedName>
    <definedName name="Area2">#REF!</definedName>
    <definedName name="ASL_2007">#REF!</definedName>
    <definedName name="ASSENTEISMO">[11]DataValidation!$C$2:$C$9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[12]CEesteso!#REF!</definedName>
    <definedName name="AZIENDABA2">[13]CEesteso!#REF!</definedName>
    <definedName name="AZIENDABA3" localSheetId="0">[12]CEesteso!#REF!</definedName>
    <definedName name="AZIENDABA3">[13]CEesteso!#REF!</definedName>
    <definedName name="AZIENDABA4" localSheetId="0">[12]CEesteso!#REF!</definedName>
    <definedName name="AZIENDABA4">[13]CEesteso!#REF!</definedName>
    <definedName name="AZIENDABA5" localSheetId="0">[12]CEesteso!#REF!</definedName>
    <definedName name="AZIENDABA5">[13]CEesteso!#REF!</definedName>
    <definedName name="AZIENDABR1" localSheetId="0">[12]CEesteso!#REF!</definedName>
    <definedName name="AZIENDABR1">[13]CEesteso!#REF!</definedName>
    <definedName name="AZIENDAFG1" localSheetId="0">[12]CEesteso!#REF!</definedName>
    <definedName name="AZIENDAFG1">[13]CEesteso!#REF!</definedName>
    <definedName name="AZIENDAFG2" localSheetId="0">[12]CEesteso!#REF!</definedName>
    <definedName name="AZIENDAFG2">[13]CEesteso!#REF!</definedName>
    <definedName name="AZIENDAFG3" localSheetId="0">[12]CEesteso!#REF!</definedName>
    <definedName name="AZIENDAFG3">[13]CEesteso!#REF!</definedName>
    <definedName name="AZIENDALE1" localSheetId="0">[12]CEesteso!#REF!</definedName>
    <definedName name="AZIENDALE1">[13]CEesteso!#REF!</definedName>
    <definedName name="AZIENDALE2" localSheetId="0">[12]CEesteso!#REF!</definedName>
    <definedName name="AZIENDALE2">[13]CEesteso!#REF!</definedName>
    <definedName name="AZIENDAOR" localSheetId="0">[12]CEesteso!#REF!</definedName>
    <definedName name="AZIENDAOR">[13]CEesteso!#REF!</definedName>
    <definedName name="AZIENDAPO" localSheetId="0">[12]CEesteso!#REF!</definedName>
    <definedName name="AZIENDAPO">[13]CEesteso!#REF!</definedName>
    <definedName name="AZIENDATA1" localSheetId="0">[12]CEesteso!#REF!</definedName>
    <definedName name="AZIENDATA1">[13]CEesteso!#REF!</definedName>
    <definedName name="Aziende">[14]attivo!#REF!</definedName>
    <definedName name="b">[4]VALORI!$C$30</definedName>
    <definedName name="B_VAL_2">[7]VALORI!#REF!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[16]Ricavi!#REF!</definedName>
    <definedName name="Cartclin">[17]Ricavi!#REF!</definedName>
    <definedName name="CAT_INTERV">[18]ELENCHI!$A$2:$A$9</definedName>
    <definedName name="CATEGORIA">[19]TABELLE!$A$1:$B$7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'[20]tabella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[20]Foglio1!$A:$B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'[9]Supporto Data'!$G$3:$G$5</definedName>
    <definedName name="COLLEGAMENTOFUNZIONALE">'[9]Supporto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'[23]estrazione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[26]CEesteso!#REF!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'[27]Elenco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'[8]Supporto Data'!$E$3:$E$5</definedName>
    <definedName name="INVIODATIEMUR">'[8]Supporto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'[29]Quadro macro'!$C$14</definedName>
    <definedName name="partsicilia">'[29]Quadro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'[32]Quadro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[16]Ricavi!#REF!</definedName>
    <definedName name="Prestaz">[17]Ricavi!#REF!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[4]VALORI!$C$36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'[5]TABELLE CALCOLO'!$A$5:$A$25</definedName>
    <definedName name="regola1">'[33]Quadro macro'!$C$12</definedName>
    <definedName name="Report_Fondi">#REF!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'[20]tabella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'[9]Supporto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[11]DataValidation!$D$2:$D$12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[18]ELENCHI!$C$13:$C$21</definedName>
    <definedName name="SOTTOCAT_2">[18]ELENCHI!$C$24:$C$28</definedName>
    <definedName name="SOTTOCAT_3">[18]ELENCHI!$C$31:$C$32</definedName>
    <definedName name="SOTTOCAT_OSP">[18]ELENCHI!$A$20:$A$24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[16]Ricavi!#REF!</definedName>
    <definedName name="suore">[17]Ricavi!#REF!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'[10]Quadro tendenziale 28-6-2005'!#REF!</definedName>
    <definedName name="tadAcqBen01">'[10]Quadro tendenziale 28-6-2005'!#REF!</definedName>
    <definedName name="tadAcqBen02">'[10]Quadro tendenziale 28-6-2005'!#REF!</definedName>
    <definedName name="tadAcqBen03">'[10]Quadro tendenziale 28-6-2005'!#REF!</definedName>
    <definedName name="tadAcqBen04">'[10]Quadro tendenziale 28-6-2005'!#REF!</definedName>
    <definedName name="tadAcqBen05">'[10]Quadro tendenziale 28-6-2005'!#REF!</definedName>
    <definedName name="tadAcqBen06">'[10]Quadro tendenziale 28-6-2005'!#REF!</definedName>
    <definedName name="tadAcqBen07">'[10]Quadro tendenziale 28-6-2005'!#REF!</definedName>
    <definedName name="tadAcqBen08">'[10]Quadro tendenziale 28-6-2005'!#REF!</definedName>
    <definedName name="tadAltrEnti00">'[10]Quadro tendenziale 28-6-2005'!#REF!</definedName>
    <definedName name="tadAltrEnti01">'[10]Quadro tendenziale 28-6-2005'!#REF!</definedName>
    <definedName name="tadAltrEnti02">'[10]Quadro tendenziale 28-6-2005'!#REF!</definedName>
    <definedName name="tadAltrEnti03">'[10]Quadro tendenziale 28-6-2005'!#REF!</definedName>
    <definedName name="tadAltrEnti04">'[10]Quadro tendenziale 28-6-2005'!#REF!</definedName>
    <definedName name="tadAltrEnti05">'[10]Quadro tendenziale 28-6-2005'!#REF!</definedName>
    <definedName name="tadAltrEnti06">'[10]Quadro tendenziale 28-6-2005'!#REF!</definedName>
    <definedName name="tadAltrEnti07">'[10]Quadro tendenziale 28-6-2005'!#REF!</definedName>
    <definedName name="tadAltrEnti08">'[10]Quadro tendenziale 28-6-2005'!#REF!</definedName>
    <definedName name="tadAltrServ00">'[10]Quadro tendenziale 28-6-2005'!#REF!</definedName>
    <definedName name="tadAltrServ01">'[10]Quadro tendenziale 28-6-2005'!#REF!</definedName>
    <definedName name="tadAltrServ02">'[10]Quadro tendenziale 28-6-2005'!#REF!</definedName>
    <definedName name="tadAltrServ03">'[10]Quadro tendenziale 28-6-2005'!#REF!</definedName>
    <definedName name="tadAltrServ04">'[10]Quadro tendenziale 28-6-2005'!#REF!</definedName>
    <definedName name="tadAltrServ05">'[10]Quadro tendenziale 28-6-2005'!#REF!</definedName>
    <definedName name="tadAltrServ06">'[10]Quadro tendenziale 28-6-2005'!#REF!</definedName>
    <definedName name="tadAltrServ07">'[10]Quadro tendenziale 28-6-2005'!#REF!</definedName>
    <definedName name="tadAltrServ08">'[10]Quadro tendenziale 28-6-2005'!#REF!</definedName>
    <definedName name="tadAmmGen00">'[10]Quadro tendenziale 28-6-2005'!#REF!</definedName>
    <definedName name="tadAmmGen01">'[10]Quadro tendenziale 28-6-2005'!#REF!</definedName>
    <definedName name="tadAmmGen02">'[10]Quadro tendenziale 28-6-2005'!#REF!</definedName>
    <definedName name="tadAmmGen03">'[10]Quadro tendenziale 28-6-2005'!#REF!</definedName>
    <definedName name="tadAmmGen04">'[10]Quadro tendenziale 28-6-2005'!#REF!</definedName>
    <definedName name="tadAmmGen05">'[10]Quadro tendenziale 28-6-2005'!#REF!</definedName>
    <definedName name="tadAmmGen06">'[10]Quadro tendenziale 28-6-2005'!#REF!</definedName>
    <definedName name="tadAmmGen07">'[10]Quadro tendenziale 28-6-2005'!#REF!</definedName>
    <definedName name="tadAmmGen08">'[10]Quadro tendenziale 28-6-2005'!#REF!</definedName>
    <definedName name="tadExtrFsn00">'[10]Quadro tendenziale 28-6-2005'!#REF!</definedName>
    <definedName name="tadExtrFsn01">'[10]Quadro tendenziale 28-6-2005'!#REF!</definedName>
    <definedName name="tadExtrFsn02">'[10]Quadro tendenziale 28-6-2005'!#REF!</definedName>
    <definedName name="tadExtrFsn03">'[10]Quadro tendenziale 28-6-2005'!#REF!</definedName>
    <definedName name="tadExtrFsn04">'[10]Quadro tendenziale 28-6-2005'!#REF!</definedName>
    <definedName name="tadExtrFsn05">'[10]Quadro tendenziale 28-6-2005'!#REF!</definedName>
    <definedName name="tadExtrFsn06">'[10]Quadro tendenziale 28-6-2005'!#REF!</definedName>
    <definedName name="tadExtrFsn07">'[10]Quadro tendenziale 28-6-2005'!#REF!</definedName>
    <definedName name="tadExtrFsn08">'[10]Quadro tendenziale 28-6-2005'!#REF!</definedName>
    <definedName name="tadImpTax00">'[10]Quadro tendenziale 28-6-2005'!#REF!</definedName>
    <definedName name="tadImpTax01">'[10]Quadro tendenziale 28-6-2005'!#REF!</definedName>
    <definedName name="tadImpTax02">'[10]Quadro tendenziale 28-6-2005'!#REF!</definedName>
    <definedName name="tadImpTax03">'[10]Quadro tendenziale 28-6-2005'!#REF!</definedName>
    <definedName name="tadImpTax04">'[10]Quadro tendenziale 28-6-2005'!#REF!</definedName>
    <definedName name="tadImpTax05">'[10]Quadro tendenziale 28-6-2005'!#REF!</definedName>
    <definedName name="tadImpTax06">'[10]Quadro tendenziale 28-6-2005'!#REF!</definedName>
    <definedName name="tadImpTax07">'[10]Quadro tendenziale 28-6-2005'!#REF!</definedName>
    <definedName name="tadImpTax08">'[10]Quadro tendenziale 28-6-2005'!#REF!</definedName>
    <definedName name="tadIrcss00">'[10]Quadro tendenziale 28-6-2005'!#REF!</definedName>
    <definedName name="tadIrcss01">'[10]Quadro tendenziale 28-6-2005'!#REF!</definedName>
    <definedName name="tadIrcss02">'[10]Quadro tendenziale 28-6-2005'!#REF!</definedName>
    <definedName name="tadIrcss03">'[10]Quadro tendenziale 28-6-2005'!#REF!</definedName>
    <definedName name="tadIrcss04">'[10]Quadro tendenziale 28-6-2005'!#REF!</definedName>
    <definedName name="tadIrcss05">'[10]Quadro tendenziale 28-6-2005'!#REF!</definedName>
    <definedName name="tadIrcss06">'[10]Quadro tendenziale 28-6-2005'!#REF!</definedName>
    <definedName name="tadIrcss07">'[10]Quadro tendenziale 28-6-2005'!#REF!</definedName>
    <definedName name="tadIrcss08">'[10]Quadro tendenziale 28-6-2005'!#REF!</definedName>
    <definedName name="tadManutenz00">'[10]Quadro tendenziale 28-6-2005'!#REF!</definedName>
    <definedName name="tadManutenz01">'[10]Quadro tendenziale 28-6-2005'!#REF!</definedName>
    <definedName name="tadManutenz02">'[10]Quadro tendenziale 28-6-2005'!#REF!</definedName>
    <definedName name="tadManutenz03">'[10]Quadro tendenziale 28-6-2005'!#REF!</definedName>
    <definedName name="tadManutenz04">'[10]Quadro tendenziale 28-6-2005'!#REF!</definedName>
    <definedName name="tadManutenz05">'[10]Quadro tendenziale 28-6-2005'!#REF!</definedName>
    <definedName name="tadManutenz06">'[10]Quadro tendenziale 28-6-2005'!#REF!</definedName>
    <definedName name="tadManutenz07">'[10]Quadro tendenziale 28-6-2005'!#REF!</definedName>
    <definedName name="tadManutenz08">'[10]Quadro tendenziale 28-6-2005'!#REF!</definedName>
    <definedName name="tadmedgen00">'[10]Quadro tendenziale 28-6-2005'!#REF!</definedName>
    <definedName name="tadmedgen01">'[10]Quadro tendenziale 28-6-2005'!#REF!</definedName>
    <definedName name="tadmedgen02">'[10]Quadro tendenziale 28-6-2005'!#REF!</definedName>
    <definedName name="tadmedgen03">'[10]Quadro tendenziale 28-6-2005'!#REF!</definedName>
    <definedName name="tadmedgen04">'[10]Quadro tendenziale 28-6-2005'!#REF!</definedName>
    <definedName name="tadmedgen05">'[10]Quadro tendenziale 28-6-2005'!#REF!</definedName>
    <definedName name="tadmedgen06">'[10]Quadro tendenziale 28-6-2005'!#REF!</definedName>
    <definedName name="tadmedgen07">'[10]Quadro tendenziale 28-6-2005'!#REF!</definedName>
    <definedName name="tadmedgen08">'[10]Quadro tendenziale 28-6-2005'!#REF!</definedName>
    <definedName name="tadOnFin00">'[10]Quadro tendenziale 28-6-2005'!#REF!</definedName>
    <definedName name="tadOnFin01">'[10]Quadro tendenziale 28-6-2005'!#REF!</definedName>
    <definedName name="tadOnFin02">'[10]Quadro tendenziale 28-6-2005'!#REF!</definedName>
    <definedName name="tadOnFin03">'[10]Quadro tendenziale 28-6-2005'!#REF!</definedName>
    <definedName name="tadOnFin04">'[10]Quadro tendenziale 28-6-2005'!#REF!</definedName>
    <definedName name="tadOnFin05">'[10]Quadro tendenziale 28-6-2005'!#REF!</definedName>
    <definedName name="tadOnFin06">'[10]Quadro tendenziale 28-6-2005'!#REF!</definedName>
    <definedName name="tadOnFin07">'[10]Quadro tendenziale 28-6-2005'!#REF!</definedName>
    <definedName name="tadOnFin08">'[10]Quadro tendenziale 28-6-2005'!#REF!</definedName>
    <definedName name="tadOspPriv00">'[10]Quadro tendenziale 28-6-2005'!#REF!</definedName>
    <definedName name="tadOspPriv01">'[10]Quadro tendenziale 28-6-2005'!#REF!</definedName>
    <definedName name="tadOspPriv02">'[10]Quadro tendenziale 28-6-2005'!#REF!</definedName>
    <definedName name="tadOspPriv03">'[10]Quadro tendenziale 28-6-2005'!#REF!</definedName>
    <definedName name="tadOspPriv04">'[10]Quadro tendenziale 28-6-2005'!#REF!</definedName>
    <definedName name="tadOspPriv05">'[10]Quadro tendenziale 28-6-2005'!#REF!</definedName>
    <definedName name="tadOspPriv06">'[10]Quadro tendenziale 28-6-2005'!#REF!</definedName>
    <definedName name="tadOspPriv07">'[10]Quadro tendenziale 28-6-2005'!#REF!</definedName>
    <definedName name="tadOspPriv08">'[10]Quadro tendenziale 28-6-2005'!#REF!</definedName>
    <definedName name="tadOspPubb00">'[10]Quadro tendenziale 28-6-2005'!#REF!</definedName>
    <definedName name="tadOspPubb01">'[10]Quadro tendenziale 28-6-2005'!#REF!</definedName>
    <definedName name="tadOspPubb02">'[10]Quadro tendenziale 28-6-2005'!#REF!</definedName>
    <definedName name="tadOspPubb03">'[10]Quadro tendenziale 28-6-2005'!#REF!</definedName>
    <definedName name="tadOspPubb04">'[10]Quadro tendenziale 28-6-2005'!#REF!</definedName>
    <definedName name="tadOspPubb05">'[10]Quadro tendenziale 28-6-2005'!#REF!</definedName>
    <definedName name="tadOspPubb06">'[10]Quadro tendenziale 28-6-2005'!#REF!</definedName>
    <definedName name="tadOspPubb07">'[10]Quadro tendenziale 28-6-2005'!#REF!</definedName>
    <definedName name="tadOspPubb08">'[10]Quadro tendenziale 28-6-2005'!#REF!</definedName>
    <definedName name="tadServApp00">'[10]Quadro tendenziale 28-6-2005'!#REF!</definedName>
    <definedName name="tadServApp01">'[10]Quadro tendenziale 28-6-2005'!#REF!</definedName>
    <definedName name="tadServApp02">'[10]Quadro tendenziale 28-6-2005'!#REF!</definedName>
    <definedName name="tadServApp03">'[10]Quadro tendenziale 28-6-2005'!#REF!</definedName>
    <definedName name="tadServApp04">'[10]Quadro tendenziale 28-6-2005'!#REF!</definedName>
    <definedName name="tadServApp05">'[10]Quadro tendenziale 28-6-2005'!#REF!</definedName>
    <definedName name="tadServApp06">'[10]Quadro tendenziale 28-6-2005'!#REF!</definedName>
    <definedName name="tadServApp07">'[10]Quadro tendenziale 28-6-2005'!#REF!</definedName>
    <definedName name="tadServApp08">'[10]Quadro tendenziale 28-6-2005'!#REF!</definedName>
    <definedName name="tadSpecPriv00">'[10]Quadro tendenziale 28-6-2005'!#REF!</definedName>
    <definedName name="tadSpecPriv01">'[10]Quadro tendenziale 28-6-2005'!#REF!</definedName>
    <definedName name="tadSpecPriv02">'[10]Quadro tendenziale 28-6-2005'!#REF!</definedName>
    <definedName name="tadSpecPriv03">'[10]Quadro tendenziale 28-6-2005'!#REF!</definedName>
    <definedName name="tadSpecPriv04">'[10]Quadro tendenziale 28-6-2005'!#REF!</definedName>
    <definedName name="tadSpecPriv05">'[10]Quadro tendenziale 28-6-2005'!#REF!</definedName>
    <definedName name="tadSpecPriv06">'[10]Quadro tendenziale 28-6-2005'!#REF!</definedName>
    <definedName name="tadSpecPriv07">'[10]Quadro tendenziale 28-6-2005'!#REF!</definedName>
    <definedName name="tadSpecPriv08">'[10]Quadro tendenziale 28-6-2005'!#REF!</definedName>
    <definedName name="tadSpecPubb00">'[10]Quadro tendenziale 28-6-2005'!#REF!</definedName>
    <definedName name="tadSpecPubb01">'[10]Quadro tendenziale 28-6-2005'!#REF!</definedName>
    <definedName name="tadSpecPubb02">'[10]Quadro tendenziale 28-6-2005'!#REF!</definedName>
    <definedName name="tadSpecPubb03">'[10]Quadro tendenziale 28-6-2005'!#REF!</definedName>
    <definedName name="tadSpecPubb04">'[10]Quadro tendenziale 28-6-2005'!#REF!</definedName>
    <definedName name="tadSpecPubb05">'[10]Quadro tendenziale 28-6-2005'!#REF!</definedName>
    <definedName name="tadSpecPubb06">'[10]Quadro tendenziale 28-6-2005'!#REF!</definedName>
    <definedName name="tadSpecPubb07">'[10]Quadro tendenziale 28-6-2005'!#REF!</definedName>
    <definedName name="tadSpecPubb08">'[10]Quadro tendenziale 28-6-2005'!#REF!</definedName>
    <definedName name="TassoDH" localSheetId="0">[16]Ricavi!#REF!</definedName>
    <definedName name="TassoDH">[17]Ricavi!#REF!</definedName>
    <definedName name="TassoDRG" localSheetId="0">[16]Ricavi!#REF!</definedName>
    <definedName name="TassoDRG">[17]Ricavi!#REF!</definedName>
    <definedName name="TassoPrestazioni" localSheetId="0">[16]Ricavi!#REF!</definedName>
    <definedName name="TassoPrestazioni">[17]Ricavi!#REF!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'[34]Quadro programmatico 19-9-2005'!$D$8</definedName>
    <definedName name="tinflprev01">'[34]Quadro programmatico 19-9-2005'!$E$8</definedName>
    <definedName name="tinflprev02">'[34]Quadro programmatico 19-9-2005'!$F$8</definedName>
    <definedName name="tinflprev03">'[34]Quadro programmatico 19-9-2005'!$G$8</definedName>
    <definedName name="tinflprev04">'[34]Quadro programmatico 19-9-2005'!$H$8</definedName>
    <definedName name="tinflprev05">'[34]Quadro programmatico 19-9-2005'!$I$8</definedName>
    <definedName name="tinflprev06">'[34]Quadro programmatico 19-9-2005'!$J$8</definedName>
    <definedName name="tinflprev07">'[34]Quadro programmatico 19-9-2005'!$K$8</definedName>
    <definedName name="tinflprev08">'[34]Quadro programmatico 19-9-2005'!$L$8</definedName>
    <definedName name="tinflprog00">'[34]Quadro programmatico 19-9-2005'!$D$6</definedName>
    <definedName name="tinflprog01">'[34]Quadro programmatico 19-9-2005'!$E$6</definedName>
    <definedName name="tinflprog02">'[34]Quadro programmatico 19-9-2005'!$F$6</definedName>
    <definedName name="tinflprog03">'[34]Quadro programmatico 19-9-2005'!$G$6</definedName>
    <definedName name="tinflprog04">'[34]Quadro programmatico 19-9-2005'!$H$6</definedName>
    <definedName name="tinflprog05">'[34]Quadro programmatico 19-9-2005'!$I$6</definedName>
    <definedName name="tinflprog06">'[34]Quadro programmatico 19-9-2005'!$J$6</definedName>
    <definedName name="tinflprog07">'[34]Quadro programmatico 19-9-2005'!$K$6</definedName>
    <definedName name="tinflprog08">'[34]Quadro programmatico 19-9-2005'!$L$6</definedName>
    <definedName name="tinflprog09">'[34]Quadro programmatico 19-9-2005'!$M$6</definedName>
    <definedName name="TIPOLOGIA">'[8]Supporto Data'!$B$2:$B$3</definedName>
    <definedName name="_xlnm.Print_Titles" localSheetId="0">' Nuovo Modello CE'!$2:$7</definedName>
    <definedName name="tot">[35]Delibere1!$D$132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[35]Delibere1!$E$132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'[34]Quadro programmatico 19-9-2005'!$D$13</definedName>
    <definedName name="tvarPIL01">'[34]Quadro programmatico 19-9-2005'!$E$13</definedName>
    <definedName name="tvarPIL02">'[34]Quadro programmatico 19-9-2005'!$F$13</definedName>
    <definedName name="tvarPIL03">'[34]Quadro programmatico 19-9-2005'!$G$13</definedName>
    <definedName name="tvarPIL04">'[34]Quadro programmatico 19-9-2005'!$H$13</definedName>
    <definedName name="tvarPIL05">'[36]Quadro Programmatico 27-7'!$I$16</definedName>
    <definedName name="tvarPIL06">'[34]Quadro programmatico 19-9-2005'!$J$13</definedName>
    <definedName name="tvarPIL07">'[34]Quadro programmatico 19-9-2005'!$K$13</definedName>
    <definedName name="tvarPIL08">'[34]Quadro programmatico 19-9-2005'!$L$13</definedName>
    <definedName name="tvarPILrgs04">'[10]Quadro tendenziale 28-6-2005'!#REF!</definedName>
    <definedName name="tvarPILrgs05">'[10]Quadro tendenziale 28-6-2005'!#REF!</definedName>
    <definedName name="tvarPILrgs06">'[10]Quadro tendenziale 28-6-2005'!#REF!</definedName>
    <definedName name="tvarPILrgs07">'[10]Quadro tendenziale 28-6-2005'!#REF!</definedName>
    <definedName name="tvarPILrgs08">'[10]Quadro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4" i="1" l="1"/>
  <c r="O580" i="1"/>
  <c r="N579" i="1"/>
  <c r="O579" i="1" s="1"/>
  <c r="O577" i="1"/>
  <c r="O574" i="1"/>
  <c r="O573" i="1"/>
  <c r="O571" i="1"/>
  <c r="O570" i="1"/>
  <c r="O569" i="1"/>
  <c r="O568" i="1"/>
  <c r="O566" i="1"/>
  <c r="O565" i="1"/>
  <c r="O563" i="1"/>
  <c r="O561" i="1"/>
  <c r="O560" i="1"/>
  <c r="O558" i="1"/>
  <c r="O557" i="1"/>
  <c r="O556" i="1"/>
  <c r="O555" i="1"/>
  <c r="G553" i="1"/>
  <c r="G550" i="1" s="1"/>
  <c r="O552" i="1"/>
  <c r="O551" i="1"/>
  <c r="O548" i="1"/>
  <c r="O547" i="1"/>
  <c r="O546" i="1"/>
  <c r="O545" i="1"/>
  <c r="O544" i="1"/>
  <c r="O543" i="1"/>
  <c r="O542" i="1"/>
  <c r="O540" i="1"/>
  <c r="O538" i="1"/>
  <c r="O537" i="1"/>
  <c r="G535" i="1"/>
  <c r="O534" i="1"/>
  <c r="O533" i="1"/>
  <c r="O531" i="1"/>
  <c r="O529" i="1"/>
  <c r="O528" i="1"/>
  <c r="O527" i="1"/>
  <c r="O526" i="1"/>
  <c r="O525" i="1"/>
  <c r="O524" i="1"/>
  <c r="O522" i="1"/>
  <c r="G521" i="1"/>
  <c r="O520" i="1"/>
  <c r="G519" i="1"/>
  <c r="O518" i="1"/>
  <c r="O517" i="1"/>
  <c r="O516" i="1"/>
  <c r="O515" i="1"/>
  <c r="O514" i="1"/>
  <c r="O512" i="1"/>
  <c r="G511" i="1"/>
  <c r="O510" i="1"/>
  <c r="G508" i="1"/>
  <c r="G506" i="1" s="1"/>
  <c r="G504" i="1" s="1"/>
  <c r="O507" i="1"/>
  <c r="O503" i="1"/>
  <c r="O502" i="1"/>
  <c r="O501" i="1"/>
  <c r="O500" i="1"/>
  <c r="O499" i="1"/>
  <c r="O498" i="1"/>
  <c r="O497" i="1"/>
  <c r="O495" i="1"/>
  <c r="G493" i="1"/>
  <c r="O492" i="1"/>
  <c r="O491" i="1"/>
  <c r="O490" i="1"/>
  <c r="G489" i="1"/>
  <c r="O488" i="1"/>
  <c r="O487" i="1"/>
  <c r="O486" i="1"/>
  <c r="O485" i="1"/>
  <c r="G483" i="1"/>
  <c r="G496" i="1" s="1"/>
  <c r="O482" i="1"/>
  <c r="O481" i="1"/>
  <c r="O480" i="1"/>
  <c r="G479" i="1"/>
  <c r="O478" i="1"/>
  <c r="O477" i="1"/>
  <c r="O475" i="1"/>
  <c r="O474" i="1"/>
  <c r="O473" i="1"/>
  <c r="O472" i="1"/>
  <c r="O471" i="1"/>
  <c r="O470" i="1"/>
  <c r="O469" i="1"/>
  <c r="O468" i="1"/>
  <c r="O467" i="1"/>
  <c r="O466" i="1"/>
  <c r="G465" i="1"/>
  <c r="O464" i="1"/>
  <c r="O463" i="1"/>
  <c r="O462" i="1"/>
  <c r="O461" i="1"/>
  <c r="O460" i="1"/>
  <c r="O458" i="1"/>
  <c r="G458" i="1"/>
  <c r="O457" i="1"/>
  <c r="O456" i="1"/>
  <c r="O455" i="1"/>
  <c r="O454" i="1"/>
  <c r="O453" i="1"/>
  <c r="O452" i="1"/>
  <c r="O451" i="1"/>
  <c r="O450" i="1"/>
  <c r="G449" i="1"/>
  <c r="G448" i="1"/>
  <c r="O447" i="1"/>
  <c r="O446" i="1"/>
  <c r="O445" i="1"/>
  <c r="O443" i="1"/>
  <c r="O442" i="1"/>
  <c r="G441" i="1"/>
  <c r="O440" i="1"/>
  <c r="O438" i="1"/>
  <c r="O437" i="1"/>
  <c r="O436" i="1"/>
  <c r="O435" i="1"/>
  <c r="O434" i="1"/>
  <c r="O433" i="1"/>
  <c r="G432" i="1"/>
  <c r="G431" i="1" s="1"/>
  <c r="O430" i="1"/>
  <c r="G428" i="1"/>
  <c r="O427" i="1"/>
  <c r="O425" i="1"/>
  <c r="G424" i="1"/>
  <c r="G423" i="1" s="1"/>
  <c r="O422" i="1"/>
  <c r="O420" i="1"/>
  <c r="O419" i="1"/>
  <c r="O418" i="1"/>
  <c r="O417" i="1"/>
  <c r="G416" i="1"/>
  <c r="G413" i="1" s="1"/>
  <c r="O415" i="1"/>
  <c r="O414" i="1"/>
  <c r="O412" i="1"/>
  <c r="O411" i="1"/>
  <c r="O409" i="1"/>
  <c r="G409" i="1"/>
  <c r="O408" i="1"/>
  <c r="O407" i="1"/>
  <c r="O406" i="1"/>
  <c r="G405" i="1"/>
  <c r="G404" i="1"/>
  <c r="O402" i="1"/>
  <c r="O401" i="1"/>
  <c r="G400" i="1"/>
  <c r="O399" i="1"/>
  <c r="O397" i="1"/>
  <c r="G396" i="1"/>
  <c r="G395" i="1" s="1"/>
  <c r="O394" i="1"/>
  <c r="O393" i="1"/>
  <c r="G391" i="1"/>
  <c r="G386" i="1" s="1"/>
  <c r="O390" i="1"/>
  <c r="O389" i="1"/>
  <c r="O388" i="1"/>
  <c r="G387" i="1"/>
  <c r="O385" i="1"/>
  <c r="O384" i="1"/>
  <c r="O383" i="1"/>
  <c r="O381" i="1"/>
  <c r="O380" i="1"/>
  <c r="O379" i="1"/>
  <c r="G378" i="1"/>
  <c r="O377" i="1"/>
  <c r="O376" i="1"/>
  <c r="O375" i="1"/>
  <c r="O374" i="1"/>
  <c r="G374" i="1"/>
  <c r="G373" i="1"/>
  <c r="G372" i="1"/>
  <c r="O370" i="1"/>
  <c r="O368" i="1"/>
  <c r="O367" i="1"/>
  <c r="G366" i="1"/>
  <c r="O365" i="1"/>
  <c r="G363" i="1"/>
  <c r="O362" i="1"/>
  <c r="O360" i="1"/>
  <c r="O359" i="1"/>
  <c r="O357" i="1"/>
  <c r="O355" i="1"/>
  <c r="G353" i="1"/>
  <c r="G350" i="1"/>
  <c r="O349" i="1"/>
  <c r="G346" i="1"/>
  <c r="O345" i="1"/>
  <c r="O344" i="1"/>
  <c r="O340" i="1"/>
  <c r="G339" i="1"/>
  <c r="G336" i="1" s="1"/>
  <c r="O334" i="1"/>
  <c r="G332" i="1"/>
  <c r="O331" i="1"/>
  <c r="G329" i="1"/>
  <c r="O328" i="1"/>
  <c r="O327" i="1"/>
  <c r="O326" i="1"/>
  <c r="O324" i="1"/>
  <c r="O320" i="1"/>
  <c r="G319" i="1"/>
  <c r="O314" i="1"/>
  <c r="O313" i="1"/>
  <c r="O312" i="1"/>
  <c r="O311" i="1"/>
  <c r="O310" i="1"/>
  <c r="O309" i="1"/>
  <c r="O308" i="1"/>
  <c r="O307" i="1"/>
  <c r="O306" i="1"/>
  <c r="G306" i="1"/>
  <c r="O305" i="1"/>
  <c r="O302" i="1"/>
  <c r="O304" i="1"/>
  <c r="O303" i="1"/>
  <c r="G302" i="1"/>
  <c r="O301" i="1"/>
  <c r="O300" i="1"/>
  <c r="O299" i="1"/>
  <c r="O298" i="1"/>
  <c r="O297" i="1"/>
  <c r="G295" i="1"/>
  <c r="G292" i="1" s="1"/>
  <c r="O294" i="1"/>
  <c r="O293" i="1"/>
  <c r="O291" i="1"/>
  <c r="O290" i="1"/>
  <c r="P289" i="1"/>
  <c r="O288" i="1"/>
  <c r="O287" i="1"/>
  <c r="O286" i="1"/>
  <c r="O285" i="1"/>
  <c r="O284" i="1"/>
  <c r="G284" i="1"/>
  <c r="O280" i="1"/>
  <c r="O279" i="1"/>
  <c r="O278" i="1"/>
  <c r="O277" i="1"/>
  <c r="G276" i="1"/>
  <c r="O275" i="1"/>
  <c r="O273" i="1"/>
  <c r="O272" i="1"/>
  <c r="O271" i="1"/>
  <c r="O270" i="1"/>
  <c r="O269" i="1"/>
  <c r="O268" i="1"/>
  <c r="G268" i="1"/>
  <c r="G267" i="1"/>
  <c r="O263" i="1"/>
  <c r="G262" i="1"/>
  <c r="O258" i="1"/>
  <c r="O257" i="1"/>
  <c r="G256" i="1"/>
  <c r="O254" i="1"/>
  <c r="O253" i="1"/>
  <c r="O252" i="1"/>
  <c r="O251" i="1"/>
  <c r="O250" i="1"/>
  <c r="G249" i="1"/>
  <c r="O248" i="1"/>
  <c r="O247" i="1"/>
  <c r="O246" i="1"/>
  <c r="O245" i="1"/>
  <c r="O244" i="1"/>
  <c r="O243" i="1"/>
  <c r="G243" i="1"/>
  <c r="O242" i="1"/>
  <c r="O241" i="1"/>
  <c r="O240" i="1"/>
  <c r="O239" i="1"/>
  <c r="O237" i="1"/>
  <c r="O238" i="1"/>
  <c r="G237" i="1"/>
  <c r="O236" i="1"/>
  <c r="O235" i="1"/>
  <c r="O234" i="1"/>
  <c r="G233" i="1"/>
  <c r="O232" i="1"/>
  <c r="O231" i="1"/>
  <c r="O230" i="1"/>
  <c r="O229" i="1"/>
  <c r="O228" i="1"/>
  <c r="G228" i="1"/>
  <c r="O227" i="1"/>
  <c r="O226" i="1"/>
  <c r="O225" i="1"/>
  <c r="O224" i="1"/>
  <c r="O223" i="1"/>
  <c r="G223" i="1"/>
  <c r="O222" i="1"/>
  <c r="O221" i="1"/>
  <c r="O219" i="1"/>
  <c r="O218" i="1"/>
  <c r="G217" i="1"/>
  <c r="O214" i="1"/>
  <c r="O213" i="1"/>
  <c r="O212" i="1"/>
  <c r="O211" i="1"/>
  <c r="O210" i="1"/>
  <c r="O209" i="1"/>
  <c r="O208" i="1"/>
  <c r="G206" i="1"/>
  <c r="O205" i="1"/>
  <c r="O204" i="1"/>
  <c r="O203" i="1"/>
  <c r="O200" i="1"/>
  <c r="O199" i="1"/>
  <c r="G198" i="1"/>
  <c r="O195" i="1"/>
  <c r="G194" i="1"/>
  <c r="O193" i="1"/>
  <c r="O190" i="1"/>
  <c r="O189" i="1"/>
  <c r="O183" i="1"/>
  <c r="O182" i="1"/>
  <c r="O181" i="1"/>
  <c r="O180" i="1"/>
  <c r="O179" i="1"/>
  <c r="O178" i="1"/>
  <c r="G176" i="1"/>
  <c r="O175" i="1"/>
  <c r="O174" i="1"/>
  <c r="O173" i="1"/>
  <c r="O170" i="1"/>
  <c r="O169" i="1"/>
  <c r="G167" i="1"/>
  <c r="O165" i="1"/>
  <c r="O164" i="1"/>
  <c r="O162" i="1"/>
  <c r="O161" i="1"/>
  <c r="O160" i="1"/>
  <c r="O159" i="1"/>
  <c r="G158" i="1"/>
  <c r="G145" i="1" s="1"/>
  <c r="G144" i="1" s="1"/>
  <c r="O157" i="1"/>
  <c r="O156" i="1"/>
  <c r="O155" i="1"/>
  <c r="O154" i="1"/>
  <c r="G154" i="1"/>
  <c r="O152" i="1"/>
  <c r="O151" i="1"/>
  <c r="O150" i="1"/>
  <c r="O149" i="1"/>
  <c r="O148" i="1"/>
  <c r="O147" i="1"/>
  <c r="G146" i="1"/>
  <c r="O143" i="1"/>
  <c r="O142" i="1"/>
  <c r="O140" i="1"/>
  <c r="O139" i="1"/>
  <c r="G137" i="1"/>
  <c r="O136" i="1"/>
  <c r="O135" i="1"/>
  <c r="O134" i="1"/>
  <c r="O133" i="1"/>
  <c r="O132" i="1"/>
  <c r="O130" i="1"/>
  <c r="G129" i="1"/>
  <c r="O128" i="1"/>
  <c r="O127" i="1"/>
  <c r="G125" i="1"/>
  <c r="O124" i="1"/>
  <c r="O123" i="1"/>
  <c r="O122" i="1"/>
  <c r="O120" i="1"/>
  <c r="G119" i="1"/>
  <c r="G118" i="1" s="1"/>
  <c r="O117" i="1"/>
  <c r="O116" i="1"/>
  <c r="O115" i="1"/>
  <c r="O114" i="1"/>
  <c r="G114" i="1"/>
  <c r="O113" i="1"/>
  <c r="O112" i="1"/>
  <c r="O111" i="1"/>
  <c r="O110" i="1"/>
  <c r="O109" i="1"/>
  <c r="G109" i="1"/>
  <c r="O108" i="1"/>
  <c r="O106" i="1"/>
  <c r="O107" i="1"/>
  <c r="G106" i="1"/>
  <c r="G104" i="1" s="1"/>
  <c r="O102" i="1"/>
  <c r="O100" i="1"/>
  <c r="O99" i="1"/>
  <c r="O98" i="1"/>
  <c r="O97" i="1"/>
  <c r="G96" i="1"/>
  <c r="O95" i="1"/>
  <c r="O94" i="1"/>
  <c r="O93" i="1"/>
  <c r="O92" i="1"/>
  <c r="O91" i="1"/>
  <c r="O90" i="1"/>
  <c r="G89" i="1"/>
  <c r="O88" i="1"/>
  <c r="O87" i="1"/>
  <c r="O86" i="1"/>
  <c r="O85" i="1"/>
  <c r="O84" i="1"/>
  <c r="O83" i="1"/>
  <c r="G83" i="1"/>
  <c r="G68" i="1" s="1"/>
  <c r="O82" i="1"/>
  <c r="O81" i="1"/>
  <c r="O80" i="1"/>
  <c r="O79" i="1"/>
  <c r="O78" i="1"/>
  <c r="O77" i="1"/>
  <c r="O76" i="1"/>
  <c r="O75" i="1"/>
  <c r="O73" i="1"/>
  <c r="O72" i="1"/>
  <c r="O71" i="1"/>
  <c r="O70" i="1"/>
  <c r="O69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2" i="1"/>
  <c r="G51" i="1"/>
  <c r="O48" i="1"/>
  <c r="O47" i="1"/>
  <c r="O46" i="1"/>
  <c r="O45" i="1"/>
  <c r="O44" i="1"/>
  <c r="G43" i="1"/>
  <c r="O42" i="1"/>
  <c r="O41" i="1"/>
  <c r="O40" i="1"/>
  <c r="G40" i="1"/>
  <c r="O39" i="1"/>
  <c r="O38" i="1"/>
  <c r="O37" i="1"/>
  <c r="O35" i="1"/>
  <c r="G34" i="1"/>
  <c r="O33" i="1"/>
  <c r="O32" i="1"/>
  <c r="O31" i="1"/>
  <c r="O30" i="1"/>
  <c r="O29" i="1"/>
  <c r="G28" i="1"/>
  <c r="O27" i="1"/>
  <c r="O26" i="1"/>
  <c r="G25" i="1"/>
  <c r="O24" i="1"/>
  <c r="O23" i="1"/>
  <c r="O22" i="1"/>
  <c r="P21" i="1"/>
  <c r="Q22" i="1"/>
  <c r="G20" i="1"/>
  <c r="G19" i="1" s="1"/>
  <c r="O18" i="1"/>
  <c r="O17" i="1"/>
  <c r="O16" i="1"/>
  <c r="O15" i="1"/>
  <c r="O13" i="1"/>
  <c r="G11" i="1"/>
  <c r="G10" i="1"/>
  <c r="G9" i="1" s="1"/>
  <c r="O3" i="1"/>
  <c r="O34" i="1" l="1"/>
  <c r="O339" i="1"/>
  <c r="O68" i="1"/>
  <c r="O11" i="1"/>
  <c r="O125" i="1"/>
  <c r="O206" i="1"/>
  <c r="O194" i="1"/>
  <c r="O137" i="1"/>
  <c r="O319" i="1"/>
  <c r="O176" i="1"/>
  <c r="O346" i="1"/>
  <c r="G50" i="1"/>
  <c r="G49" i="1" s="1"/>
  <c r="O424" i="1"/>
  <c r="O25" i="1"/>
  <c r="O51" i="1"/>
  <c r="O261" i="1"/>
  <c r="O12" i="1"/>
  <c r="O138" i="1"/>
  <c r="O323" i="1"/>
  <c r="O387" i="1"/>
  <c r="O523" i="1"/>
  <c r="O126" i="1"/>
  <c r="O207" i="1"/>
  <c r="O332" i="1"/>
  <c r="O358" i="1"/>
  <c r="O398" i="1"/>
  <c r="O103" i="1"/>
  <c r="O168" i="1"/>
  <c r="O281" i="1"/>
  <c r="O333" i="1"/>
  <c r="O479" i="1"/>
  <c r="O513" i="1"/>
  <c r="O74" i="1"/>
  <c r="O153" i="1"/>
  <c r="O177" i="1"/>
  <c r="O191" i="1"/>
  <c r="O220" i="1"/>
  <c r="O255" i="1"/>
  <c r="O264" i="1"/>
  <c r="O282" i="1"/>
  <c r="O325" i="1"/>
  <c r="O14" i="1"/>
  <c r="O192" i="1"/>
  <c r="O265" i="1"/>
  <c r="O283" i="1"/>
  <c r="O289" i="1"/>
  <c r="O295" i="1"/>
  <c r="O121" i="1"/>
  <c r="O201" i="1"/>
  <c r="O266" i="1"/>
  <c r="O335" i="1"/>
  <c r="O347" i="1"/>
  <c r="O202" i="1"/>
  <c r="O348" i="1"/>
  <c r="O416" i="1"/>
  <c r="O426" i="1"/>
  <c r="O494" i="1"/>
  <c r="O549" i="1"/>
  <c r="O559" i="1"/>
  <c r="O36" i="1"/>
  <c r="O105" i="1"/>
  <c r="O171" i="1"/>
  <c r="O215" i="1"/>
  <c r="O274" i="1"/>
  <c r="O337" i="1"/>
  <c r="G361" i="1"/>
  <c r="O172" i="1"/>
  <c r="O364" i="1"/>
  <c r="O439" i="1"/>
  <c r="O484" i="1"/>
  <c r="O392" i="1"/>
  <c r="O403" i="1"/>
  <c r="O163" i="1"/>
  <c r="O216" i="1"/>
  <c r="O318" i="1"/>
  <c r="O338" i="1"/>
  <c r="O21" i="1"/>
  <c r="O351" i="1"/>
  <c r="O429" i="1"/>
  <c r="O317" i="1"/>
  <c r="O2" i="1"/>
  <c r="O4" i="1" s="1"/>
  <c r="O53" i="1"/>
  <c r="O259" i="1"/>
  <c r="O352" i="1"/>
  <c r="O131" i="1"/>
  <c r="O196" i="1"/>
  <c r="O260" i="1"/>
  <c r="O330" i="1"/>
  <c r="O341" i="1"/>
  <c r="O354" i="1"/>
  <c r="O444" i="1"/>
  <c r="O101" i="1"/>
  <c r="O166" i="1"/>
  <c r="O188" i="1"/>
  <c r="O321" i="1"/>
  <c r="O342" i="1"/>
  <c r="O197" i="1"/>
  <c r="O55" i="1"/>
  <c r="O322" i="1"/>
  <c r="O343" i="1"/>
  <c r="O356" i="1"/>
  <c r="O369" i="1"/>
  <c r="O489" i="1"/>
  <c r="O554" i="1"/>
  <c r="O575" i="1"/>
  <c r="O296" i="1"/>
  <c r="O405" i="1"/>
  <c r="O410" i="1"/>
  <c r="O459" i="1"/>
  <c r="O505" i="1"/>
  <c r="O509" i="1"/>
  <c r="O496" i="1" l="1"/>
  <c r="O413" i="1"/>
  <c r="O432" i="1"/>
  <c r="O519" i="1"/>
  <c r="O521" i="1"/>
  <c r="O378" i="1"/>
  <c r="O187" i="1"/>
  <c r="O167" i="1"/>
  <c r="O329" i="1"/>
  <c r="O396" i="1"/>
  <c r="O43" i="1"/>
  <c r="O292" i="1"/>
  <c r="O353" i="1"/>
  <c r="O541" i="1"/>
  <c r="O336" i="1"/>
  <c r="O572" i="1"/>
  <c r="O400" i="1"/>
  <c r="O276" i="1"/>
  <c r="O465" i="1"/>
  <c r="O423" i="1"/>
  <c r="O382" i="1"/>
  <c r="O89" i="1"/>
  <c r="O493" i="1"/>
  <c r="O96" i="1"/>
  <c r="O119" i="1"/>
  <c r="O550" i="1"/>
  <c r="O262" i="1"/>
  <c r="O449" i="1"/>
  <c r="O366" i="1"/>
  <c r="O576" i="1"/>
  <c r="O9" i="1"/>
  <c r="O10" i="1"/>
  <c r="O508" i="1"/>
  <c r="O316" i="1"/>
  <c r="O441" i="1"/>
  <c r="O28" i="1"/>
  <c r="O146" i="1"/>
  <c r="O217" i="1"/>
  <c r="O129" i="1"/>
  <c r="O198" i="1"/>
  <c r="O391" i="1"/>
  <c r="O256" i="1"/>
  <c r="O553" i="1"/>
  <c r="O20" i="1"/>
  <c r="O386" i="1"/>
  <c r="O233" i="1"/>
  <c r="O267" i="1"/>
  <c r="O567" i="1"/>
  <c r="O404" i="1"/>
  <c r="O363" i="1"/>
  <c r="O536" i="1"/>
  <c r="O158" i="1"/>
  <c r="O539" i="1"/>
  <c r="O483" i="1"/>
  <c r="O249" i="1"/>
  <c r="O428" i="1"/>
  <c r="O50" i="1"/>
  <c r="O511" i="1"/>
  <c r="O350" i="1"/>
  <c r="O118" i="1" l="1"/>
  <c r="O373" i="1"/>
  <c r="O186" i="1"/>
  <c r="O431" i="1"/>
  <c r="O49" i="1"/>
  <c r="O448" i="1"/>
  <c r="O361" i="1"/>
  <c r="O421" i="1"/>
  <c r="O315" i="1"/>
  <c r="O395" i="1"/>
  <c r="O506" i="1"/>
  <c r="O535" i="1"/>
  <c r="O145" i="1"/>
  <c r="O19" i="1"/>
  <c r="O532" i="1" l="1"/>
  <c r="O144" i="1"/>
  <c r="O562" i="1"/>
  <c r="O504" i="1"/>
  <c r="O185" i="1"/>
  <c r="O372" i="1"/>
  <c r="O104" i="1"/>
  <c r="Z184" i="1" l="1"/>
  <c r="O184" i="1"/>
  <c r="O371" i="1"/>
  <c r="O530" i="1"/>
  <c r="O141" i="1"/>
  <c r="O564" i="1" l="1"/>
  <c r="O476" i="1"/>
  <c r="O578" i="1" l="1"/>
</calcChain>
</file>

<file path=xl/sharedStrings.xml><?xml version="1.0" encoding="utf-8"?>
<sst xmlns="http://schemas.openxmlformats.org/spreadsheetml/2006/main" count="2542" uniqueCount="1154">
  <si>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</si>
  <si>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</si>
  <si>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</si>
  <si>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</si>
  <si>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</si>
  <si>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</si>
  <si>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</si>
  <si>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</si>
  <si>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</si>
  <si>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Ce_III trim_2023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</si>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</sst>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</cellStyleXfs>
  <cellXfs count="332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 wrapText="1"/>
    </xf>
    <xf numFmtId="164" fontId="6" fillId="0" borderId="1" xfId="3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164" fontId="6" fillId="0" borderId="0" xfId="3" applyFont="1" applyFill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164" fontId="4" fillId="0" borderId="0" xfId="3" applyFont="1" applyBorder="1" applyAlignment="1">
      <alignment horizontal="center" vertical="center"/>
    </xf>
    <xf numFmtId="164" fontId="4" fillId="5" borderId="1" xfId="4" applyFont="1" applyFill="1" applyBorder="1" applyAlignment="1">
      <alignment horizontal="center" vertical="center"/>
    </xf>
    <xf numFmtId="164" fontId="4" fillId="5" borderId="3" xfId="3" applyFont="1" applyFill="1" applyBorder="1" applyAlignment="1">
      <alignment vertical="center" wrapText="1"/>
    </xf>
    <xf numFmtId="164" fontId="4" fillId="0" borderId="0" xfId="3" applyFont="1" applyFill="1" applyBorder="1" applyAlignment="1">
      <alignment horizontal="center" vertical="center"/>
    </xf>
    <xf numFmtId="43" fontId="4" fillId="5" borderId="2" xfId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6" borderId="1" xfId="4" applyFont="1" applyFill="1" applyBorder="1" applyAlignment="1">
      <alignment horizontal="center" vertical="center"/>
    </xf>
    <xf numFmtId="164" fontId="4" fillId="6" borderId="4" xfId="3" applyFont="1" applyFill="1" applyBorder="1" applyAlignment="1">
      <alignment vertical="center" wrapText="1"/>
    </xf>
    <xf numFmtId="43" fontId="4" fillId="6" borderId="2" xfId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164" fontId="4" fillId="2" borderId="0" xfId="4" applyFont="1" applyFill="1" applyBorder="1" applyAlignment="1">
      <alignment horizontal="center" vertical="center"/>
    </xf>
    <xf numFmtId="164" fontId="4" fillId="2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5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center" vertical="center"/>
    </xf>
    <xf numFmtId="164" fontId="10" fillId="8" borderId="6" xfId="3" applyFont="1" applyFill="1" applyBorder="1" applyAlignment="1">
      <alignment horizontal="center" vertical="center" wrapText="1"/>
    </xf>
    <xf numFmtId="164" fontId="10" fillId="8" borderId="7" xfId="4" applyFont="1" applyFill="1" applyBorder="1" applyAlignment="1">
      <alignment horizontal="center" vertical="center" wrapText="1"/>
    </xf>
    <xf numFmtId="164" fontId="10" fillId="8" borderId="1" xfId="4" applyFont="1" applyFill="1" applyBorder="1" applyAlignment="1">
      <alignment horizontal="center" vertical="center" wrapText="1"/>
    </xf>
    <xf numFmtId="164" fontId="10" fillId="8" borderId="8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 wrapText="1"/>
    </xf>
    <xf numFmtId="164" fontId="10" fillId="8" borderId="2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164" fontId="6" fillId="0" borderId="13" xfId="3" applyFont="1" applyBorder="1" applyAlignment="1">
      <alignment horizontal="left" vertical="center" wrapText="1"/>
    </xf>
    <xf numFmtId="164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6" fillId="0" borderId="0" xfId="3" applyFont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164" fontId="6" fillId="5" borderId="19" xfId="4" applyFont="1" applyFill="1" applyBorder="1" applyAlignment="1">
      <alignment horizontal="right" vertical="center" wrapText="1"/>
    </xf>
    <xf numFmtId="164" fontId="6" fillId="5" borderId="16" xfId="4" applyFont="1" applyFill="1" applyBorder="1" applyAlignment="1">
      <alignment horizontal="right" vertical="center" wrapText="1"/>
    </xf>
    <xf numFmtId="164" fontId="6" fillId="5" borderId="1" xfId="4" applyFont="1" applyFill="1" applyBorder="1" applyAlignment="1">
      <alignment horizontal="right" vertical="center" wrapText="1"/>
    </xf>
    <xf numFmtId="164" fontId="6" fillId="0" borderId="0" xfId="4" applyFont="1" applyFill="1" applyBorder="1" applyAlignment="1">
      <alignment horizontal="right" vertical="center" wrapText="1"/>
    </xf>
    <xf numFmtId="164" fontId="6" fillId="5" borderId="17" xfId="4" applyFont="1" applyFill="1" applyBorder="1" applyAlignment="1">
      <alignment horizontal="right"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2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164" fontId="6" fillId="9" borderId="23" xfId="4" applyFont="1" applyFill="1" applyBorder="1" applyAlignment="1">
      <alignment horizontal="right" vertical="center" wrapText="1"/>
    </xf>
    <xf numFmtId="164" fontId="6" fillId="9" borderId="21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164" fontId="6" fillId="9" borderId="1" xfId="4" applyFont="1" applyFill="1" applyBorder="1" applyAlignment="1">
      <alignment horizontal="right" vertical="center" wrapText="1"/>
    </xf>
    <xf numFmtId="164" fontId="6" fillId="9" borderId="24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164" fontId="13" fillId="10" borderId="23" xfId="4" applyFont="1" applyFill="1" applyBorder="1" applyAlignment="1">
      <alignment horizontal="right" vertical="center" wrapText="1"/>
    </xf>
    <xf numFmtId="164" fontId="13" fillId="10" borderId="21" xfId="4" applyFont="1" applyFill="1" applyBorder="1" applyAlignment="1">
      <alignment horizontal="right" vertical="center" wrapText="1"/>
    </xf>
    <xf numFmtId="164" fontId="13" fillId="10" borderId="1" xfId="4" applyFont="1" applyFill="1" applyBorder="1" applyAlignment="1">
      <alignment horizontal="right" vertical="center" wrapText="1"/>
    </xf>
    <xf numFmtId="164" fontId="13" fillId="0" borderId="0" xfId="4" applyFont="1" applyFill="1" applyBorder="1" applyAlignment="1">
      <alignment horizontal="right" vertical="center" wrapText="1"/>
    </xf>
    <xf numFmtId="164" fontId="13" fillId="10" borderId="24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164" fontId="4" fillId="0" borderId="23" xfId="3" applyFont="1" applyBorder="1" applyAlignment="1">
      <alignment horizontal="left" vertical="center" wrapText="1"/>
    </xf>
    <xf numFmtId="164" fontId="4" fillId="0" borderId="21" xfId="4" applyFont="1" applyBorder="1" applyAlignment="1">
      <alignment horizontal="right" vertical="center" wrapText="1"/>
    </xf>
    <xf numFmtId="164" fontId="4" fillId="0" borderId="1" xfId="4" applyFont="1" applyBorder="1" applyAlignment="1">
      <alignment horizontal="right" vertical="center" wrapText="1"/>
    </xf>
    <xf numFmtId="164" fontId="4" fillId="0" borderId="0" xfId="4" applyFont="1" applyFill="1" applyBorder="1" applyAlignment="1">
      <alignment horizontal="right" vertical="center" wrapText="1"/>
    </xf>
    <xf numFmtId="164" fontId="4" fillId="0" borderId="24" xfId="4" applyFont="1" applyBorder="1" applyAlignment="1">
      <alignment horizontal="right" vertical="center" wrapText="1"/>
    </xf>
    <xf numFmtId="0" fontId="4" fillId="3" borderId="22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vertical="center" wrapText="1"/>
    </xf>
    <xf numFmtId="164" fontId="4" fillId="3" borderId="23" xfId="3" applyFont="1" applyFill="1" applyBorder="1" applyAlignment="1">
      <alignment horizontal="left" vertical="center" wrapText="1"/>
    </xf>
    <xf numFmtId="0" fontId="13" fillId="3" borderId="23" xfId="6" applyFont="1" applyFill="1" applyBorder="1" applyAlignment="1">
      <alignment vertical="center" wrapText="1"/>
    </xf>
    <xf numFmtId="164" fontId="13" fillId="3" borderId="23" xfId="3" applyFont="1" applyFill="1" applyBorder="1" applyAlignment="1">
      <alignment horizontal="left" vertical="center" wrapText="1"/>
    </xf>
    <xf numFmtId="164" fontId="13" fillId="0" borderId="1" xfId="4" applyFont="1" applyBorder="1" applyAlignment="1">
      <alignment horizontal="right" vertical="center" wrapText="1"/>
    </xf>
    <xf numFmtId="164" fontId="13" fillId="10" borderId="23" xfId="3" applyFont="1" applyFill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164" fontId="4" fillId="10" borderId="21" xfId="4" applyFont="1" applyFill="1" applyBorder="1" applyAlignment="1">
      <alignment horizontal="right" vertical="center" wrapText="1"/>
    </xf>
    <xf numFmtId="164" fontId="4" fillId="10" borderId="1" xfId="4" applyFont="1" applyFill="1" applyBorder="1" applyAlignment="1">
      <alignment horizontal="right" vertical="center" wrapText="1"/>
    </xf>
    <xf numFmtId="164" fontId="4" fillId="10" borderId="24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horizontal="center" vertical="center" wrapText="1"/>
    </xf>
    <xf numFmtId="164" fontId="4" fillId="10" borderId="23" xfId="4" applyFont="1" applyFill="1" applyBorder="1" applyAlignment="1">
      <alignment horizontal="right" vertical="center" wrapText="1"/>
    </xf>
    <xf numFmtId="0" fontId="4" fillId="3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center" vertical="center" wrapText="1"/>
    </xf>
    <xf numFmtId="164" fontId="13" fillId="10" borderId="23" xfId="4" applyFont="1" applyFill="1" applyBorder="1" applyAlignment="1">
      <alignment horizontal="left" vertical="center" wrapText="1"/>
    </xf>
    <xf numFmtId="164" fontId="13" fillId="10" borderId="21" xfId="4" applyFont="1" applyFill="1" applyBorder="1" applyAlignment="1">
      <alignment horizontal="left" vertical="center" wrapText="1"/>
    </xf>
    <xf numFmtId="164" fontId="13" fillId="10" borderId="1" xfId="4" applyFont="1" applyFill="1" applyBorder="1" applyAlignment="1">
      <alignment horizontal="left" vertical="center" wrapText="1"/>
    </xf>
    <xf numFmtId="164" fontId="13" fillId="0" borderId="0" xfId="4" applyFont="1" applyFill="1" applyBorder="1" applyAlignment="1">
      <alignment horizontal="left" vertical="center" wrapText="1"/>
    </xf>
    <xf numFmtId="164" fontId="13" fillId="10" borderId="24" xfId="4" applyFont="1" applyFill="1" applyBorder="1" applyAlignment="1">
      <alignment horizontal="left" vertical="center" wrapText="1"/>
    </xf>
    <xf numFmtId="164" fontId="14" fillId="9" borderId="23" xfId="3" applyFont="1" applyFill="1" applyBorder="1" applyAlignment="1">
      <alignment horizontal="left" vertical="center" wrapText="1"/>
    </xf>
    <xf numFmtId="164" fontId="14" fillId="9" borderId="21" xfId="4" applyFont="1" applyFill="1" applyBorder="1" applyAlignment="1">
      <alignment horizontal="right" vertical="center" wrapText="1"/>
    </xf>
    <xf numFmtId="164" fontId="14" fillId="9" borderId="1" xfId="4" applyFont="1" applyFill="1" applyBorder="1" applyAlignment="1">
      <alignment horizontal="right" vertical="center" wrapText="1"/>
    </xf>
    <xf numFmtId="164" fontId="14" fillId="0" borderId="0" xfId="4" applyFont="1" applyFill="1" applyBorder="1" applyAlignment="1">
      <alignment horizontal="right" vertical="center" wrapText="1"/>
    </xf>
    <xf numFmtId="164" fontId="14" fillId="9" borderId="24" xfId="4" applyFont="1" applyFill="1" applyBorder="1" applyAlignment="1">
      <alignment horizontal="righ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164" fontId="6" fillId="5" borderId="23" xfId="4" applyFont="1" applyFill="1" applyBorder="1" applyAlignment="1">
      <alignment horizontal="right" vertical="center" wrapText="1"/>
    </xf>
    <xf numFmtId="164" fontId="6" fillId="5" borderId="21" xfId="4" applyFont="1" applyFill="1" applyBorder="1" applyAlignment="1">
      <alignment horizontal="right" vertical="center" wrapText="1"/>
    </xf>
    <xf numFmtId="164" fontId="6" fillId="5" borderId="24" xfId="4" applyFont="1" applyFill="1" applyBorder="1" applyAlignment="1">
      <alignment horizontal="right" vertical="center" wrapText="1"/>
    </xf>
    <xf numFmtId="164" fontId="4" fillId="9" borderId="21" xfId="4" applyFont="1" applyFill="1" applyBorder="1" applyAlignment="1">
      <alignment horizontal="right" vertical="center" wrapText="1"/>
    </xf>
    <xf numFmtId="164" fontId="4" fillId="9" borderId="1" xfId="4" applyFont="1" applyFill="1" applyBorder="1" applyAlignment="1">
      <alignment horizontal="right" vertical="center" wrapText="1"/>
    </xf>
    <xf numFmtId="164" fontId="4" fillId="9" borderId="24" xfId="4" applyFont="1" applyFill="1" applyBorder="1" applyAlignment="1">
      <alignment horizontal="right" vertical="center" wrapText="1"/>
    </xf>
    <xf numFmtId="164" fontId="4" fillId="5" borderId="23" xfId="4" applyFont="1" applyFill="1" applyBorder="1" applyAlignment="1">
      <alignment horizontal="right" vertical="center" wrapText="1"/>
    </xf>
    <xf numFmtId="164" fontId="4" fillId="5" borderId="21" xfId="4" applyFont="1" applyFill="1" applyBorder="1" applyAlignment="1">
      <alignment horizontal="right" vertical="center" wrapText="1"/>
    </xf>
    <xf numFmtId="164" fontId="4" fillId="5" borderId="1" xfId="4" applyFont="1" applyFill="1" applyBorder="1" applyAlignment="1">
      <alignment horizontal="right" vertical="center" wrapText="1"/>
    </xf>
    <xf numFmtId="164" fontId="4" fillId="5" borderId="24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164" fontId="4" fillId="9" borderId="23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vertical="center" wrapText="1"/>
    </xf>
    <xf numFmtId="164" fontId="13" fillId="10" borderId="23" xfId="3" applyFont="1" applyFill="1" applyBorder="1" applyAlignment="1">
      <alignment vertical="center" wrapText="1"/>
    </xf>
    <xf numFmtId="0" fontId="13" fillId="10" borderId="21" xfId="6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10" borderId="24" xfId="6" applyFont="1" applyFill="1" applyBorder="1" applyAlignment="1">
      <alignment vertical="center" wrapText="1"/>
    </xf>
    <xf numFmtId="43" fontId="13" fillId="10" borderId="23" xfId="6" applyNumberFormat="1" applyFont="1" applyFill="1" applyBorder="1" applyAlignment="1">
      <alignment vertical="center" wrapText="1"/>
    </xf>
    <xf numFmtId="43" fontId="13" fillId="10" borderId="21" xfId="6" applyNumberFormat="1" applyFont="1" applyFill="1" applyBorder="1" applyAlignment="1">
      <alignment vertical="center" wrapText="1"/>
    </xf>
    <xf numFmtId="43" fontId="13" fillId="10" borderId="1" xfId="6" applyNumberFormat="1" applyFont="1" applyFill="1" applyBorder="1" applyAlignment="1">
      <alignment vertical="center" wrapText="1"/>
    </xf>
    <xf numFmtId="43" fontId="13" fillId="0" borderId="0" xfId="6" applyNumberFormat="1" applyFont="1" applyAlignment="1">
      <alignment vertical="center" wrapText="1"/>
    </xf>
    <xf numFmtId="43" fontId="13" fillId="10" borderId="24" xfId="6" applyNumberFormat="1" applyFont="1" applyFill="1" applyBorder="1" applyAlignment="1">
      <alignment vertical="center" wrapText="1"/>
    </xf>
    <xf numFmtId="164" fontId="4" fillId="0" borderId="23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23" xfId="6" applyFont="1" applyBorder="1" applyAlignment="1">
      <alignment vertical="center" wrapText="1"/>
    </xf>
    <xf numFmtId="164" fontId="13" fillId="0" borderId="23" xfId="3" applyFont="1" applyBorder="1" applyAlignment="1">
      <alignment horizontal="left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4" fillId="10" borderId="23" xfId="6" applyFont="1" applyFill="1" applyBorder="1" applyAlignment="1">
      <alignment vertical="center" wrapText="1"/>
    </xf>
    <xf numFmtId="164" fontId="4" fillId="10" borderId="23" xfId="3" applyFont="1" applyFill="1" applyBorder="1" applyAlignment="1">
      <alignment horizontal="left" vertical="center" wrapText="1"/>
    </xf>
    <xf numFmtId="164" fontId="14" fillId="9" borderId="23" xfId="4" applyFont="1" applyFill="1" applyBorder="1" applyAlignment="1">
      <alignment horizontal="right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3" xfId="6" applyFont="1" applyBorder="1" applyAlignment="1">
      <alignment vertical="center" wrapText="1"/>
    </xf>
    <xf numFmtId="164" fontId="14" fillId="0" borderId="23" xfId="3" applyFont="1" applyFill="1" applyBorder="1" applyAlignment="1">
      <alignment horizontal="left" vertical="center" wrapText="1"/>
    </xf>
    <xf numFmtId="164" fontId="4" fillId="0" borderId="21" xfId="4" applyFont="1" applyFill="1" applyBorder="1" applyAlignment="1">
      <alignment horizontal="right" vertical="center" wrapText="1"/>
    </xf>
    <xf numFmtId="164" fontId="4" fillId="0" borderId="1" xfId="4" applyFont="1" applyFill="1" applyBorder="1" applyAlignment="1">
      <alignment horizontal="right" vertical="center" wrapText="1"/>
    </xf>
    <xf numFmtId="164" fontId="4" fillId="0" borderId="24" xfId="4" applyFont="1" applyFill="1" applyBorder="1" applyAlignment="1">
      <alignment horizontal="right" vertical="center" wrapText="1"/>
    </xf>
    <xf numFmtId="164" fontId="6" fillId="5" borderId="23" xfId="3" applyFont="1" applyFill="1" applyBorder="1" applyAlignment="1">
      <alignment horizontal="left" vertical="center" wrapText="1"/>
    </xf>
    <xf numFmtId="0" fontId="10" fillId="8" borderId="25" xfId="5" applyFont="1" applyFill="1" applyBorder="1" applyAlignment="1">
      <alignment horizontal="center" vertical="center"/>
    </xf>
    <xf numFmtId="0" fontId="18" fillId="8" borderId="26" xfId="5" applyFont="1" applyFill="1" applyBorder="1" applyAlignment="1">
      <alignment horizontal="left" vertical="center"/>
    </xf>
    <xf numFmtId="164" fontId="10" fillId="8" borderId="26" xfId="3" applyFont="1" applyFill="1" applyBorder="1" applyAlignment="1">
      <alignment horizontal="center" vertical="center"/>
    </xf>
    <xf numFmtId="164" fontId="10" fillId="8" borderId="27" xfId="4" applyFont="1" applyFill="1" applyBorder="1" applyAlignment="1">
      <alignment horizontal="center" vertical="center"/>
    </xf>
    <xf numFmtId="164" fontId="10" fillId="8" borderId="1" xfId="4" applyFont="1" applyFill="1" applyBorder="1" applyAlignment="1">
      <alignment horizontal="center" vertical="center"/>
    </xf>
    <xf numFmtId="164" fontId="10" fillId="0" borderId="28" xfId="4" applyFont="1" applyFill="1" applyBorder="1" applyAlignment="1">
      <alignment horizontal="center" vertical="center"/>
    </xf>
    <xf numFmtId="164" fontId="10" fillId="8" borderId="29" xfId="4" applyFont="1" applyFill="1" applyBorder="1" applyAlignment="1">
      <alignment horizontal="center" vertical="center"/>
    </xf>
    <xf numFmtId="0" fontId="4" fillId="0" borderId="24" xfId="6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164" fontId="10" fillId="0" borderId="0" xfId="3" applyFont="1" applyFill="1" applyBorder="1" applyAlignment="1">
      <alignment horizontal="center" vertical="center"/>
    </xf>
    <xf numFmtId="164" fontId="10" fillId="0" borderId="0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/>
    </xf>
    <xf numFmtId="164" fontId="6" fillId="0" borderId="0" xfId="3" applyFont="1" applyFill="1" applyAlignment="1">
      <alignment vertical="center" wrapText="1"/>
    </xf>
    <xf numFmtId="0" fontId="4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vertical="center" wrapText="1"/>
    </xf>
    <xf numFmtId="164" fontId="6" fillId="0" borderId="32" xfId="3" applyFont="1" applyBorder="1" applyAlignment="1">
      <alignment horizontal="left" vertical="center" wrapText="1"/>
    </xf>
    <xf numFmtId="164" fontId="4" fillId="0" borderId="33" xfId="4" applyFont="1" applyBorder="1" applyAlignment="1">
      <alignment horizontal="right" vertical="center" wrapText="1"/>
    </xf>
    <xf numFmtId="164" fontId="4" fillId="0" borderId="31" xfId="4" applyFont="1" applyBorder="1" applyAlignment="1">
      <alignment horizontal="right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5" borderId="24" xfId="6" applyFont="1" applyFill="1" applyBorder="1" applyAlignment="1">
      <alignment vertical="center" wrapText="1"/>
    </xf>
    <xf numFmtId="0" fontId="14" fillId="0" borderId="34" xfId="6" applyFont="1" applyBorder="1" applyAlignment="1">
      <alignment horizontal="center" vertical="center" wrapText="1"/>
    </xf>
    <xf numFmtId="0" fontId="14" fillId="9" borderId="24" xfId="6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0" fontId="13" fillId="0" borderId="34" xfId="6" applyFont="1" applyBorder="1" applyAlignment="1">
      <alignment horizontal="center" vertical="center" wrapText="1"/>
    </xf>
    <xf numFmtId="0" fontId="4" fillId="0" borderId="34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164" fontId="4" fillId="4" borderId="0" xfId="2" applyNumberFormat="1" applyFont="1" applyFill="1" applyAlignment="1">
      <alignment vertical="center" wrapText="1"/>
    </xf>
    <xf numFmtId="0" fontId="13" fillId="10" borderId="24" xfId="6" applyFont="1" applyFill="1" applyBorder="1" applyAlignment="1">
      <alignment horizontal="left" vertical="center" wrapText="1"/>
    </xf>
    <xf numFmtId="164" fontId="4" fillId="0" borderId="0" xfId="3" applyFont="1" applyAlignment="1">
      <alignment vertical="center" wrapText="1"/>
    </xf>
    <xf numFmtId="0" fontId="13" fillId="0" borderId="24" xfId="6" applyFont="1" applyBorder="1" applyAlignment="1">
      <alignment vertical="center" wrapText="1"/>
    </xf>
    <xf numFmtId="164" fontId="2" fillId="0" borderId="0" xfId="3" applyFont="1" applyAlignment="1">
      <alignment vertical="center" wrapText="1"/>
    </xf>
    <xf numFmtId="0" fontId="13" fillId="0" borderId="24" xfId="6" applyFont="1" applyBorder="1" applyAlignment="1">
      <alignment horizontal="left" vertical="center" wrapText="1"/>
    </xf>
    <xf numFmtId="0" fontId="14" fillId="9" borderId="24" xfId="6" applyFont="1" applyFill="1" applyBorder="1" applyAlignment="1">
      <alignment horizontal="left" vertical="center" wrapText="1"/>
    </xf>
    <xf numFmtId="0" fontId="14" fillId="10" borderId="24" xfId="6" applyFont="1" applyFill="1" applyBorder="1" applyAlignment="1">
      <alignment vertical="center" wrapText="1"/>
    </xf>
    <xf numFmtId="164" fontId="14" fillId="10" borderId="23" xfId="3" applyFont="1" applyFill="1" applyBorder="1" applyAlignment="1">
      <alignment horizontal="left" vertical="center" wrapText="1"/>
    </xf>
    <xf numFmtId="164" fontId="14" fillId="10" borderId="21" xfId="4" applyFont="1" applyFill="1" applyBorder="1" applyAlignment="1">
      <alignment horizontal="right" vertical="center" wrapText="1"/>
    </xf>
    <xf numFmtId="164" fontId="14" fillId="10" borderId="1" xfId="4" applyFont="1" applyFill="1" applyBorder="1" applyAlignment="1">
      <alignment horizontal="right" vertical="center" wrapText="1"/>
    </xf>
    <xf numFmtId="164" fontId="14" fillId="10" borderId="24" xfId="4" applyFont="1" applyFill="1" applyBorder="1" applyAlignment="1">
      <alignment horizontal="right" vertical="center" wrapText="1"/>
    </xf>
    <xf numFmtId="0" fontId="14" fillId="10" borderId="24" xfId="6" applyFont="1" applyFill="1" applyBorder="1" applyAlignment="1">
      <alignment horizontal="left" vertical="center" wrapText="1"/>
    </xf>
    <xf numFmtId="164" fontId="14" fillId="10" borderId="23" xfId="4" applyFont="1" applyFill="1" applyBorder="1" applyAlignment="1">
      <alignment horizontal="right" vertical="center" wrapText="1"/>
    </xf>
    <xf numFmtId="0" fontId="4" fillId="0" borderId="24" xfId="6" applyFont="1" applyBorder="1" applyAlignment="1">
      <alignment horizontal="left" vertical="center" wrapText="1"/>
    </xf>
    <xf numFmtId="164" fontId="4" fillId="0" borderId="35" xfId="4" applyFont="1" applyBorder="1" applyAlignment="1">
      <alignment horizontal="right" vertical="center" wrapText="1"/>
    </xf>
    <xf numFmtId="164" fontId="6" fillId="10" borderId="23" xfId="4" applyFont="1" applyFill="1" applyBorder="1" applyAlignment="1">
      <alignment horizontal="right" vertical="center" wrapText="1"/>
    </xf>
    <xf numFmtId="164" fontId="6" fillId="10" borderId="21" xfId="4" applyFont="1" applyFill="1" applyBorder="1" applyAlignment="1">
      <alignment horizontal="right" vertical="center" wrapText="1"/>
    </xf>
    <xf numFmtId="164" fontId="6" fillId="10" borderId="1" xfId="4" applyFont="1" applyFill="1" applyBorder="1" applyAlignment="1">
      <alignment horizontal="right" vertical="center" wrapText="1"/>
    </xf>
    <xf numFmtId="164" fontId="6" fillId="10" borderId="24" xfId="4" applyFont="1" applyFill="1" applyBorder="1" applyAlignment="1">
      <alignment horizontal="right" vertical="center" wrapText="1"/>
    </xf>
    <xf numFmtId="164" fontId="14" fillId="10" borderId="2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0" borderId="0" xfId="3" applyFont="1" applyFill="1" applyBorder="1" applyAlignment="1">
      <alignment horizontal="left" vertical="center" wrapText="1"/>
    </xf>
    <xf numFmtId="164" fontId="14" fillId="10" borderId="24" xfId="3" applyFont="1" applyFill="1" applyBorder="1" applyAlignment="1">
      <alignment horizontal="left" vertical="center" wrapText="1"/>
    </xf>
    <xf numFmtId="164" fontId="12" fillId="0" borderId="0" xfId="3" applyFont="1" applyAlignment="1">
      <alignment vertical="center" wrapText="1"/>
    </xf>
    <xf numFmtId="164" fontId="13" fillId="0" borderId="21" xfId="4" applyFont="1" applyBorder="1" applyAlignment="1">
      <alignment horizontal="right" vertical="center" wrapText="1"/>
    </xf>
    <xf numFmtId="164" fontId="13" fillId="0" borderId="24" xfId="4" applyFont="1" applyBorder="1" applyAlignment="1">
      <alignment horizontal="right" vertical="center" wrapText="1"/>
    </xf>
    <xf numFmtId="164" fontId="13" fillId="0" borderId="23" xfId="4" applyFont="1" applyBorder="1" applyAlignment="1">
      <alignment horizontal="righ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0" borderId="20" xfId="6" quotePrefix="1" applyFont="1" applyBorder="1" applyAlignment="1">
      <alignment horizontal="center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3" borderId="20" xfId="6" applyFont="1" applyFill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19" fillId="0" borderId="24" xfId="6" applyFont="1" applyBorder="1" applyAlignment="1">
      <alignment horizontal="right" vertical="center" wrapText="1"/>
    </xf>
    <xf numFmtId="164" fontId="19" fillId="0" borderId="23" xfId="3" applyFont="1" applyBorder="1" applyAlignment="1">
      <alignment horizontal="left" vertical="center" wrapText="1"/>
    </xf>
    <xf numFmtId="164" fontId="6" fillId="0" borderId="21" xfId="4" applyFont="1" applyBorder="1" applyAlignment="1">
      <alignment horizontal="right" vertical="center" wrapText="1"/>
    </xf>
    <xf numFmtId="164" fontId="6" fillId="0" borderId="1" xfId="4" applyFont="1" applyBorder="1" applyAlignment="1">
      <alignment horizontal="right" vertical="center" wrapText="1"/>
    </xf>
    <xf numFmtId="164" fontId="6" fillId="0" borderId="24" xfId="4" applyFont="1" applyBorder="1" applyAlignment="1">
      <alignment horizontal="right" vertical="center" wrapText="1"/>
    </xf>
    <xf numFmtId="164" fontId="13" fillId="0" borderId="23" xfId="3" applyFont="1" applyFill="1" applyBorder="1" applyAlignment="1">
      <alignment horizontal="left" vertical="center" wrapText="1"/>
    </xf>
    <xf numFmtId="164" fontId="13" fillId="0" borderId="21" xfId="4" applyFont="1" applyFill="1" applyBorder="1" applyAlignment="1">
      <alignment horizontal="right" vertical="center" wrapText="1"/>
    </xf>
    <xf numFmtId="164" fontId="13" fillId="0" borderId="1" xfId="4" applyFont="1" applyFill="1" applyBorder="1" applyAlignment="1">
      <alignment horizontal="right" vertical="center" wrapText="1"/>
    </xf>
    <xf numFmtId="164" fontId="13" fillId="0" borderId="24" xfId="4" applyFont="1" applyFill="1" applyBorder="1" applyAlignment="1">
      <alignment horizontal="right" vertical="center" wrapText="1"/>
    </xf>
    <xf numFmtId="0" fontId="6" fillId="9" borderId="24" xfId="6" applyFont="1" applyFill="1" applyBorder="1" applyAlignment="1">
      <alignment horizontal="left" vertical="center" wrapText="1"/>
    </xf>
    <xf numFmtId="164" fontId="6" fillId="9" borderId="23" xfId="3" applyFont="1" applyFill="1" applyBorder="1" applyAlignment="1">
      <alignment horizontal="left" vertical="center" wrapText="1"/>
    </xf>
    <xf numFmtId="0" fontId="18" fillId="8" borderId="36" xfId="5" applyFont="1" applyFill="1" applyBorder="1" applyAlignment="1">
      <alignment horizontal="left" vertical="center"/>
    </xf>
    <xf numFmtId="0" fontId="10" fillId="0" borderId="37" xfId="5" applyFont="1" applyBorder="1" applyAlignment="1">
      <alignment horizontal="center" vertical="center"/>
    </xf>
    <xf numFmtId="0" fontId="18" fillId="0" borderId="37" xfId="5" applyFont="1" applyBorder="1" applyAlignment="1">
      <alignment horizontal="left" vertical="center"/>
    </xf>
    <xf numFmtId="164" fontId="10" fillId="0" borderId="37" xfId="3" applyFont="1" applyFill="1" applyBorder="1" applyAlignment="1">
      <alignment horizontal="center" vertical="center"/>
    </xf>
    <xf numFmtId="164" fontId="10" fillId="0" borderId="37" xfId="4" applyFont="1" applyFill="1" applyBorder="1" applyAlignment="1">
      <alignment horizontal="center" vertical="center"/>
    </xf>
    <xf numFmtId="0" fontId="6" fillId="0" borderId="31" xfId="6" applyFont="1" applyBorder="1" applyAlignment="1">
      <alignment horizontal="left" vertical="center" wrapText="1"/>
    </xf>
    <xf numFmtId="164" fontId="14" fillId="5" borderId="23" xfId="4" applyFont="1" applyFill="1" applyBorder="1" applyAlignment="1">
      <alignment horizontal="right" vertical="center" wrapText="1"/>
    </xf>
    <xf numFmtId="164" fontId="14" fillId="5" borderId="21" xfId="4" applyFont="1" applyFill="1" applyBorder="1" applyAlignment="1">
      <alignment horizontal="right" vertical="center" wrapText="1"/>
    </xf>
    <xf numFmtId="164" fontId="14" fillId="5" borderId="1" xfId="4" applyFont="1" applyFill="1" applyBorder="1" applyAlignment="1">
      <alignment horizontal="right" vertical="center" wrapText="1"/>
    </xf>
    <xf numFmtId="164" fontId="14" fillId="5" borderId="24" xfId="4" applyFont="1" applyFill="1" applyBorder="1" applyAlignment="1">
      <alignment horizontal="right" vertical="center" wrapText="1"/>
    </xf>
    <xf numFmtId="0" fontId="14" fillId="0" borderId="24" xfId="6" applyFont="1" applyBorder="1" applyAlignment="1">
      <alignment horizontal="left" vertical="center" wrapText="1"/>
    </xf>
    <xf numFmtId="164" fontId="6" fillId="0" borderId="21" xfId="4" applyFont="1" applyFill="1" applyBorder="1" applyAlignment="1">
      <alignment horizontal="right" vertical="center" wrapText="1"/>
    </xf>
    <xf numFmtId="164" fontId="6" fillId="0" borderId="1" xfId="4" applyFont="1" applyFill="1" applyBorder="1" applyAlignment="1">
      <alignment horizontal="right" vertical="center" wrapText="1"/>
    </xf>
    <xf numFmtId="164" fontId="6" fillId="0" borderId="24" xfId="4" applyFont="1" applyFill="1" applyBorder="1" applyAlignment="1">
      <alignment horizontal="right" vertical="center" wrapText="1"/>
    </xf>
    <xf numFmtId="164" fontId="10" fillId="8" borderId="26" xfId="4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164" fontId="6" fillId="0" borderId="23" xfId="3" applyFont="1" applyFill="1" applyBorder="1" applyAlignment="1">
      <alignment horizontal="left" vertical="center" wrapText="1"/>
    </xf>
    <xf numFmtId="164" fontId="6" fillId="0" borderId="38" xfId="3" applyFont="1" applyBorder="1" applyAlignment="1">
      <alignment horizontal="left" vertical="center" wrapText="1"/>
    </xf>
    <xf numFmtId="164" fontId="13" fillId="10" borderId="39" xfId="3" applyFont="1" applyFill="1" applyBorder="1" applyAlignment="1">
      <alignment horizontal="left" vertical="center" wrapText="1"/>
    </xf>
    <xf numFmtId="164" fontId="4" fillId="3" borderId="0" xfId="3" applyFont="1" applyFill="1" applyAlignment="1">
      <alignment vertical="center"/>
    </xf>
    <xf numFmtId="0" fontId="10" fillId="0" borderId="40" xfId="5" applyFont="1" applyBorder="1" applyAlignment="1">
      <alignment horizontal="center" vertical="center"/>
    </xf>
    <xf numFmtId="0" fontId="18" fillId="0" borderId="41" xfId="5" applyFont="1" applyBorder="1" applyAlignment="1">
      <alignment horizontal="left" vertical="center"/>
    </xf>
    <xf numFmtId="164" fontId="4" fillId="0" borderId="0" xfId="3" applyFont="1" applyFill="1" applyAlignment="1">
      <alignment vertical="center"/>
    </xf>
    <xf numFmtId="0" fontId="10" fillId="8" borderId="42" xfId="5" applyFont="1" applyFill="1" applyBorder="1" applyAlignment="1">
      <alignment horizontal="center" vertical="center"/>
    </xf>
    <xf numFmtId="0" fontId="18" fillId="8" borderId="43" xfId="5" applyFont="1" applyFill="1" applyBorder="1" applyAlignment="1">
      <alignment horizontal="left" vertical="center"/>
    </xf>
    <xf numFmtId="164" fontId="10" fillId="8" borderId="42" xfId="3" applyFont="1" applyFill="1" applyBorder="1" applyAlignment="1">
      <alignment horizontal="center" vertical="center"/>
    </xf>
    <xf numFmtId="164" fontId="10" fillId="8" borderId="44" xfId="4" applyFont="1" applyFill="1" applyBorder="1" applyAlignment="1">
      <alignment horizontal="center" vertical="center"/>
    </xf>
    <xf numFmtId="164" fontId="10" fillId="0" borderId="44" xfId="4" applyFont="1" applyFill="1" applyBorder="1" applyAlignment="1">
      <alignment horizontal="center" vertical="center"/>
    </xf>
    <xf numFmtId="164" fontId="10" fillId="8" borderId="45" xfId="4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4" fontId="10" fillId="8" borderId="27" xfId="4" applyFont="1" applyFill="1" applyBorder="1" applyAlignment="1">
      <alignment horizontal="left" vertical="center"/>
    </xf>
    <xf numFmtId="164" fontId="10" fillId="8" borderId="1" xfId="4" applyFont="1" applyFill="1" applyBorder="1" applyAlignment="1">
      <alignment horizontal="left" vertical="center"/>
    </xf>
    <xf numFmtId="164" fontId="4" fillId="2" borderId="0" xfId="3" applyFont="1" applyFill="1" applyAlignment="1">
      <alignment horizontal="center" vertical="center"/>
    </xf>
    <xf numFmtId="164" fontId="10" fillId="0" borderId="28" xfId="4" applyFont="1" applyFill="1" applyBorder="1" applyAlignment="1">
      <alignment horizontal="left" vertical="center"/>
    </xf>
    <xf numFmtId="164" fontId="10" fillId="8" borderId="29" xfId="4" applyFont="1" applyFill="1" applyBorder="1" applyAlignment="1">
      <alignment horizontal="left" vertical="center"/>
    </xf>
    <xf numFmtId="0" fontId="4" fillId="0" borderId="46" xfId="6" applyFont="1" applyBorder="1" applyAlignment="1">
      <alignment horizontal="center" vertical="center" wrapText="1"/>
    </xf>
    <xf numFmtId="0" fontId="4" fillId="0" borderId="47" xfId="6" applyFont="1" applyBorder="1" applyAlignment="1">
      <alignment horizontal="center" vertical="center" wrapText="1"/>
    </xf>
    <xf numFmtId="164" fontId="10" fillId="0" borderId="0" xfId="4" applyFont="1" applyFill="1" applyBorder="1" applyAlignment="1">
      <alignment horizontal="left" vertical="center"/>
    </xf>
    <xf numFmtId="164" fontId="10" fillId="0" borderId="1" xfId="4" applyFont="1" applyFill="1" applyBorder="1" applyAlignment="1">
      <alignment horizontal="left" vertical="center"/>
    </xf>
    <xf numFmtId="0" fontId="4" fillId="3" borderId="48" xfId="6" applyFont="1" applyFill="1" applyBorder="1" applyAlignment="1">
      <alignment horizontal="center" vertical="center" wrapText="1"/>
    </xf>
    <xf numFmtId="0" fontId="4" fillId="3" borderId="49" xfId="6" applyFont="1" applyFill="1" applyBorder="1" applyAlignment="1">
      <alignment horizontal="center" vertical="center" wrapText="1"/>
    </xf>
    <xf numFmtId="0" fontId="18" fillId="8" borderId="50" xfId="5" applyFont="1" applyFill="1" applyBorder="1" applyAlignment="1">
      <alignment horizontal="left" vertical="center"/>
    </xf>
    <xf numFmtId="164" fontId="10" fillId="8" borderId="6" xfId="3" applyFont="1" applyFill="1" applyBorder="1" applyAlignment="1">
      <alignment horizontal="center" vertical="center"/>
    </xf>
    <xf numFmtId="164" fontId="10" fillId="8" borderId="51" xfId="4" applyFont="1" applyFill="1" applyBorder="1" applyAlignment="1">
      <alignment horizontal="left" vertical="center"/>
    </xf>
    <xf numFmtId="164" fontId="10" fillId="8" borderId="37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3" borderId="0" xfId="2" applyFont="1" applyFill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164" fontId="4" fillId="0" borderId="0" xfId="3" applyFont="1" applyAlignment="1">
      <alignment vertical="center"/>
    </xf>
    <xf numFmtId="164" fontId="4" fillId="3" borderId="0" xfId="4" applyFont="1" applyFill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3" borderId="0" xfId="6" applyNumberFormat="1" applyFont="1" applyFill="1" applyAlignment="1">
      <alignment vertical="center"/>
    </xf>
    <xf numFmtId="164" fontId="4" fillId="0" borderId="0" xfId="3" applyFont="1" applyAlignment="1">
      <alignment horizontal="center" vertical="center"/>
    </xf>
    <xf numFmtId="164" fontId="4" fillId="3" borderId="0" xfId="4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164" fontId="22" fillId="0" borderId="0" xfId="3" applyFont="1" applyAlignment="1">
      <alignment vertical="center"/>
    </xf>
    <xf numFmtId="164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164" fontId="22" fillId="2" borderId="0" xfId="3" applyFont="1" applyFill="1" applyAlignment="1">
      <alignment horizontal="center" vertical="center"/>
    </xf>
    <xf numFmtId="164" fontId="22" fillId="2" borderId="0" xfId="2" applyNumberFormat="1" applyFont="1" applyFill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64" fontId="22" fillId="0" borderId="0" xfId="3" applyFont="1" applyAlignment="1">
      <alignment horizontal="center" vertical="center"/>
    </xf>
    <xf numFmtId="164" fontId="22" fillId="3" borderId="0" xfId="4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1" fillId="3" borderId="0" xfId="2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164" fontId="22" fillId="3" borderId="0" xfId="3" applyFont="1" applyFill="1" applyAlignment="1">
      <alignment horizontal="right" vertical="center"/>
    </xf>
    <xf numFmtId="164" fontId="22" fillId="3" borderId="0" xfId="3" applyFont="1" applyFill="1" applyAlignment="1">
      <alignment vertical="center"/>
    </xf>
    <xf numFmtId="164" fontId="22" fillId="0" borderId="0" xfId="2" applyNumberFormat="1" applyFont="1" applyAlignment="1">
      <alignment vertical="center"/>
    </xf>
    <xf numFmtId="164" fontId="22" fillId="2" borderId="0" xfId="4" applyFont="1" applyFill="1" applyAlignment="1">
      <alignment horizontal="center" vertical="center"/>
    </xf>
    <xf numFmtId="164" fontId="4" fillId="2" borderId="0" xfId="4" applyFont="1" applyFill="1" applyAlignment="1">
      <alignment horizontal="center" vertical="center"/>
    </xf>
  </cellXfs>
  <cellStyles count="7">
    <cellStyle name="Migliaia" xfId="1" builtinId="3"/>
    <cellStyle name="Migliaia 19" xfId="4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%20IV%20trimestre%2001_03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Piano conti economici"/>
      <sheetName val="UTILE SANITA SERVICE"/>
      <sheetName val="Raccordo CE"/>
      <sheetName val=" Nuovo Modello CE"/>
      <sheetName val="Prospetto di sintesi DG"/>
      <sheetName val="ReportFinale"/>
      <sheetName val="AGRU INTEGRAZIONI AL 30_09"/>
      <sheetName val="bilancio di verifica al01_02_24"/>
      <sheetName val="PdC"/>
      <sheetName val="bilancio di verifica 29_0_24"/>
      <sheetName val="BILANCIO DI VERIFICA 01_23_23"/>
      <sheetName val="bilancio di verifica 14_02"/>
      <sheetName val="DATI AGRU_31_12"/>
      <sheetName val="COMPONENTE SOCIALE"/>
      <sheetName val="rimanenze finali 2022"/>
      <sheetName val="tabelle per relazione sulla ges"/>
      <sheetName val="Tabelle_sintesi x relaz."/>
      <sheetName val="Tabelle_dettaglio x correz"/>
      <sheetName val="rinnovi contrattuali 2022 (2)"/>
      <sheetName val="INTERESSI DI M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K1">
            <v>67487795.620000362</v>
          </cell>
        </row>
        <row r="2">
          <cell r="C2" t="str">
            <v>Codice CE</v>
          </cell>
          <cell r="K2" t="str">
            <v>CE IV TRIM_2023 
Finale (arrotondato) Rettificato</v>
          </cell>
        </row>
        <row r="3">
          <cell r="K3">
            <v>0</v>
          </cell>
        </row>
        <row r="4">
          <cell r="K4">
            <v>0</v>
          </cell>
        </row>
        <row r="5">
          <cell r="C5" t="str">
            <v>BA0040</v>
          </cell>
          <cell r="K5">
            <v>75751527.269999996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C18" t="str">
            <v>BA0040</v>
          </cell>
          <cell r="K18">
            <v>280007.24</v>
          </cell>
        </row>
        <row r="19">
          <cell r="K19">
            <v>0</v>
          </cell>
        </row>
        <row r="20">
          <cell r="K20">
            <v>0</v>
          </cell>
        </row>
        <row r="21">
          <cell r="C21" t="str">
            <v>BA0050</v>
          </cell>
          <cell r="K21">
            <v>220954.68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C26" t="str">
            <v>BA0051</v>
          </cell>
          <cell r="K26">
            <v>2255722.84</v>
          </cell>
        </row>
        <row r="27">
          <cell r="K27">
            <v>0</v>
          </cell>
        </row>
        <row r="28">
          <cell r="K28">
            <v>0</v>
          </cell>
        </row>
        <row r="29">
          <cell r="C29" t="str">
            <v>BA0050</v>
          </cell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BA0050</v>
          </cell>
          <cell r="K32">
            <v>1126675.31</v>
          </cell>
        </row>
        <row r="33">
          <cell r="K33">
            <v>0</v>
          </cell>
        </row>
        <row r="34">
          <cell r="K34">
            <v>0</v>
          </cell>
        </row>
        <row r="35">
          <cell r="C35" t="str">
            <v>BA0250</v>
          </cell>
          <cell r="K35">
            <v>958693.74</v>
          </cell>
        </row>
        <row r="36">
          <cell r="K36">
            <v>0</v>
          </cell>
        </row>
        <row r="37"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C46" t="str">
            <v>BA0260</v>
          </cell>
          <cell r="K46">
            <v>4871164.0599999996</v>
          </cell>
        </row>
        <row r="47">
          <cell r="K47">
            <v>0</v>
          </cell>
        </row>
        <row r="48">
          <cell r="K48">
            <v>0</v>
          </cell>
        </row>
        <row r="49">
          <cell r="C49" t="str">
            <v>BA0240</v>
          </cell>
          <cell r="K49">
            <v>10587615.57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C57" t="str">
            <v>BA0220</v>
          </cell>
          <cell r="K57">
            <v>98325.41</v>
          </cell>
        </row>
        <row r="58">
          <cell r="K58">
            <v>0</v>
          </cell>
        </row>
        <row r="59">
          <cell r="K59">
            <v>0</v>
          </cell>
        </row>
        <row r="60">
          <cell r="C60" t="str">
            <v>BA0040</v>
          </cell>
          <cell r="K60">
            <v>1058287.1000000001</v>
          </cell>
        </row>
        <row r="61">
          <cell r="K61">
            <v>0</v>
          </cell>
        </row>
        <row r="62">
          <cell r="K62">
            <v>0</v>
          </cell>
        </row>
        <row r="63">
          <cell r="C63" t="str">
            <v>BA0220</v>
          </cell>
          <cell r="K63">
            <v>18069204.239999998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C76" t="str">
            <v>BA0230</v>
          </cell>
          <cell r="K76">
            <v>2900947.82</v>
          </cell>
        </row>
        <row r="77">
          <cell r="K77">
            <v>0</v>
          </cell>
        </row>
        <row r="78">
          <cell r="K78">
            <v>0</v>
          </cell>
        </row>
        <row r="79">
          <cell r="C79" t="str">
            <v>BA0220</v>
          </cell>
          <cell r="K79">
            <v>4109762.97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C83" t="str">
            <v>BA0220</v>
          </cell>
          <cell r="K83">
            <v>6336824.5800000001</v>
          </cell>
        </row>
        <row r="84">
          <cell r="K84">
            <v>0</v>
          </cell>
        </row>
        <row r="85">
          <cell r="K85">
            <v>0</v>
          </cell>
        </row>
        <row r="86">
          <cell r="C86" t="str">
            <v>BA0220</v>
          </cell>
          <cell r="K86">
            <v>766209.78</v>
          </cell>
        </row>
        <row r="87">
          <cell r="K87">
            <v>0</v>
          </cell>
        </row>
        <row r="88">
          <cell r="K88">
            <v>0</v>
          </cell>
        </row>
        <row r="89">
          <cell r="C89" t="str">
            <v>BA0280</v>
          </cell>
          <cell r="K89">
            <v>8803.01</v>
          </cell>
        </row>
        <row r="90">
          <cell r="K90">
            <v>0</v>
          </cell>
        </row>
        <row r="91">
          <cell r="K91">
            <v>0</v>
          </cell>
        </row>
        <row r="92">
          <cell r="C92" t="str">
            <v>BA0280</v>
          </cell>
          <cell r="K92">
            <v>7234.62</v>
          </cell>
        </row>
        <row r="93">
          <cell r="K93">
            <v>0</v>
          </cell>
        </row>
        <row r="94"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C98" t="str">
            <v>BA0290</v>
          </cell>
          <cell r="K98">
            <v>534277.88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17693.099999999999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C128" t="str">
            <v>BA0320</v>
          </cell>
          <cell r="K128">
            <v>190249.02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C131" t="str">
            <v>BA0330</v>
          </cell>
          <cell r="K131">
            <v>885735.8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C137" t="str">
            <v>BA0340</v>
          </cell>
          <cell r="K137">
            <v>247132.27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C140" t="str">
            <v>BA0350</v>
          </cell>
          <cell r="K140">
            <v>660497.53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C143" t="str">
            <v>BA0360</v>
          </cell>
          <cell r="K143">
            <v>37069.230000000003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C146" t="str">
            <v>BA0360</v>
          </cell>
          <cell r="K146">
            <v>878.1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C149" t="str">
            <v>BA0360</v>
          </cell>
          <cell r="K149">
            <v>510.53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C152" t="str">
            <v>BA0360</v>
          </cell>
          <cell r="K152">
            <v>2481.83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C158" t="str">
            <v>BA0360</v>
          </cell>
          <cell r="K158">
            <v>11613.73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C161" t="str">
            <v>BA0370</v>
          </cell>
          <cell r="K161">
            <v>115920.67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C169" t="str">
            <v>BA0430</v>
          </cell>
          <cell r="K169">
            <v>28514584.149999999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C178" t="str">
            <v>BA0430</v>
          </cell>
          <cell r="K178">
            <v>3065028.55</v>
          </cell>
        </row>
        <row r="179">
          <cell r="C179" t="str">
            <v>BA0440</v>
          </cell>
          <cell r="K179">
            <v>6838799.3700000001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C187" t="str">
            <v>BA0450</v>
          </cell>
          <cell r="K187">
            <v>3174258.56</v>
          </cell>
        </row>
        <row r="188">
          <cell r="C188" t="str">
            <v>BA0440</v>
          </cell>
          <cell r="K188">
            <v>641903.68999999994</v>
          </cell>
        </row>
        <row r="189">
          <cell r="C189" t="str">
            <v>BA0450</v>
          </cell>
          <cell r="K189">
            <v>327109.32</v>
          </cell>
        </row>
        <row r="190">
          <cell r="C190" t="str">
            <v>BA0500</v>
          </cell>
          <cell r="K190">
            <v>52364532.719999999</v>
          </cell>
        </row>
        <row r="191">
          <cell r="C191" t="str">
            <v>BA0500</v>
          </cell>
          <cell r="K191">
            <v>40449.360000000001</v>
          </cell>
        </row>
        <row r="192">
          <cell r="C192" t="str">
            <v>BA0460</v>
          </cell>
          <cell r="K192">
            <v>206537.49</v>
          </cell>
        </row>
        <row r="193">
          <cell r="C193" t="str">
            <v>BA0460</v>
          </cell>
          <cell r="K193">
            <v>34331.279999999999</v>
          </cell>
        </row>
        <row r="194">
          <cell r="C194" t="str">
            <v>BA0460</v>
          </cell>
          <cell r="K194">
            <v>4649.4799999999996</v>
          </cell>
        </row>
        <row r="195">
          <cell r="C195" t="str">
            <v>BA0460</v>
          </cell>
          <cell r="K195">
            <v>1871008.14</v>
          </cell>
        </row>
        <row r="196">
          <cell r="C196" t="str">
            <v>BA0460</v>
          </cell>
          <cell r="K196">
            <v>203119.43</v>
          </cell>
        </row>
        <row r="197">
          <cell r="C197" t="str">
            <v>BA0460</v>
          </cell>
          <cell r="K197">
            <v>252534.49</v>
          </cell>
        </row>
        <row r="198">
          <cell r="C198" t="str">
            <v>BA0460</v>
          </cell>
          <cell r="K198">
            <v>35170.36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23143.4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K205">
            <v>0</v>
          </cell>
        </row>
        <row r="206">
          <cell r="C206" t="str">
            <v>BA0570</v>
          </cell>
          <cell r="K206">
            <v>5273635.68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720061.45</v>
          </cell>
        </row>
        <row r="209">
          <cell r="C209" t="str">
            <v>BA0620</v>
          </cell>
          <cell r="K209">
            <v>123168.07</v>
          </cell>
        </row>
        <row r="210">
          <cell r="C210" t="str">
            <v>BA0620</v>
          </cell>
          <cell r="K210">
            <v>18645.330000000002</v>
          </cell>
        </row>
        <row r="211">
          <cell r="C211" t="str">
            <v>BA0620</v>
          </cell>
          <cell r="K211">
            <v>3434480.17</v>
          </cell>
        </row>
        <row r="212">
          <cell r="C212" t="str">
            <v>BA0620</v>
          </cell>
          <cell r="K212">
            <v>3934651.66</v>
          </cell>
        </row>
        <row r="213">
          <cell r="C213" t="str">
            <v>BA0620</v>
          </cell>
          <cell r="K213">
            <v>33643.279999999999</v>
          </cell>
        </row>
        <row r="214">
          <cell r="C214" t="str">
            <v>BA0620</v>
          </cell>
          <cell r="K214">
            <v>2246446.61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4604076.6500000004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1789498.66</v>
          </cell>
        </row>
        <row r="231">
          <cell r="C231" t="str">
            <v>BA0690</v>
          </cell>
          <cell r="K231">
            <v>10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22542343.690000001</v>
          </cell>
        </row>
        <row r="236">
          <cell r="C236" t="str">
            <v>BA0690</v>
          </cell>
          <cell r="K236">
            <v>200632.75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5333857.97</v>
          </cell>
        </row>
        <row r="241">
          <cell r="C241" t="str">
            <v>BA0690</v>
          </cell>
          <cell r="K241">
            <v>0</v>
          </cell>
        </row>
        <row r="242"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2529087.1800000002</v>
          </cell>
        </row>
        <row r="247">
          <cell r="C247" t="str">
            <v>BA0950</v>
          </cell>
          <cell r="K247">
            <v>78.75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16026989.43</v>
          </cell>
        </row>
        <row r="252">
          <cell r="C252" t="str">
            <v>BA0950</v>
          </cell>
          <cell r="K252">
            <v>1092504.28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806430.46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79010.22</v>
          </cell>
        </row>
        <row r="262">
          <cell r="C262" t="str">
            <v>BA0950</v>
          </cell>
          <cell r="K262">
            <v>0</v>
          </cell>
        </row>
        <row r="263"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4297500.49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0</v>
          </cell>
        </row>
        <row r="273">
          <cell r="C273" t="str">
            <v>BA1190</v>
          </cell>
          <cell r="K273">
            <v>0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1053231.3899999999</v>
          </cell>
        </row>
        <row r="278">
          <cell r="C278" t="str">
            <v>BA1190</v>
          </cell>
          <cell r="K278">
            <v>495453.03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569845.32999999996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11442096.369999999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17142.560000000001</v>
          </cell>
        </row>
        <row r="303">
          <cell r="C303" t="str">
            <v>BA1180</v>
          </cell>
          <cell r="K303">
            <v>2468977.73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2268137.4500000002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1439118.08</v>
          </cell>
        </row>
        <row r="315">
          <cell r="C315" t="str">
            <v>BA1190</v>
          </cell>
          <cell r="K315">
            <v>102825.68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K322">
            <v>0</v>
          </cell>
        </row>
        <row r="323">
          <cell r="C323" t="str">
            <v>BA0790</v>
          </cell>
          <cell r="K323">
            <v>5228653.43</v>
          </cell>
        </row>
        <row r="324">
          <cell r="C324" t="str">
            <v>BA0740</v>
          </cell>
          <cell r="K324">
            <v>1782661.36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2436.6</v>
          </cell>
        </row>
        <row r="331"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2059291.1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7478.2</v>
          </cell>
        </row>
        <row r="337"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8536663.7200000007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0</v>
          </cell>
        </row>
        <row r="343"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3917.39</v>
          </cell>
        </row>
        <row r="346">
          <cell r="C346" t="str">
            <v>BA1330</v>
          </cell>
          <cell r="K346">
            <v>5675.35</v>
          </cell>
        </row>
        <row r="347">
          <cell r="C347" t="str">
            <v>BA1320</v>
          </cell>
          <cell r="K347">
            <v>3578707.23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426061.36</v>
          </cell>
        </row>
        <row r="351">
          <cell r="C351" t="str">
            <v>BA1330</v>
          </cell>
          <cell r="K351">
            <v>1617935.99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116428</v>
          </cell>
        </row>
        <row r="355">
          <cell r="C355" t="str">
            <v>BA1330</v>
          </cell>
          <cell r="K355">
            <v>1519314.08</v>
          </cell>
        </row>
        <row r="356">
          <cell r="C356" t="str">
            <v>BA1330</v>
          </cell>
          <cell r="K356">
            <v>43147.12</v>
          </cell>
        </row>
        <row r="357">
          <cell r="C357" t="str">
            <v>BA1290</v>
          </cell>
          <cell r="K357">
            <v>195306.82</v>
          </cell>
        </row>
        <row r="358">
          <cell r="C358" t="str">
            <v>BA1330</v>
          </cell>
          <cell r="K358">
            <v>631452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0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20368.8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29259.32</v>
          </cell>
        </row>
        <row r="377"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2814496.83</v>
          </cell>
        </row>
        <row r="381">
          <cell r="C381" t="str">
            <v>BA1220</v>
          </cell>
          <cell r="K381">
            <v>35641.370000000003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263465.7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0</v>
          </cell>
        </row>
        <row r="389">
          <cell r="C389" t="str">
            <v>BA1260</v>
          </cell>
          <cell r="K389">
            <v>0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K392">
            <v>0</v>
          </cell>
        </row>
        <row r="393">
          <cell r="C393" t="str">
            <v>BA1360</v>
          </cell>
          <cell r="K393">
            <v>737.46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2628315.61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6068.2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2533895.84</v>
          </cell>
        </row>
        <row r="400">
          <cell r="C400" t="str">
            <v>BA1390</v>
          </cell>
          <cell r="K400">
            <v>205313.15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28648.58</v>
          </cell>
        </row>
        <row r="403">
          <cell r="C403" t="str">
            <v>BA1410</v>
          </cell>
          <cell r="K403">
            <v>0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479985.64</v>
          </cell>
        </row>
        <row r="410">
          <cell r="C410" t="str">
            <v>BA1440</v>
          </cell>
          <cell r="K410">
            <v>284415.18</v>
          </cell>
        </row>
        <row r="411">
          <cell r="C411" t="str">
            <v>BA1440</v>
          </cell>
          <cell r="K411">
            <v>20032.52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568142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132436.04999999999</v>
          </cell>
        </row>
        <row r="416">
          <cell r="C416" t="str">
            <v>BA1480</v>
          </cell>
          <cell r="K416">
            <v>3602.36</v>
          </cell>
        </row>
        <row r="417">
          <cell r="K417">
            <v>0</v>
          </cell>
        </row>
        <row r="418">
          <cell r="C418" t="str">
            <v>BA1130</v>
          </cell>
          <cell r="K418">
            <v>646821.17000000004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5234455.8499999996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C424" t="str">
            <v>BA1130</v>
          </cell>
          <cell r="K424">
            <v>25340.3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750529.49</v>
          </cell>
        </row>
        <row r="432">
          <cell r="C432" t="str">
            <v>BA1500</v>
          </cell>
          <cell r="K432">
            <v>63767.22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97451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64550.6</v>
          </cell>
        </row>
        <row r="438">
          <cell r="C438" t="str">
            <v>BA1520</v>
          </cell>
          <cell r="K438">
            <v>3008.83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211533.58</v>
          </cell>
        </row>
        <row r="441">
          <cell r="C441" t="str">
            <v>BA1530</v>
          </cell>
          <cell r="K441">
            <v>4700194.93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C452" t="str">
            <v>BA0510</v>
          </cell>
          <cell r="K452">
            <v>189838</v>
          </cell>
        </row>
        <row r="453">
          <cell r="C453" t="str">
            <v>BA0470</v>
          </cell>
          <cell r="K453">
            <v>123750</v>
          </cell>
        </row>
        <row r="454">
          <cell r="C454" t="str">
            <v>BA0970</v>
          </cell>
          <cell r="K454">
            <v>8994712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799777</v>
          </cell>
        </row>
        <row r="457">
          <cell r="C457" t="str">
            <v>BA1000</v>
          </cell>
          <cell r="K457">
            <v>874556</v>
          </cell>
        </row>
        <row r="458">
          <cell r="C458" t="str">
            <v>BA0540</v>
          </cell>
          <cell r="K458">
            <v>13358508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2893868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1538342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254675</v>
          </cell>
        </row>
        <row r="466">
          <cell r="C466" t="str">
            <v>BA1040</v>
          </cell>
          <cell r="K466">
            <v>9213</v>
          </cell>
        </row>
        <row r="467">
          <cell r="C467" t="str">
            <v>BA0810</v>
          </cell>
          <cell r="K467">
            <v>50642755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9319332</v>
          </cell>
        </row>
        <row r="470">
          <cell r="C470" t="str">
            <v>BA0860</v>
          </cell>
          <cell r="K470">
            <v>5923435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15797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BA0520</v>
          </cell>
          <cell r="K476">
            <v>221161</v>
          </cell>
        </row>
        <row r="477">
          <cell r="C477" t="str">
            <v>BA0480</v>
          </cell>
          <cell r="K477">
            <v>159131</v>
          </cell>
        </row>
        <row r="478">
          <cell r="C478" t="str">
            <v>BA0990</v>
          </cell>
          <cell r="K478">
            <v>1580963</v>
          </cell>
        </row>
        <row r="479">
          <cell r="C479" t="str">
            <v>BA0560</v>
          </cell>
          <cell r="K479">
            <v>2735030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90883</v>
          </cell>
        </row>
        <row r="482">
          <cell r="C482" t="str">
            <v>BA0830</v>
          </cell>
          <cell r="K482">
            <v>15837554</v>
          </cell>
        </row>
        <row r="483">
          <cell r="C483" t="str">
            <v>BA1120</v>
          </cell>
          <cell r="K483">
            <v>87804</v>
          </cell>
        </row>
        <row r="484">
          <cell r="C484" t="str">
            <v>BA0090</v>
          </cell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C489" t="str">
            <v>BA1890</v>
          </cell>
          <cell r="K489">
            <v>6496</v>
          </cell>
        </row>
        <row r="490">
          <cell r="C490" t="str">
            <v>BA1900</v>
          </cell>
          <cell r="K490">
            <v>348854.35</v>
          </cell>
        </row>
        <row r="491">
          <cell r="C491" t="str">
            <v>BA1660</v>
          </cell>
          <cell r="K491">
            <v>6857786.5599999996</v>
          </cell>
        </row>
        <row r="492">
          <cell r="C492" t="str">
            <v>BA1670</v>
          </cell>
          <cell r="K492">
            <v>550750.65</v>
          </cell>
        </row>
        <row r="493">
          <cell r="C493" t="str">
            <v>BA1670</v>
          </cell>
          <cell r="K493">
            <v>2078204.04</v>
          </cell>
        </row>
        <row r="494">
          <cell r="C494" t="str">
            <v>BA1650</v>
          </cell>
          <cell r="K494">
            <v>1640374.28</v>
          </cell>
        </row>
        <row r="495">
          <cell r="C495" t="str">
            <v>BA1580</v>
          </cell>
          <cell r="K495">
            <v>1961838.16</v>
          </cell>
        </row>
        <row r="496">
          <cell r="C496" t="str">
            <v>BA1590</v>
          </cell>
          <cell r="K496">
            <v>6491215.1100000003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2935315.36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2832046.7</v>
          </cell>
        </row>
        <row r="505">
          <cell r="C505" t="str">
            <v>BA1620</v>
          </cell>
          <cell r="K505">
            <v>3328361.5</v>
          </cell>
        </row>
        <row r="506">
          <cell r="C506" t="str">
            <v>BA1630</v>
          </cell>
          <cell r="K506">
            <v>21317.06</v>
          </cell>
        </row>
        <row r="507">
          <cell r="C507" t="str">
            <v>BA1640</v>
          </cell>
          <cell r="K507">
            <v>964152.42</v>
          </cell>
        </row>
        <row r="508">
          <cell r="C508" t="str">
            <v>BA1740</v>
          </cell>
          <cell r="K508">
            <v>22509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C512" t="str">
            <v>BA1740</v>
          </cell>
          <cell r="K512">
            <v>2903440.32</v>
          </cell>
        </row>
        <row r="513">
          <cell r="C513" t="str">
            <v>BA1740</v>
          </cell>
          <cell r="K513">
            <v>8045.2</v>
          </cell>
        </row>
        <row r="514">
          <cell r="C514" t="str">
            <v>BA1740</v>
          </cell>
          <cell r="K514">
            <v>596438.25</v>
          </cell>
        </row>
        <row r="515">
          <cell r="C515" t="str">
            <v>BA1740</v>
          </cell>
          <cell r="K515">
            <v>5441004.1900000004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C519" t="str">
            <v>BA1740</v>
          </cell>
          <cell r="K519">
            <v>610646.16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3323684.49</v>
          </cell>
        </row>
        <row r="529">
          <cell r="C529" t="str">
            <v>BA1740</v>
          </cell>
          <cell r="K529">
            <v>0</v>
          </cell>
        </row>
        <row r="530">
          <cell r="C530" t="str">
            <v>BA1740</v>
          </cell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C534" t="str">
            <v>BA1740</v>
          </cell>
          <cell r="K534">
            <v>20306.02</v>
          </cell>
        </row>
        <row r="535">
          <cell r="C535" t="str">
            <v>BA1740</v>
          </cell>
          <cell r="K535">
            <v>75746.259999999995</v>
          </cell>
        </row>
        <row r="536">
          <cell r="C536" t="str">
            <v>BA1890</v>
          </cell>
          <cell r="K536">
            <v>41281.230000000003</v>
          </cell>
        </row>
        <row r="537">
          <cell r="C537" t="str">
            <v>BA1740</v>
          </cell>
          <cell r="K537">
            <v>6398.31</v>
          </cell>
        </row>
        <row r="538">
          <cell r="C538" t="str">
            <v>BA1740</v>
          </cell>
          <cell r="K538">
            <v>42026.400000000001</v>
          </cell>
        </row>
        <row r="539">
          <cell r="C539" t="str">
            <v>BA1740</v>
          </cell>
          <cell r="K539">
            <v>65265.17</v>
          </cell>
        </row>
        <row r="540">
          <cell r="C540" t="str">
            <v>BA1740</v>
          </cell>
          <cell r="K540">
            <v>117039.03</v>
          </cell>
        </row>
        <row r="541">
          <cell r="C541" t="str">
            <v>BA1740</v>
          </cell>
          <cell r="K541">
            <v>240668.61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72061</v>
          </cell>
        </row>
        <row r="570">
          <cell r="C570" t="str">
            <v>BA1860</v>
          </cell>
          <cell r="K570">
            <v>0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C575" t="str">
            <v>BA1920</v>
          </cell>
          <cell r="K575">
            <v>4369476.21</v>
          </cell>
        </row>
        <row r="576">
          <cell r="C576" t="str">
            <v>BA1930</v>
          </cell>
          <cell r="K576">
            <v>3266804.23</v>
          </cell>
        </row>
        <row r="577">
          <cell r="C577" t="str">
            <v>BA1960</v>
          </cell>
          <cell r="K577">
            <v>89439.9</v>
          </cell>
        </row>
        <row r="578">
          <cell r="C578" t="str">
            <v>BA1940</v>
          </cell>
          <cell r="K578">
            <v>5199296.51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34837.199999999997</v>
          </cell>
        </row>
        <row r="581">
          <cell r="C581" t="str">
            <v>BA1970</v>
          </cell>
          <cell r="K581">
            <v>4987.26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C586" t="str">
            <v>BA2000</v>
          </cell>
          <cell r="K586">
            <v>486928.69</v>
          </cell>
        </row>
        <row r="587">
          <cell r="C587" t="str">
            <v>BA2000</v>
          </cell>
          <cell r="K587">
            <v>22349.14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5567935.9699999997</v>
          </cell>
        </row>
        <row r="590">
          <cell r="C590" t="str">
            <v>BA2020</v>
          </cell>
          <cell r="K590">
            <v>2686524.94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248890.78</v>
          </cell>
        </row>
        <row r="593">
          <cell r="C593" t="str">
            <v>BA2030</v>
          </cell>
          <cell r="K593">
            <v>81734.14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C614" t="str">
            <v>BA2120</v>
          </cell>
          <cell r="K614">
            <v>39165652.25</v>
          </cell>
        </row>
        <row r="615">
          <cell r="C615" t="str">
            <v>BA2120</v>
          </cell>
          <cell r="K615">
            <v>13882455.76</v>
          </cell>
        </row>
        <row r="616">
          <cell r="C616" t="str">
            <v>BA2120</v>
          </cell>
          <cell r="K616">
            <v>2883282.46</v>
          </cell>
        </row>
        <row r="617">
          <cell r="C617" t="str">
            <v>BA2120</v>
          </cell>
          <cell r="K617">
            <v>819259.21</v>
          </cell>
        </row>
        <row r="618">
          <cell r="C618" t="str">
            <v>BA2120</v>
          </cell>
          <cell r="K618">
            <v>245381.03</v>
          </cell>
        </row>
        <row r="619">
          <cell r="C619" t="str">
            <v>BA2120</v>
          </cell>
          <cell r="K619">
            <v>16910.23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16412934.41</v>
          </cell>
        </row>
        <row r="622">
          <cell r="C622" t="str">
            <v>BA2160</v>
          </cell>
          <cell r="K622">
            <v>6016942.6100000003</v>
          </cell>
        </row>
        <row r="623">
          <cell r="C623" t="str">
            <v>BA2160</v>
          </cell>
          <cell r="K623">
            <v>1093086.07</v>
          </cell>
        </row>
        <row r="624">
          <cell r="C624" t="str">
            <v>BA2160</v>
          </cell>
          <cell r="K624">
            <v>66173.600000000006</v>
          </cell>
        </row>
        <row r="625">
          <cell r="C625" t="str">
            <v>BA2160</v>
          </cell>
          <cell r="K625">
            <v>116566.03</v>
          </cell>
        </row>
        <row r="626">
          <cell r="C626" t="str">
            <v>BA2160</v>
          </cell>
          <cell r="K626">
            <v>17827.599999999999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2130173.88</v>
          </cell>
        </row>
        <row r="630">
          <cell r="C630" t="str">
            <v>BA2200</v>
          </cell>
          <cell r="K630">
            <v>49861543.689999998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74192.52</v>
          </cell>
        </row>
        <row r="634">
          <cell r="C634" t="str">
            <v>BA2200</v>
          </cell>
          <cell r="K634">
            <v>5172.78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19787493.030000001</v>
          </cell>
        </row>
        <row r="637">
          <cell r="C637" t="str">
            <v>BA2200</v>
          </cell>
          <cell r="K637">
            <v>9965750.4399999995</v>
          </cell>
        </row>
        <row r="638">
          <cell r="C638" t="str">
            <v>BA2200</v>
          </cell>
          <cell r="K638">
            <v>7998627.7599999998</v>
          </cell>
        </row>
        <row r="639">
          <cell r="K639">
            <v>0</v>
          </cell>
        </row>
        <row r="640">
          <cell r="C640" t="str">
            <v>BA2130</v>
          </cell>
          <cell r="K640">
            <v>2057066.7</v>
          </cell>
        </row>
        <row r="641">
          <cell r="C641" t="str">
            <v>BA2130</v>
          </cell>
          <cell r="K641">
            <v>418378.26</v>
          </cell>
        </row>
        <row r="642">
          <cell r="C642" t="str">
            <v>BA2130</v>
          </cell>
          <cell r="K642">
            <v>222604.22</v>
          </cell>
        </row>
        <row r="643">
          <cell r="C643" t="str">
            <v>BA2130</v>
          </cell>
          <cell r="K643">
            <v>40046.68</v>
          </cell>
        </row>
        <row r="644">
          <cell r="C644" t="str">
            <v>BA2130</v>
          </cell>
          <cell r="K644">
            <v>1194.03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856089.15</v>
          </cell>
        </row>
        <row r="648">
          <cell r="C648" t="str">
            <v>BA2170</v>
          </cell>
          <cell r="K648">
            <v>561160.16</v>
          </cell>
        </row>
        <row r="649">
          <cell r="C649" t="str">
            <v>BA2170</v>
          </cell>
          <cell r="K649">
            <v>0</v>
          </cell>
        </row>
        <row r="650">
          <cell r="C650" t="str">
            <v>BA2170</v>
          </cell>
          <cell r="K650">
            <v>24415.599999999999</v>
          </cell>
        </row>
        <row r="651">
          <cell r="C651" t="str">
            <v>BA2170</v>
          </cell>
          <cell r="K651">
            <v>10924.58</v>
          </cell>
        </row>
        <row r="652">
          <cell r="C652" t="str">
            <v>BA2170</v>
          </cell>
          <cell r="K652">
            <v>489.84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184572.62</v>
          </cell>
        </row>
        <row r="656">
          <cell r="C656" t="str">
            <v>BA2210</v>
          </cell>
          <cell r="K656">
            <v>3803092.1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0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1526442.71</v>
          </cell>
        </row>
        <row r="663">
          <cell r="C663" t="str">
            <v>BA2210</v>
          </cell>
          <cell r="K663">
            <v>268230.7</v>
          </cell>
        </row>
        <row r="664">
          <cell r="C664" t="str">
            <v>BA2210</v>
          </cell>
          <cell r="K664">
            <v>740941.14</v>
          </cell>
        </row>
        <row r="665"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C693" t="str">
            <v>BA2380</v>
          </cell>
          <cell r="K693">
            <v>8393024.0800000001</v>
          </cell>
        </row>
        <row r="694">
          <cell r="C694" t="str">
            <v>BA2380</v>
          </cell>
          <cell r="K694">
            <v>279.75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3012051.99</v>
          </cell>
        </row>
        <row r="698">
          <cell r="C698" t="str">
            <v>BA2380</v>
          </cell>
          <cell r="K698">
            <v>349767.3</v>
          </cell>
        </row>
        <row r="699">
          <cell r="C699" t="str">
            <v>BA2380</v>
          </cell>
          <cell r="K699">
            <v>1563920.26</v>
          </cell>
        </row>
        <row r="700">
          <cell r="K700">
            <v>0</v>
          </cell>
        </row>
        <row r="701">
          <cell r="C701" t="str">
            <v>BA2390</v>
          </cell>
          <cell r="K701">
            <v>718051.77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270236.84999999998</v>
          </cell>
        </row>
        <row r="706">
          <cell r="C706" t="str">
            <v>BA2390</v>
          </cell>
          <cell r="K706">
            <v>5674.39</v>
          </cell>
        </row>
        <row r="707">
          <cell r="C707" t="str">
            <v>BA2390</v>
          </cell>
          <cell r="K707">
            <v>152995.4</v>
          </cell>
        </row>
        <row r="708"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C718" t="str">
            <v>BA2250</v>
          </cell>
          <cell r="K718">
            <v>226503.37</v>
          </cell>
        </row>
        <row r="719">
          <cell r="C719" t="str">
            <v>BA2250</v>
          </cell>
          <cell r="K719">
            <v>200623.86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10728.36</v>
          </cell>
        </row>
        <row r="722">
          <cell r="C722" t="str">
            <v>BA2250</v>
          </cell>
          <cell r="K722">
            <v>16250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127741.57</v>
          </cell>
        </row>
        <row r="726">
          <cell r="C726" t="str">
            <v>BA2290</v>
          </cell>
          <cell r="K726">
            <v>100887.82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33992.43</v>
          </cell>
        </row>
        <row r="733">
          <cell r="C733" t="str">
            <v>BA2290</v>
          </cell>
          <cell r="K733">
            <v>6078.44</v>
          </cell>
        </row>
        <row r="734">
          <cell r="C734" t="str">
            <v>BA2290</v>
          </cell>
          <cell r="K734">
            <v>6638.11</v>
          </cell>
        </row>
        <row r="735"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0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BA2340</v>
          </cell>
          <cell r="K773">
            <v>66073.759999999995</v>
          </cell>
        </row>
        <row r="774">
          <cell r="C774" t="str">
            <v>BA2340</v>
          </cell>
          <cell r="K774">
            <v>30639.51</v>
          </cell>
        </row>
        <row r="775">
          <cell r="C775" t="str">
            <v>BA2340</v>
          </cell>
          <cell r="K775">
            <v>3317.73</v>
          </cell>
        </row>
        <row r="776">
          <cell r="C776" t="str">
            <v>BA2340</v>
          </cell>
          <cell r="K776">
            <v>3129.59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23250.1</v>
          </cell>
        </row>
        <row r="781">
          <cell r="C781" t="str">
            <v>BA2380</v>
          </cell>
          <cell r="K781">
            <v>5163600.8899999997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2129.88</v>
          </cell>
        </row>
        <row r="785">
          <cell r="C785" t="str">
            <v>BA2380</v>
          </cell>
          <cell r="K785">
            <v>0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1889771.45</v>
          </cell>
        </row>
        <row r="788">
          <cell r="C788" t="str">
            <v>BA2380</v>
          </cell>
          <cell r="K788">
            <v>602560.55000000005</v>
          </cell>
        </row>
        <row r="789">
          <cell r="C789" t="str">
            <v>BA2380</v>
          </cell>
          <cell r="K789">
            <v>775392.06</v>
          </cell>
        </row>
        <row r="790">
          <cell r="K790">
            <v>0</v>
          </cell>
        </row>
        <row r="791">
          <cell r="C791" t="str">
            <v>BA2350</v>
          </cell>
          <cell r="K791">
            <v>0</v>
          </cell>
        </row>
        <row r="792">
          <cell r="C792" t="str">
            <v>BA2350</v>
          </cell>
          <cell r="K792">
            <v>0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0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6394.02</v>
          </cell>
        </row>
        <row r="799">
          <cell r="C799" t="str">
            <v>BA2390</v>
          </cell>
          <cell r="K799">
            <v>322845.34999999998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117275.61</v>
          </cell>
        </row>
        <row r="806">
          <cell r="C806" t="str">
            <v>BA2390</v>
          </cell>
          <cell r="K806">
            <v>14794.46</v>
          </cell>
        </row>
        <row r="807">
          <cell r="C807" t="str">
            <v>BA2390</v>
          </cell>
          <cell r="K807">
            <v>63833.5</v>
          </cell>
        </row>
        <row r="808"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C835" t="str">
            <v>BA2430</v>
          </cell>
          <cell r="K835">
            <v>1050340.1599999999</v>
          </cell>
        </row>
        <row r="836">
          <cell r="C836" t="str">
            <v>BA2430</v>
          </cell>
          <cell r="K836">
            <v>691839.77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49749.49</v>
          </cell>
        </row>
        <row r="839">
          <cell r="C839" t="str">
            <v>BA2430</v>
          </cell>
          <cell r="K839">
            <v>32500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515692.04</v>
          </cell>
        </row>
        <row r="843">
          <cell r="C843" t="str">
            <v>BA2470</v>
          </cell>
          <cell r="K843">
            <v>6863397.4800000004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2243.6799999999998</v>
          </cell>
        </row>
        <row r="847">
          <cell r="C847" t="str">
            <v>BA2470</v>
          </cell>
          <cell r="K847">
            <v>0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2448223.77</v>
          </cell>
        </row>
        <row r="850">
          <cell r="C850" t="str">
            <v>BA2470</v>
          </cell>
          <cell r="K850">
            <v>928655.21</v>
          </cell>
        </row>
        <row r="851">
          <cell r="C851" t="str">
            <v>BA2470</v>
          </cell>
          <cell r="K851">
            <v>537354.30000000005</v>
          </cell>
        </row>
        <row r="852">
          <cell r="K852">
            <v>0</v>
          </cell>
        </row>
        <row r="853">
          <cell r="C853" t="str">
            <v>BA2440</v>
          </cell>
          <cell r="K853">
            <v>77455.539999999994</v>
          </cell>
        </row>
        <row r="854">
          <cell r="C854" t="str">
            <v>BA2440</v>
          </cell>
          <cell r="K854">
            <v>6565.23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2153.0100000000002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25171.74</v>
          </cell>
        </row>
        <row r="861">
          <cell r="C861" t="str">
            <v>BA2480</v>
          </cell>
          <cell r="K861">
            <v>227193.45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1046.8699999999999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81576.66</v>
          </cell>
        </row>
        <row r="868">
          <cell r="C868" t="str">
            <v>BA2480</v>
          </cell>
          <cell r="K868">
            <v>12033.69</v>
          </cell>
        </row>
        <row r="869">
          <cell r="C869" t="str">
            <v>BA2480</v>
          </cell>
          <cell r="K869">
            <v>17524.38</v>
          </cell>
        </row>
        <row r="870"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0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C975" t="str">
            <v>BA2540</v>
          </cell>
          <cell r="K975">
            <v>216911.84</v>
          </cell>
        </row>
        <row r="976">
          <cell r="C976" t="str">
            <v>BA2540</v>
          </cell>
          <cell r="K976">
            <v>1553</v>
          </cell>
        </row>
        <row r="977">
          <cell r="C977" t="str">
            <v>BA2540</v>
          </cell>
          <cell r="K977">
            <v>14750</v>
          </cell>
        </row>
        <row r="978">
          <cell r="C978" t="str">
            <v>BA2551</v>
          </cell>
          <cell r="K978">
            <v>58358.44</v>
          </cell>
        </row>
        <row r="979">
          <cell r="C979" t="str">
            <v>BA2540</v>
          </cell>
          <cell r="K979">
            <v>160533.92000000001</v>
          </cell>
        </row>
        <row r="980">
          <cell r="C980" t="str">
            <v>BA2540</v>
          </cell>
          <cell r="K980">
            <v>386.3</v>
          </cell>
        </row>
        <row r="981">
          <cell r="C981" t="str">
            <v>BA2540</v>
          </cell>
          <cell r="K981">
            <v>43976.08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173529.38</v>
          </cell>
        </row>
        <row r="984">
          <cell r="C984" t="str">
            <v>BA2540</v>
          </cell>
          <cell r="K984">
            <v>19.899999999999999</v>
          </cell>
        </row>
        <row r="985">
          <cell r="C985" t="str">
            <v>BA2540</v>
          </cell>
          <cell r="K985">
            <v>46089.4</v>
          </cell>
        </row>
        <row r="986">
          <cell r="C986" t="str">
            <v>BA2551</v>
          </cell>
          <cell r="K986">
            <v>0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48630.55</v>
          </cell>
        </row>
        <row r="991">
          <cell r="C991" t="str">
            <v>BA2540</v>
          </cell>
          <cell r="K991">
            <v>9038.2800000000007</v>
          </cell>
        </row>
        <row r="992">
          <cell r="C992" t="str">
            <v>BA2540</v>
          </cell>
          <cell r="K992">
            <v>1568.71</v>
          </cell>
        </row>
        <row r="993">
          <cell r="C993" t="str">
            <v>BA2540</v>
          </cell>
          <cell r="K993">
            <v>1030000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K996">
            <v>0</v>
          </cell>
        </row>
        <row r="997">
          <cell r="C997" t="str">
            <v>BA2550</v>
          </cell>
          <cell r="K997">
            <v>1471.88</v>
          </cell>
        </row>
        <row r="998">
          <cell r="C998" t="str">
            <v>BA2550</v>
          </cell>
          <cell r="K998">
            <v>114737.43</v>
          </cell>
        </row>
        <row r="999">
          <cell r="C999" t="str">
            <v>BA2550</v>
          </cell>
          <cell r="K999">
            <v>384227.46</v>
          </cell>
        </row>
        <row r="1000">
          <cell r="C1000" t="str">
            <v>BA1700</v>
          </cell>
          <cell r="K1000">
            <v>38133.75</v>
          </cell>
        </row>
        <row r="1001">
          <cell r="C1001" t="str">
            <v>BA1690</v>
          </cell>
          <cell r="K1001">
            <v>2616265.6</v>
          </cell>
        </row>
        <row r="1002">
          <cell r="C1002" t="str">
            <v>BA2550</v>
          </cell>
          <cell r="K1002">
            <v>68330.89</v>
          </cell>
        </row>
        <row r="1003">
          <cell r="C1003" t="str">
            <v>BA2510</v>
          </cell>
          <cell r="K1003">
            <v>323619.71999999997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147372.96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591285.56000000006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C1018" t="str">
            <v>BA2610</v>
          </cell>
          <cell r="K1018">
            <v>3512468.08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117717.65</v>
          </cell>
        </row>
        <row r="1022">
          <cell r="C1022" t="str">
            <v>BA2620</v>
          </cell>
          <cell r="K1022">
            <v>7675491.4800000004</v>
          </cell>
        </row>
        <row r="1023">
          <cell r="C1023" t="str">
            <v>BA2620</v>
          </cell>
          <cell r="K1023">
            <v>109894.24</v>
          </cell>
        </row>
        <row r="1024">
          <cell r="C1024" t="str">
            <v>BA2620</v>
          </cell>
          <cell r="K1024">
            <v>361274.27</v>
          </cell>
        </row>
        <row r="1025">
          <cell r="C1025" t="str">
            <v>BA2620</v>
          </cell>
          <cell r="K1025">
            <v>139841.04</v>
          </cell>
        </row>
        <row r="1026">
          <cell r="C1026" t="str">
            <v>BA2620</v>
          </cell>
          <cell r="K1026">
            <v>633950.37</v>
          </cell>
        </row>
        <row r="1027">
          <cell r="C1027" t="str">
            <v>BA2620</v>
          </cell>
          <cell r="K1027">
            <v>1407.95</v>
          </cell>
        </row>
        <row r="1028">
          <cell r="C1028" t="str">
            <v>BA2620</v>
          </cell>
          <cell r="K1028">
            <v>384.28</v>
          </cell>
        </row>
        <row r="1029">
          <cell r="C1029" t="str">
            <v>BA2620</v>
          </cell>
          <cell r="K1029">
            <v>30439.47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C1046" t="str">
            <v>BA2650</v>
          </cell>
          <cell r="K1046">
            <v>0</v>
          </cell>
        </row>
        <row r="1047">
          <cell r="C1047" t="str">
            <v>BA2650</v>
          </cell>
          <cell r="K1047">
            <v>49329.81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C1083" t="str">
            <v>BA2671</v>
          </cell>
          <cell r="K1083">
            <v>5550750.4000000004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23166.17</v>
          </cell>
        </row>
        <row r="1086">
          <cell r="C1086" t="str">
            <v>BA2671</v>
          </cell>
          <cell r="K1086">
            <v>15231.54</v>
          </cell>
        </row>
        <row r="1087">
          <cell r="C1087" t="str">
            <v>BA2671</v>
          </cell>
          <cell r="K1087">
            <v>145276.22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0</v>
          </cell>
        </row>
        <row r="1090">
          <cell r="C1090" t="str">
            <v>BA2671</v>
          </cell>
          <cell r="K1090">
            <v>47736.74</v>
          </cell>
        </row>
        <row r="1091">
          <cell r="C1091" t="str">
            <v>BA2674</v>
          </cell>
          <cell r="K1091">
            <v>78737.69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1173530.24</v>
          </cell>
        </row>
        <row r="1094">
          <cell r="C1094" t="str">
            <v>BA2673</v>
          </cell>
          <cell r="K1094">
            <v>1490351.42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43824.38</v>
          </cell>
        </row>
        <row r="1097">
          <cell r="C1097" t="str">
            <v>BA2671</v>
          </cell>
          <cell r="K1097">
            <v>146731.62</v>
          </cell>
        </row>
        <row r="1098">
          <cell r="C1098" t="str">
            <v>BA2673</v>
          </cell>
          <cell r="K1098">
            <v>2513702.75</v>
          </cell>
        </row>
        <row r="1099">
          <cell r="C1099" t="str">
            <v>BA2673</v>
          </cell>
          <cell r="K1099">
            <v>203330.41</v>
          </cell>
        </row>
        <row r="1100">
          <cell r="C1100" t="str">
            <v>BA2673</v>
          </cell>
          <cell r="K1100">
            <v>222787.86</v>
          </cell>
        </row>
        <row r="1101">
          <cell r="C1101" t="str">
            <v>BA2673</v>
          </cell>
          <cell r="K1101">
            <v>383103.13</v>
          </cell>
        </row>
        <row r="1102">
          <cell r="C1102" t="str">
            <v>BA2673</v>
          </cell>
          <cell r="K1102">
            <v>71610.289999999994</v>
          </cell>
        </row>
        <row r="1103">
          <cell r="C1103" t="str">
            <v>BA2677</v>
          </cell>
          <cell r="K1103">
            <v>13881.86</v>
          </cell>
        </row>
        <row r="1104">
          <cell r="C1104" t="str">
            <v>BA2677</v>
          </cell>
          <cell r="K1104">
            <v>3265.57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140241.96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0</v>
          </cell>
        </row>
        <row r="1110">
          <cell r="C1110" t="str">
            <v>BA2672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BA2681</v>
          </cell>
          <cell r="K1112">
            <v>18038.37</v>
          </cell>
        </row>
        <row r="1113">
          <cell r="C1113" t="str">
            <v>BA2682</v>
          </cell>
          <cell r="K1113">
            <v>161523.41</v>
          </cell>
        </row>
        <row r="1114">
          <cell r="C1114" t="str">
            <v>BA2683</v>
          </cell>
          <cell r="K1114">
            <v>34531.93</v>
          </cell>
        </row>
        <row r="1115">
          <cell r="C1115" t="str">
            <v>BA2683</v>
          </cell>
          <cell r="K1115">
            <v>5818.61</v>
          </cell>
        </row>
        <row r="1116">
          <cell r="C1116" t="str">
            <v>BA2684</v>
          </cell>
          <cell r="K1116">
            <v>195742.88</v>
          </cell>
        </row>
        <row r="1117">
          <cell r="C1117" t="str">
            <v>BA2685</v>
          </cell>
          <cell r="K1117">
            <v>2829.84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940.81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266144.62</v>
          </cell>
        </row>
        <row r="1124">
          <cell r="C1124" t="str">
            <v>BA2686</v>
          </cell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245139</v>
          </cell>
        </row>
        <row r="1129">
          <cell r="C1129" t="str">
            <v>BA2840</v>
          </cell>
          <cell r="K1129">
            <v>1103205.05</v>
          </cell>
        </row>
        <row r="1130">
          <cell r="C1130" t="str">
            <v>BA2840</v>
          </cell>
          <cell r="K1130">
            <v>663257.31000000006</v>
          </cell>
        </row>
        <row r="1131">
          <cell r="C1131" t="str">
            <v>BA2840</v>
          </cell>
          <cell r="K1131">
            <v>331628.64</v>
          </cell>
        </row>
        <row r="1132">
          <cell r="C1132" t="str">
            <v>BA2890</v>
          </cell>
          <cell r="K1132">
            <v>2106388.2200000002</v>
          </cell>
        </row>
        <row r="1133">
          <cell r="C1133" t="str">
            <v>BA2860</v>
          </cell>
          <cell r="K1133">
            <v>2240183</v>
          </cell>
        </row>
        <row r="1134">
          <cell r="C1134" t="str">
            <v>BA2870</v>
          </cell>
          <cell r="K1134">
            <v>321244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0</v>
          </cell>
        </row>
        <row r="1139">
          <cell r="C1139" t="str">
            <v>BA2850</v>
          </cell>
          <cell r="K1139">
            <v>245139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C1149" t="str">
            <v>BA2890</v>
          </cell>
          <cell r="K1149">
            <v>249336.15</v>
          </cell>
        </row>
        <row r="1150">
          <cell r="K1150">
            <v>0</v>
          </cell>
        </row>
        <row r="1151">
          <cell r="C1151" t="str">
            <v>BA2710</v>
          </cell>
          <cell r="K1151">
            <v>115556</v>
          </cell>
        </row>
        <row r="1152">
          <cell r="C1152" t="str">
            <v>BA2720</v>
          </cell>
          <cell r="K1152">
            <v>2581896</v>
          </cell>
        </row>
        <row r="1153">
          <cell r="C1153" t="str">
            <v>BA2730</v>
          </cell>
          <cell r="K1153">
            <v>0</v>
          </cell>
        </row>
        <row r="1154">
          <cell r="C1154" t="str">
            <v>BA2740</v>
          </cell>
          <cell r="K1154">
            <v>4211000</v>
          </cell>
        </row>
        <row r="1155">
          <cell r="C1155" t="str">
            <v>BA2751</v>
          </cell>
          <cell r="K1155">
            <v>115000</v>
          </cell>
        </row>
        <row r="1156">
          <cell r="C1156" t="str">
            <v>BA2741</v>
          </cell>
          <cell r="K1156">
            <v>0</v>
          </cell>
        </row>
        <row r="1157">
          <cell r="C1157" t="str">
            <v>BA2750</v>
          </cell>
          <cell r="K1157">
            <v>0</v>
          </cell>
        </row>
        <row r="1158">
          <cell r="C1158" t="str">
            <v>BA2750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499490.37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0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335771.36</v>
          </cell>
        </row>
        <row r="1171"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C1183" t="str">
            <v>EA0290</v>
          </cell>
          <cell r="K1183">
            <v>31306.78</v>
          </cell>
        </row>
        <row r="1184">
          <cell r="C1184" t="str">
            <v>EA0290</v>
          </cell>
          <cell r="K1184">
            <v>88517.41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0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432264.6</v>
          </cell>
        </row>
        <row r="1190">
          <cell r="C1190" t="str">
            <v>EA0390</v>
          </cell>
          <cell r="K1190">
            <v>3463.92</v>
          </cell>
        </row>
        <row r="1191">
          <cell r="C1191" t="str">
            <v>EA0400</v>
          </cell>
          <cell r="K1191">
            <v>104982.78</v>
          </cell>
        </row>
        <row r="1192">
          <cell r="C1192" t="str">
            <v>EA0410</v>
          </cell>
          <cell r="K1192">
            <v>0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189708.38</v>
          </cell>
        </row>
        <row r="1195">
          <cell r="C1195" t="str">
            <v>EA0440</v>
          </cell>
          <cell r="K1195">
            <v>1843733.27</v>
          </cell>
        </row>
        <row r="1196">
          <cell r="C1196" t="str">
            <v>EA0450</v>
          </cell>
          <cell r="K1196">
            <v>16271.21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0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0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16764.27</v>
          </cell>
        </row>
        <row r="1205">
          <cell r="C1205" t="str">
            <v>EA0550</v>
          </cell>
          <cell r="K1205">
            <v>0</v>
          </cell>
        </row>
        <row r="1206">
          <cell r="C1206" t="str">
            <v>EA0290</v>
          </cell>
          <cell r="K1206">
            <v>15278.74</v>
          </cell>
        </row>
        <row r="1207">
          <cell r="C1207" t="str">
            <v>EA0300</v>
          </cell>
          <cell r="K1207">
            <v>16100</v>
          </cell>
        </row>
        <row r="1208">
          <cell r="C1208" t="str">
            <v>EA0560</v>
          </cell>
          <cell r="K1208">
            <v>83605.210000000006</v>
          </cell>
        </row>
        <row r="1209">
          <cell r="K1209">
            <v>0</v>
          </cell>
        </row>
        <row r="1210">
          <cell r="C1210" t="str">
            <v>EA0560</v>
          </cell>
          <cell r="K1210">
            <v>81.7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C1213" t="str">
            <v>YA0020</v>
          </cell>
          <cell r="K1213">
            <v>14817175.65</v>
          </cell>
        </row>
        <row r="1214">
          <cell r="C1214" t="str">
            <v>YA0030</v>
          </cell>
          <cell r="K1214">
            <v>776213.37</v>
          </cell>
        </row>
        <row r="1215">
          <cell r="C1215" t="str">
            <v>YA0050</v>
          </cell>
          <cell r="K1215">
            <v>0</v>
          </cell>
        </row>
        <row r="1216">
          <cell r="C1216" t="str">
            <v>YA0040</v>
          </cell>
          <cell r="K1216">
            <v>386845.25</v>
          </cell>
        </row>
        <row r="1217">
          <cell r="C1217" t="str">
            <v>YA0020</v>
          </cell>
          <cell r="K1217">
            <v>156877.87</v>
          </cell>
        </row>
        <row r="1218">
          <cell r="C1218" t="str">
            <v>YA0070</v>
          </cell>
          <cell r="K1218">
            <v>250113</v>
          </cell>
        </row>
        <row r="1219">
          <cell r="C1219" t="str">
            <v>YA0080</v>
          </cell>
          <cell r="K1219">
            <v>0</v>
          </cell>
        </row>
        <row r="1220">
          <cell r="C1220" t="str">
            <v>YA0090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AA0031</v>
          </cell>
          <cell r="K1223">
            <v>684301084.75</v>
          </cell>
        </row>
        <row r="1224">
          <cell r="C1224" t="str">
            <v>AA0032</v>
          </cell>
          <cell r="K1224">
            <v>0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0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K1230">
            <v>0</v>
          </cell>
        </row>
        <row r="1231">
          <cell r="C1231" t="str">
            <v>AA0032</v>
          </cell>
          <cell r="K1231">
            <v>266813.59999999998</v>
          </cell>
        </row>
        <row r="1232">
          <cell r="C1232" t="str">
            <v>AA0032</v>
          </cell>
          <cell r="K1232">
            <v>0</v>
          </cell>
        </row>
        <row r="1233">
          <cell r="C1233" t="str">
            <v>AA0160</v>
          </cell>
          <cell r="K1233">
            <v>917316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116428</v>
          </cell>
        </row>
        <row r="1237">
          <cell r="C1237" t="str">
            <v>AA0070</v>
          </cell>
          <cell r="K1237">
            <v>426061.36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16188473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0</v>
          </cell>
        </row>
        <row r="1251">
          <cell r="C1251" t="str">
            <v>AA0040</v>
          </cell>
          <cell r="K1251">
            <v>0</v>
          </cell>
        </row>
        <row r="1252">
          <cell r="C1252" t="str">
            <v>AA0070</v>
          </cell>
          <cell r="K1252">
            <v>1909000</v>
          </cell>
        </row>
        <row r="1253">
          <cell r="C1253" t="str">
            <v>AA0070</v>
          </cell>
          <cell r="K1253">
            <v>302181.92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0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1594001</v>
          </cell>
        </row>
        <row r="1260">
          <cell r="C1260" t="str">
            <v>AA0070</v>
          </cell>
          <cell r="K1260">
            <v>0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519395.32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17920.830000000002</v>
          </cell>
        </row>
        <row r="1266">
          <cell r="C1266" t="str">
            <v>AA0070</v>
          </cell>
          <cell r="K1266">
            <v>0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0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K1273">
            <v>0</v>
          </cell>
        </row>
        <row r="1274">
          <cell r="C1274" t="str">
            <v>AA0170</v>
          </cell>
          <cell r="K1274">
            <v>0</v>
          </cell>
        </row>
        <row r="1275">
          <cell r="C1275" t="str">
            <v>AA0170</v>
          </cell>
          <cell r="K1275">
            <v>0</v>
          </cell>
        </row>
        <row r="1276">
          <cell r="C1276" t="str">
            <v>AA0190</v>
          </cell>
          <cell r="K1276">
            <v>0</v>
          </cell>
        </row>
        <row r="1277">
          <cell r="C1277" t="str">
            <v>AA0200</v>
          </cell>
          <cell r="K1277">
            <v>0</v>
          </cell>
        </row>
        <row r="1278">
          <cell r="C1278" t="str">
            <v>AA0210</v>
          </cell>
          <cell r="K1278">
            <v>0</v>
          </cell>
        </row>
        <row r="1279">
          <cell r="C1279" t="str">
            <v>AA0220</v>
          </cell>
          <cell r="K1279">
            <v>0</v>
          </cell>
        </row>
        <row r="1280">
          <cell r="C1280" t="str">
            <v>AA0141</v>
          </cell>
          <cell r="K1280">
            <v>0</v>
          </cell>
        </row>
        <row r="1281">
          <cell r="K1281">
            <v>0</v>
          </cell>
        </row>
        <row r="1282">
          <cell r="C1282" t="str">
            <v>AA0170</v>
          </cell>
          <cell r="K1282">
            <v>0</v>
          </cell>
        </row>
        <row r="1283">
          <cell r="C1283" t="str">
            <v>AA0170</v>
          </cell>
          <cell r="K1283">
            <v>0</v>
          </cell>
        </row>
        <row r="1284">
          <cell r="C1284" t="str">
            <v>AA0170</v>
          </cell>
          <cell r="K1284">
            <v>7244.56</v>
          </cell>
        </row>
        <row r="1285">
          <cell r="C1285" t="str">
            <v>AA0171</v>
          </cell>
          <cell r="K1285">
            <v>0</v>
          </cell>
        </row>
        <row r="1286">
          <cell r="C1286" t="str">
            <v>AA0120</v>
          </cell>
          <cell r="K1286">
            <v>711952.31</v>
          </cell>
        </row>
        <row r="1287">
          <cell r="C1287" t="str">
            <v>AA0130</v>
          </cell>
          <cell r="K1287">
            <v>625701.74</v>
          </cell>
        </row>
        <row r="1288">
          <cell r="C1288" t="str">
            <v>AA0100</v>
          </cell>
          <cell r="K1288">
            <v>0</v>
          </cell>
        </row>
        <row r="1289">
          <cell r="C1289" t="str">
            <v>AA0080</v>
          </cell>
          <cell r="K1289">
            <v>0</v>
          </cell>
        </row>
        <row r="1290">
          <cell r="C1290" t="str">
            <v>AA0090</v>
          </cell>
          <cell r="K1290">
            <v>0</v>
          </cell>
        </row>
        <row r="1291">
          <cell r="K1291">
            <v>0</v>
          </cell>
        </row>
        <row r="1292">
          <cell r="C1292" t="str">
            <v>AA0230</v>
          </cell>
          <cell r="K1292">
            <v>0</v>
          </cell>
        </row>
        <row r="1293">
          <cell r="C1293" t="str">
            <v>AA0230</v>
          </cell>
          <cell r="K1293">
            <v>7271.66</v>
          </cell>
        </row>
        <row r="1294">
          <cell r="K1294">
            <v>0</v>
          </cell>
        </row>
        <row r="1295">
          <cell r="C1295" t="str">
            <v>AA0250</v>
          </cell>
          <cell r="K1295">
            <v>-1130091.8500000001</v>
          </cell>
        </row>
        <row r="1296">
          <cell r="C1296" t="str">
            <v>AA0260</v>
          </cell>
          <cell r="K1296">
            <v>0</v>
          </cell>
        </row>
        <row r="1297">
          <cell r="K1297">
            <v>0</v>
          </cell>
        </row>
        <row r="1298">
          <cell r="C1298" t="str">
            <v>AA0280</v>
          </cell>
          <cell r="K1298">
            <v>0</v>
          </cell>
        </row>
        <row r="1299">
          <cell r="C1299" t="str">
            <v>AA0290</v>
          </cell>
          <cell r="K1299">
            <v>63820.57</v>
          </cell>
        </row>
        <row r="1300">
          <cell r="C1300" t="str">
            <v>AA0300</v>
          </cell>
          <cell r="K1300">
            <v>0</v>
          </cell>
        </row>
        <row r="1301">
          <cell r="C1301" t="str">
            <v>AA0310</v>
          </cell>
          <cell r="K1301">
            <v>60256.06</v>
          </cell>
        </row>
        <row r="1302">
          <cell r="C1302" t="str">
            <v>AA0271</v>
          </cell>
          <cell r="K1302">
            <v>0</v>
          </cell>
        </row>
        <row r="1303">
          <cell r="C1303" t="str">
            <v>AA0310</v>
          </cell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C1306" t="str">
            <v>AA0660</v>
          </cell>
          <cell r="K1306">
            <v>247555.31</v>
          </cell>
        </row>
        <row r="1307">
          <cell r="C1307" t="str">
            <v>AA0660</v>
          </cell>
          <cell r="K1307">
            <v>1297.8499999999999</v>
          </cell>
        </row>
        <row r="1308">
          <cell r="C1308" t="str">
            <v>AA0660</v>
          </cell>
          <cell r="K1308">
            <v>2262.3200000000002</v>
          </cell>
        </row>
        <row r="1309">
          <cell r="C1309" t="str">
            <v>AA0660</v>
          </cell>
          <cell r="K1309">
            <v>321037.95</v>
          </cell>
        </row>
        <row r="1310">
          <cell r="C1310" t="str">
            <v>AA0660</v>
          </cell>
          <cell r="K1310">
            <v>0</v>
          </cell>
        </row>
        <row r="1311">
          <cell r="C1311" t="str">
            <v>AA0660</v>
          </cell>
          <cell r="K1311">
            <v>238287.82</v>
          </cell>
        </row>
        <row r="1312">
          <cell r="C1312" t="str">
            <v>AA0660</v>
          </cell>
          <cell r="K1312">
            <v>35860</v>
          </cell>
        </row>
        <row r="1313">
          <cell r="C1313" t="str">
            <v>AA0660</v>
          </cell>
          <cell r="K1313">
            <v>1047.6199999999999</v>
          </cell>
        </row>
        <row r="1314">
          <cell r="C1314" t="str">
            <v>AA0660</v>
          </cell>
          <cell r="K1314">
            <v>3400</v>
          </cell>
        </row>
        <row r="1315">
          <cell r="K1315">
            <v>0</v>
          </cell>
        </row>
        <row r="1316">
          <cell r="C1316" t="str">
            <v>AA0350</v>
          </cell>
          <cell r="K1316">
            <v>15072846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C1319" t="str">
            <v>AA0360</v>
          </cell>
          <cell r="K1319">
            <v>6878392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C1322" t="str">
            <v>AA0361</v>
          </cell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C1325" t="str">
            <v>AA0370</v>
          </cell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C1328" t="str">
            <v>AA0370</v>
          </cell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C1331" t="str">
            <v>AA0380</v>
          </cell>
          <cell r="K1331">
            <v>1792499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C1334" t="str">
            <v>AA0390</v>
          </cell>
          <cell r="K1334">
            <v>74925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C1337" t="str">
            <v>AA0400</v>
          </cell>
          <cell r="K1337">
            <v>131958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C1340" t="str">
            <v>AA0410</v>
          </cell>
          <cell r="K1340">
            <v>558241</v>
          </cell>
        </row>
        <row r="1341">
          <cell r="K1341">
            <v>0</v>
          </cell>
        </row>
        <row r="1342">
          <cell r="K1342">
            <v>0</v>
          </cell>
        </row>
        <row r="1343">
          <cell r="C1343" t="str">
            <v>AA0420</v>
          </cell>
          <cell r="K1343">
            <v>0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C1346" t="str">
            <v>AA0430</v>
          </cell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C1349" t="str">
            <v>AA0421</v>
          </cell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C1352" t="str">
            <v>AA0422</v>
          </cell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C1355" t="str">
            <v>AA0423</v>
          </cell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C1358" t="str">
            <v>AA0424</v>
          </cell>
          <cell r="K1358">
            <v>575428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C1361" t="str">
            <v>AA0425</v>
          </cell>
          <cell r="K1361">
            <v>0</v>
          </cell>
        </row>
        <row r="1362">
          <cell r="K1362">
            <v>0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C1365" t="str">
            <v>AA0460</v>
          </cell>
          <cell r="K1365">
            <v>856469</v>
          </cell>
        </row>
        <row r="1366">
          <cell r="C1366" t="str">
            <v>AA0470</v>
          </cell>
          <cell r="K1366">
            <v>201533</v>
          </cell>
        </row>
        <row r="1367">
          <cell r="C1367" t="str">
            <v>AA0471</v>
          </cell>
          <cell r="K1367">
            <v>0</v>
          </cell>
        </row>
        <row r="1368">
          <cell r="C1368" t="str">
            <v>AA0480</v>
          </cell>
          <cell r="K1368">
            <v>0</v>
          </cell>
        </row>
        <row r="1369">
          <cell r="C1369" t="str">
            <v>AA0490</v>
          </cell>
          <cell r="K1369">
            <v>153293</v>
          </cell>
        </row>
        <row r="1370">
          <cell r="C1370" t="str">
            <v>AA0500</v>
          </cell>
          <cell r="K1370">
            <v>78645</v>
          </cell>
        </row>
        <row r="1371">
          <cell r="C1371" t="str">
            <v>AA0510</v>
          </cell>
          <cell r="K1371">
            <v>121584</v>
          </cell>
        </row>
        <row r="1372">
          <cell r="C1372" t="str">
            <v>AA0520</v>
          </cell>
          <cell r="K1372">
            <v>106604</v>
          </cell>
        </row>
        <row r="1373">
          <cell r="C1373" t="str">
            <v>AA0530</v>
          </cell>
          <cell r="K1373">
            <v>31308</v>
          </cell>
        </row>
        <row r="1374">
          <cell r="C1374" t="str">
            <v>AA0561</v>
          </cell>
          <cell r="K1374">
            <v>0</v>
          </cell>
        </row>
        <row r="1375">
          <cell r="C1375" t="str">
            <v>AA0541</v>
          </cell>
          <cell r="K1375">
            <v>0</v>
          </cell>
        </row>
        <row r="1376">
          <cell r="C1376" t="str">
            <v>AA0542</v>
          </cell>
          <cell r="K1376">
            <v>0</v>
          </cell>
        </row>
        <row r="1377">
          <cell r="C1377" t="str">
            <v>AA0550</v>
          </cell>
          <cell r="K1377">
            <v>0</v>
          </cell>
        </row>
        <row r="1378">
          <cell r="C1378" t="str">
            <v>AA0560</v>
          </cell>
          <cell r="K1378">
            <v>0</v>
          </cell>
        </row>
        <row r="1379">
          <cell r="C1379" t="str">
            <v>AA0580</v>
          </cell>
          <cell r="K1379">
            <v>0</v>
          </cell>
        </row>
        <row r="1380">
          <cell r="C1380" t="str">
            <v>AA0590</v>
          </cell>
          <cell r="K1380">
            <v>1934.8</v>
          </cell>
        </row>
        <row r="1381">
          <cell r="K1381">
            <v>0</v>
          </cell>
        </row>
        <row r="1382">
          <cell r="C1382" t="str">
            <v>AA0440</v>
          </cell>
          <cell r="K1382">
            <v>0</v>
          </cell>
        </row>
        <row r="1383">
          <cell r="C1383" t="str">
            <v>AA0600</v>
          </cell>
          <cell r="K1383">
            <v>0</v>
          </cell>
        </row>
        <row r="1384">
          <cell r="C1384" t="str">
            <v>AA0601</v>
          </cell>
          <cell r="K1384">
            <v>0</v>
          </cell>
        </row>
        <row r="1385">
          <cell r="C1385" t="str">
            <v>AA0602</v>
          </cell>
          <cell r="K1385">
            <v>0</v>
          </cell>
        </row>
        <row r="1386">
          <cell r="C1386" t="str">
            <v>AA0620</v>
          </cell>
          <cell r="K1386">
            <v>0</v>
          </cell>
        </row>
        <row r="1387">
          <cell r="C1387" t="str">
            <v>AA0630</v>
          </cell>
          <cell r="K1387">
            <v>0</v>
          </cell>
        </row>
        <row r="1388">
          <cell r="C1388" t="str">
            <v>AA0631</v>
          </cell>
          <cell r="K1388">
            <v>0</v>
          </cell>
        </row>
        <row r="1389">
          <cell r="C1389" t="str">
            <v>AA0640</v>
          </cell>
          <cell r="K1389">
            <v>0</v>
          </cell>
        </row>
        <row r="1390">
          <cell r="C1390" t="str">
            <v>AA0650</v>
          </cell>
          <cell r="K1390">
            <v>0</v>
          </cell>
        </row>
        <row r="1391">
          <cell r="C1391" t="str">
            <v>AA0660</v>
          </cell>
          <cell r="K1391">
            <v>0</v>
          </cell>
        </row>
        <row r="1392">
          <cell r="K1392">
            <v>0</v>
          </cell>
        </row>
        <row r="1393">
          <cell r="C1393" t="str">
            <v>AA1070</v>
          </cell>
          <cell r="K1393">
            <v>43369.8</v>
          </cell>
        </row>
        <row r="1394">
          <cell r="C1394" t="str">
            <v>AA1080</v>
          </cell>
          <cell r="K1394">
            <v>0</v>
          </cell>
        </row>
        <row r="1395">
          <cell r="C1395" t="str">
            <v>AA0660</v>
          </cell>
          <cell r="K1395">
            <v>4966</v>
          </cell>
        </row>
        <row r="1396">
          <cell r="C1396" t="str">
            <v>AA1070</v>
          </cell>
          <cell r="K1396">
            <v>0</v>
          </cell>
        </row>
        <row r="1397">
          <cell r="C1397" t="str">
            <v>AA1070</v>
          </cell>
          <cell r="K1397">
            <v>0</v>
          </cell>
        </row>
        <row r="1398">
          <cell r="C1398" t="str">
            <v>AA1070</v>
          </cell>
          <cell r="K1398">
            <v>230404.9</v>
          </cell>
        </row>
        <row r="1399">
          <cell r="C1399" t="str">
            <v>AA1090</v>
          </cell>
          <cell r="K1399">
            <v>0</v>
          </cell>
        </row>
        <row r="1400">
          <cell r="K1400">
            <v>0</v>
          </cell>
        </row>
        <row r="1401">
          <cell r="C1401" t="str">
            <v>AA1070</v>
          </cell>
          <cell r="K1401">
            <v>12864.73</v>
          </cell>
        </row>
        <row r="1402">
          <cell r="C1402" t="str">
            <v>AA1080</v>
          </cell>
          <cell r="K1402">
            <v>149407.07</v>
          </cell>
        </row>
        <row r="1403">
          <cell r="C1403" t="str">
            <v>AA1070</v>
          </cell>
          <cell r="K1403">
            <v>39872.199999999997</v>
          </cell>
        </row>
        <row r="1404">
          <cell r="C1404" t="str">
            <v>AA1090</v>
          </cell>
          <cell r="K1404">
            <v>173685.61</v>
          </cell>
        </row>
        <row r="1405">
          <cell r="C1405" t="str">
            <v>AA0660</v>
          </cell>
          <cell r="K1405">
            <v>0</v>
          </cell>
        </row>
        <row r="1406">
          <cell r="K1406">
            <v>0</v>
          </cell>
        </row>
        <row r="1407">
          <cell r="C1407" t="str">
            <v>AA0680</v>
          </cell>
          <cell r="K1407">
            <v>0</v>
          </cell>
        </row>
        <row r="1408">
          <cell r="C1408" t="str">
            <v>AA0690</v>
          </cell>
          <cell r="K1408">
            <v>3487662.86</v>
          </cell>
        </row>
        <row r="1409">
          <cell r="C1409" t="str">
            <v>AA0700</v>
          </cell>
          <cell r="K1409">
            <v>395</v>
          </cell>
        </row>
        <row r="1410">
          <cell r="C1410" t="str">
            <v>AA0710</v>
          </cell>
          <cell r="K1410">
            <v>325088.96000000002</v>
          </cell>
        </row>
        <row r="1411">
          <cell r="C1411" t="str">
            <v>AA0720</v>
          </cell>
          <cell r="K1411">
            <v>397244.44</v>
          </cell>
        </row>
        <row r="1412">
          <cell r="C1412" t="str">
            <v>AA0730</v>
          </cell>
          <cell r="K1412">
            <v>0</v>
          </cell>
        </row>
        <row r="1413">
          <cell r="C1413" t="str">
            <v>AA0740</v>
          </cell>
          <cell r="K1413">
            <v>0</v>
          </cell>
        </row>
        <row r="1414">
          <cell r="K1414">
            <v>0</v>
          </cell>
        </row>
        <row r="1415">
          <cell r="K1415">
            <v>0</v>
          </cell>
        </row>
        <row r="1416">
          <cell r="C1416" t="str">
            <v>AA0930</v>
          </cell>
          <cell r="K1416">
            <v>0</v>
          </cell>
        </row>
        <row r="1417">
          <cell r="C1417" t="str">
            <v>AA0430</v>
          </cell>
          <cell r="K1417">
            <v>20704.64</v>
          </cell>
        </row>
        <row r="1418">
          <cell r="C1418" t="str">
            <v>AA0660</v>
          </cell>
          <cell r="K1418">
            <v>0</v>
          </cell>
        </row>
        <row r="1419">
          <cell r="C1419" t="str">
            <v>AA0870</v>
          </cell>
          <cell r="K1419">
            <v>292475.21000000002</v>
          </cell>
        </row>
        <row r="1420">
          <cell r="C1420" t="str">
            <v>AA0870</v>
          </cell>
          <cell r="K1420">
            <v>118784.78</v>
          </cell>
        </row>
        <row r="1421">
          <cell r="C1421" t="str">
            <v>AA0930</v>
          </cell>
          <cell r="K1421">
            <v>291439.58</v>
          </cell>
        </row>
        <row r="1422">
          <cell r="C1422" t="str">
            <v>AA0930</v>
          </cell>
          <cell r="K1422">
            <v>0</v>
          </cell>
        </row>
        <row r="1423">
          <cell r="C1423" t="str">
            <v>AA0760</v>
          </cell>
          <cell r="K1423">
            <v>22802.51</v>
          </cell>
        </row>
        <row r="1424">
          <cell r="C1424" t="str">
            <v>AA0810</v>
          </cell>
          <cell r="K1424">
            <v>0</v>
          </cell>
        </row>
        <row r="1425">
          <cell r="C1425" t="str">
            <v>AA0850</v>
          </cell>
          <cell r="K1425">
            <v>145517.73000000001</v>
          </cell>
        </row>
        <row r="1426">
          <cell r="C1426" t="str">
            <v>AA0780</v>
          </cell>
          <cell r="K1426">
            <v>0</v>
          </cell>
        </row>
        <row r="1427">
          <cell r="C1427" t="str">
            <v>AA0830</v>
          </cell>
          <cell r="K1427">
            <v>74033.23</v>
          </cell>
        </row>
        <row r="1428">
          <cell r="C1428" t="str">
            <v>AA0870</v>
          </cell>
          <cell r="K1428">
            <v>0</v>
          </cell>
        </row>
        <row r="1429">
          <cell r="C1429" t="str">
            <v>AA0790</v>
          </cell>
          <cell r="K1429">
            <v>0</v>
          </cell>
        </row>
        <row r="1430">
          <cell r="C1430" t="str">
            <v>AA0831</v>
          </cell>
          <cell r="K1430">
            <v>0</v>
          </cell>
        </row>
        <row r="1431">
          <cell r="C1431" t="str">
            <v>AA0820</v>
          </cell>
          <cell r="K1431">
            <v>0</v>
          </cell>
        </row>
        <row r="1432">
          <cell r="C1432" t="str">
            <v>AA0860</v>
          </cell>
          <cell r="K1432">
            <v>0</v>
          </cell>
        </row>
        <row r="1433">
          <cell r="C1433" t="str">
            <v>AA0900</v>
          </cell>
          <cell r="K1433">
            <v>0</v>
          </cell>
        </row>
        <row r="1434">
          <cell r="C1434" t="str">
            <v>AA0910</v>
          </cell>
          <cell r="K1434">
            <v>0</v>
          </cell>
        </row>
        <row r="1435">
          <cell r="C1435" t="str">
            <v>AA0920</v>
          </cell>
          <cell r="K1435">
            <v>0</v>
          </cell>
        </row>
        <row r="1436">
          <cell r="C1436" t="str">
            <v>AA0921</v>
          </cell>
          <cell r="K1436">
            <v>0</v>
          </cell>
        </row>
        <row r="1437">
          <cell r="K1437">
            <v>0</v>
          </cell>
        </row>
        <row r="1438">
          <cell r="K1438">
            <v>0</v>
          </cell>
        </row>
        <row r="1439">
          <cell r="C1439" t="str">
            <v>AA0950</v>
          </cell>
          <cell r="K1439">
            <v>3111955.16</v>
          </cell>
        </row>
        <row r="1440">
          <cell r="C1440" t="str">
            <v>AA0960</v>
          </cell>
          <cell r="K1440">
            <v>0</v>
          </cell>
        </row>
        <row r="1441">
          <cell r="C1441" t="str">
            <v>AA0970</v>
          </cell>
          <cell r="K1441">
            <v>38939.14</v>
          </cell>
        </row>
        <row r="1442">
          <cell r="K1442">
            <v>0</v>
          </cell>
        </row>
        <row r="1443">
          <cell r="K1443">
            <v>0</v>
          </cell>
        </row>
        <row r="1444">
          <cell r="C1444" t="str">
            <v>AA1000</v>
          </cell>
          <cell r="K1444">
            <v>5710678.2400000002</v>
          </cell>
        </row>
        <row r="1445">
          <cell r="C1445" t="str">
            <v>AA0990</v>
          </cell>
          <cell r="K1445">
            <v>1614928.8</v>
          </cell>
        </row>
        <row r="1446">
          <cell r="C1446" t="str">
            <v>AA1010</v>
          </cell>
          <cell r="K1446">
            <v>0</v>
          </cell>
        </row>
        <row r="1447">
          <cell r="C1447" t="str">
            <v>AA1020</v>
          </cell>
          <cell r="K1447">
            <v>5412609.6299999999</v>
          </cell>
        </row>
        <row r="1448">
          <cell r="C1448" t="str">
            <v>AA1030</v>
          </cell>
          <cell r="K1448">
            <v>0</v>
          </cell>
        </row>
        <row r="1449">
          <cell r="C1449" t="str">
            <v>AA1040</v>
          </cell>
          <cell r="K1449">
            <v>14123.56</v>
          </cell>
        </row>
        <row r="1450">
          <cell r="K1450">
            <v>0</v>
          </cell>
        </row>
        <row r="1451">
          <cell r="C1451" t="str">
            <v>AA1050</v>
          </cell>
          <cell r="K1451">
            <v>0</v>
          </cell>
        </row>
        <row r="1452">
          <cell r="K1452">
            <v>0</v>
          </cell>
        </row>
        <row r="1453">
          <cell r="K1453">
            <v>0</v>
          </cell>
        </row>
        <row r="1454">
          <cell r="C1454" t="str">
            <v>-BA2671</v>
          </cell>
          <cell r="K1454">
            <v>6384224.1100000003</v>
          </cell>
        </row>
        <row r="1455">
          <cell r="C1455" t="str">
            <v>-BA2671</v>
          </cell>
          <cell r="K1455">
            <v>0</v>
          </cell>
        </row>
        <row r="1456">
          <cell r="C1456" t="str">
            <v>-BA2671</v>
          </cell>
          <cell r="K1456">
            <v>0</v>
          </cell>
        </row>
        <row r="1457">
          <cell r="C1457" t="str">
            <v>-BA2671</v>
          </cell>
          <cell r="K1457">
            <v>42887.6</v>
          </cell>
        </row>
        <row r="1458">
          <cell r="C1458" t="str">
            <v>-BA2671</v>
          </cell>
          <cell r="K1458">
            <v>11163.3</v>
          </cell>
        </row>
        <row r="1459">
          <cell r="C1459" t="str">
            <v>-BA2671</v>
          </cell>
          <cell r="K1459">
            <v>0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72738.05</v>
          </cell>
        </row>
        <row r="1462">
          <cell r="C1462" t="str">
            <v>-BA2674</v>
          </cell>
          <cell r="K1462">
            <v>98415.5</v>
          </cell>
        </row>
        <row r="1463">
          <cell r="C1463" t="str">
            <v>-BA2675</v>
          </cell>
          <cell r="K1463">
            <v>0</v>
          </cell>
        </row>
        <row r="1464">
          <cell r="C1464" t="str">
            <v>-BA2675</v>
          </cell>
          <cell r="K1464">
            <v>1005302.72</v>
          </cell>
        </row>
        <row r="1465">
          <cell r="C1465" t="str">
            <v>-BA2673</v>
          </cell>
          <cell r="K1465">
            <v>1305379.33</v>
          </cell>
        </row>
        <row r="1466">
          <cell r="C1466" t="str">
            <v>-BA2676</v>
          </cell>
          <cell r="K1466">
            <v>0</v>
          </cell>
        </row>
        <row r="1467">
          <cell r="C1467" t="str">
            <v>-BA2673</v>
          </cell>
          <cell r="K1467">
            <v>31098.68</v>
          </cell>
        </row>
        <row r="1468">
          <cell r="C1468" t="str">
            <v>-BA2671</v>
          </cell>
          <cell r="K1468">
            <v>177831</v>
          </cell>
        </row>
        <row r="1469">
          <cell r="C1469" t="str">
            <v>-BA2673</v>
          </cell>
          <cell r="K1469">
            <v>3154995.41</v>
          </cell>
        </row>
        <row r="1470">
          <cell r="C1470" t="str">
            <v>-BA2673</v>
          </cell>
          <cell r="K1470">
            <v>348164.06</v>
          </cell>
        </row>
        <row r="1471">
          <cell r="C1471" t="str">
            <v>-BA2673</v>
          </cell>
          <cell r="K1471">
            <v>384164.06</v>
          </cell>
        </row>
        <row r="1472">
          <cell r="C1472" t="str">
            <v>-BA2673</v>
          </cell>
          <cell r="K1472">
            <v>196434.19</v>
          </cell>
        </row>
        <row r="1473">
          <cell r="C1473" t="str">
            <v>-BA2673</v>
          </cell>
          <cell r="K1473">
            <v>65281.29</v>
          </cell>
        </row>
        <row r="1474">
          <cell r="C1474" t="str">
            <v>-BA2677</v>
          </cell>
          <cell r="K1474">
            <v>0</v>
          </cell>
        </row>
        <row r="1475">
          <cell r="C1475" t="str">
            <v>-BA2677</v>
          </cell>
          <cell r="K1475">
            <v>4157.66</v>
          </cell>
        </row>
        <row r="1476">
          <cell r="C1476" t="str">
            <v>-BA2672</v>
          </cell>
          <cell r="K1476">
            <v>0</v>
          </cell>
        </row>
        <row r="1477">
          <cell r="C1477" t="str">
            <v>-BA2672</v>
          </cell>
          <cell r="K1477">
            <v>0</v>
          </cell>
        </row>
        <row r="1478">
          <cell r="C1478" t="str">
            <v>-BA2678</v>
          </cell>
          <cell r="K1478">
            <v>130258</v>
          </cell>
        </row>
        <row r="1479">
          <cell r="C1479" t="str">
            <v>-BA2678</v>
          </cell>
          <cell r="K1479">
            <v>0</v>
          </cell>
        </row>
        <row r="1480">
          <cell r="C1480" t="str">
            <v>-BA2673</v>
          </cell>
          <cell r="K1480">
            <v>0</v>
          </cell>
        </row>
        <row r="1481">
          <cell r="C1481" t="str">
            <v>-BA2672</v>
          </cell>
          <cell r="K1481">
            <v>0</v>
          </cell>
        </row>
        <row r="1482">
          <cell r="K1482">
            <v>0</v>
          </cell>
        </row>
        <row r="1483">
          <cell r="C1483" t="str">
            <v>-BA2681</v>
          </cell>
          <cell r="K1483">
            <v>120.97</v>
          </cell>
        </row>
        <row r="1484">
          <cell r="C1484" t="str">
            <v>-BA2682</v>
          </cell>
          <cell r="K1484">
            <v>201914.97</v>
          </cell>
        </row>
        <row r="1485">
          <cell r="C1485" t="str">
            <v>-BA2683</v>
          </cell>
          <cell r="K1485">
            <v>34531.93</v>
          </cell>
        </row>
        <row r="1486">
          <cell r="C1486" t="str">
            <v>-BA2683</v>
          </cell>
          <cell r="K1486">
            <v>3991.87</v>
          </cell>
        </row>
        <row r="1487">
          <cell r="C1487" t="str">
            <v>-BA2684</v>
          </cell>
          <cell r="K1487">
            <v>286660.58</v>
          </cell>
        </row>
        <row r="1488">
          <cell r="C1488" t="str">
            <v>-BA2685</v>
          </cell>
          <cell r="K1488">
            <v>1542.64</v>
          </cell>
        </row>
        <row r="1489">
          <cell r="C1489" t="str">
            <v>-BA2685</v>
          </cell>
          <cell r="K1489">
            <v>0</v>
          </cell>
        </row>
        <row r="1490">
          <cell r="C1490" t="str">
            <v>-BA2685</v>
          </cell>
          <cell r="K1490">
            <v>0</v>
          </cell>
        </row>
        <row r="1491">
          <cell r="C1491" t="str">
            <v>-BA2685</v>
          </cell>
          <cell r="K1491">
            <v>940.81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-BA2686</v>
          </cell>
          <cell r="K1494">
            <v>154849.62</v>
          </cell>
        </row>
        <row r="1495">
          <cell r="C1495" t="str">
            <v>-BA2686</v>
          </cell>
          <cell r="K1495">
            <v>0</v>
          </cell>
        </row>
        <row r="1496">
          <cell r="K1496">
            <v>0</v>
          </cell>
        </row>
        <row r="1497">
          <cell r="K1497">
            <v>0</v>
          </cell>
        </row>
        <row r="1498">
          <cell r="C1498" t="str">
            <v>CA0040</v>
          </cell>
          <cell r="K1498">
            <v>0</v>
          </cell>
        </row>
        <row r="1499">
          <cell r="C1499" t="str">
            <v>CA0030</v>
          </cell>
          <cell r="K1499">
            <v>68.3</v>
          </cell>
        </row>
        <row r="1500">
          <cell r="C1500" t="str">
            <v>CA0020</v>
          </cell>
          <cell r="K1500">
            <v>0.12</v>
          </cell>
        </row>
        <row r="1501">
          <cell r="C1501" t="str">
            <v>CA0040</v>
          </cell>
          <cell r="K1501">
            <v>0</v>
          </cell>
        </row>
        <row r="1502">
          <cell r="C1502" t="str">
            <v>CA0070</v>
          </cell>
          <cell r="K1502">
            <v>0</v>
          </cell>
        </row>
        <row r="1503">
          <cell r="C1503" t="str">
            <v>CA0080</v>
          </cell>
          <cell r="K1503">
            <v>0</v>
          </cell>
        </row>
        <row r="1504">
          <cell r="C1504" t="str">
            <v>CA0090</v>
          </cell>
          <cell r="K1504">
            <v>0</v>
          </cell>
        </row>
        <row r="1505">
          <cell r="C1505" t="str">
            <v>CA0100</v>
          </cell>
          <cell r="K1505">
            <v>0</v>
          </cell>
        </row>
        <row r="1506">
          <cell r="C1506" t="str">
            <v>CA0060</v>
          </cell>
          <cell r="K1506">
            <v>0</v>
          </cell>
        </row>
        <row r="1507">
          <cell r="K1507">
            <v>0</v>
          </cell>
        </row>
        <row r="1508">
          <cell r="K1508">
            <v>0</v>
          </cell>
        </row>
        <row r="1509">
          <cell r="C1509" t="str">
            <v>DA0010</v>
          </cell>
          <cell r="K1509">
            <v>0</v>
          </cell>
        </row>
        <row r="1510">
          <cell r="K1510">
            <v>0</v>
          </cell>
        </row>
        <row r="1511">
          <cell r="K1511">
            <v>0</v>
          </cell>
        </row>
        <row r="1512">
          <cell r="C1512" t="str">
            <v>EA0020</v>
          </cell>
          <cell r="K1512">
            <v>0</v>
          </cell>
        </row>
        <row r="1513">
          <cell r="C1513" t="str">
            <v>EA0020</v>
          </cell>
          <cell r="K1513">
            <v>0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C1516" t="str">
            <v>EA0040</v>
          </cell>
          <cell r="K1516">
            <v>0</v>
          </cell>
        </row>
        <row r="1517">
          <cell r="C1517" t="str">
            <v>EA0140</v>
          </cell>
          <cell r="K1517">
            <v>26650.47</v>
          </cell>
        </row>
        <row r="1518">
          <cell r="C1518" t="str">
            <v>EA0080</v>
          </cell>
          <cell r="K1518">
            <v>0</v>
          </cell>
        </row>
        <row r="1519">
          <cell r="C1519" t="str">
            <v>EA0051</v>
          </cell>
          <cell r="K1519">
            <v>0</v>
          </cell>
        </row>
        <row r="1520">
          <cell r="C1520" t="str">
            <v>EA0060</v>
          </cell>
          <cell r="K1520">
            <v>293.58999999999997</v>
          </cell>
        </row>
        <row r="1521">
          <cell r="C1521" t="str">
            <v>EA0090</v>
          </cell>
          <cell r="K1521">
            <v>24799.4</v>
          </cell>
        </row>
        <row r="1522">
          <cell r="C1522" t="str">
            <v>EA0100</v>
          </cell>
          <cell r="K1522">
            <v>16994.560000000001</v>
          </cell>
        </row>
        <row r="1523">
          <cell r="C1523" t="str">
            <v>EA0110</v>
          </cell>
          <cell r="K1523">
            <v>0</v>
          </cell>
        </row>
        <row r="1524">
          <cell r="C1524" t="str">
            <v>EA0120</v>
          </cell>
          <cell r="K1524">
            <v>39199.19</v>
          </cell>
        </row>
        <row r="1525">
          <cell r="C1525" t="str">
            <v>EA0130</v>
          </cell>
          <cell r="K1525">
            <v>1144700.1200000001</v>
          </cell>
        </row>
        <row r="1526">
          <cell r="C1526" t="str">
            <v>EA0140</v>
          </cell>
          <cell r="K1526">
            <v>0</v>
          </cell>
        </row>
        <row r="1527">
          <cell r="C1527" t="str">
            <v>EA0160</v>
          </cell>
          <cell r="K1527">
            <v>0</v>
          </cell>
        </row>
        <row r="1528">
          <cell r="C1528" t="str">
            <v>EA0180</v>
          </cell>
          <cell r="K1528">
            <v>0</v>
          </cell>
        </row>
        <row r="1529">
          <cell r="C1529" t="str">
            <v>EA0190</v>
          </cell>
          <cell r="K1529">
            <v>0</v>
          </cell>
        </row>
        <row r="1530">
          <cell r="C1530" t="str">
            <v>EA0200</v>
          </cell>
          <cell r="K1530">
            <v>0</v>
          </cell>
        </row>
        <row r="1531">
          <cell r="C1531" t="str">
            <v>EA0210</v>
          </cell>
          <cell r="K1531">
            <v>0</v>
          </cell>
        </row>
        <row r="1532">
          <cell r="C1532" t="str">
            <v>EA0220</v>
          </cell>
          <cell r="K1532">
            <v>0</v>
          </cell>
        </row>
        <row r="1533">
          <cell r="C1533" t="str">
            <v>EA0230</v>
          </cell>
          <cell r="K1533">
            <v>6234.1</v>
          </cell>
        </row>
        <row r="1534">
          <cell r="C1534" t="str">
            <v>EA0240</v>
          </cell>
          <cell r="K1534">
            <v>0</v>
          </cell>
        </row>
        <row r="1535">
          <cell r="C1535" t="str">
            <v>EA0250</v>
          </cell>
          <cell r="K1535">
            <v>0</v>
          </cell>
        </row>
        <row r="1536">
          <cell r="K1536">
            <v>0</v>
          </cell>
        </row>
        <row r="1537">
          <cell r="K1537">
            <v>0</v>
          </cell>
        </row>
        <row r="1538">
          <cell r="C1538" t="str">
            <v>EA0250</v>
          </cell>
          <cell r="K1538">
            <v>553.6</v>
          </cell>
        </row>
        <row r="1541">
          <cell r="K1541">
            <v>771481735.07999992</v>
          </cell>
        </row>
        <row r="1542">
          <cell r="K1542">
            <v>838969530.70000029</v>
          </cell>
        </row>
        <row r="1543">
          <cell r="K1543">
            <v>67487795.620000362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54"/>
  <sheetViews>
    <sheetView showGridLines="0" tabSelected="1" view="pageBreakPreview" topLeftCell="C1" zoomScale="85" zoomScaleNormal="90" zoomScaleSheetLayoutView="85" workbookViewId="0">
      <pane xSplit="4" ySplit="8" topLeftCell="G99" activePane="bottomRight" state="frozen"/>
      <selection activeCell="V14" sqref="V14"/>
      <selection pane="topRight" activeCell="V14" sqref="V14"/>
      <selection pane="bottomLeft" activeCell="V14" sqref="V14"/>
      <selection pane="bottomRight" activeCell="R102" sqref="R102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20.5703125" style="3" customWidth="1"/>
    <col min="6" max="6" width="103.28515625" style="3" customWidth="1"/>
    <col min="7" max="7" width="10.140625" style="307" bestFit="1" customWidth="1"/>
    <col min="8" max="8" width="23.28515625" style="331" customWidth="1"/>
    <col min="9" max="9" width="1.85546875" style="10" customWidth="1"/>
    <col min="10" max="10" width="23" style="10" customWidth="1"/>
    <col min="11" max="11" width="2.140625" style="280" customWidth="1"/>
    <col min="12" max="12" width="23" style="10" customWidth="1"/>
    <col min="13" max="13" width="1" style="3" customWidth="1"/>
    <col min="14" max="14" width="22.85546875" style="10" hidden="1" customWidth="1"/>
    <col min="15" max="15" width="22.140625" style="10" hidden="1" customWidth="1"/>
    <col min="16" max="16" width="14.7109375" style="10" customWidth="1"/>
    <col min="17" max="17" width="17.42578125" style="10" customWidth="1"/>
    <col min="18" max="18" width="21.42578125" style="10" customWidth="1"/>
    <col min="19" max="19" width="1.7109375" style="10" customWidth="1"/>
    <col min="20" max="20" width="3.42578125" style="1" customWidth="1"/>
    <col min="21" max="21" width="9.28515625" style="1" customWidth="1"/>
    <col min="22" max="22" width="5.28515625" style="1" customWidth="1"/>
    <col min="23" max="25" width="3.28515625" style="1" customWidth="1"/>
    <col min="26" max="26" width="20" style="11" customWidth="1"/>
    <col min="27" max="27" width="13" style="12" customWidth="1"/>
    <col min="28" max="28" width="29.5703125" style="13" customWidth="1"/>
    <col min="29" max="227" width="10.28515625" style="1"/>
    <col min="228" max="236" width="9.140625" style="1" customWidth="1"/>
    <col min="237" max="237" width="1" style="1" customWidth="1"/>
    <col min="238" max="241" width="3.28515625" style="1" customWidth="1"/>
    <col min="242" max="242" width="1.85546875" style="1" customWidth="1"/>
    <col min="243" max="243" width="17.85546875" style="1" customWidth="1"/>
    <col min="244" max="244" width="1.85546875" style="1" customWidth="1"/>
    <col min="245" max="248" width="3.28515625" style="1" customWidth="1"/>
    <col min="249" max="249" width="1.85546875" style="1" customWidth="1"/>
    <col min="250" max="250" width="12.42578125" style="1" customWidth="1"/>
    <col min="251" max="251" width="1.85546875" style="1" customWidth="1"/>
    <col min="252" max="254" width="3" style="1" customWidth="1"/>
    <col min="255" max="255" width="4.42578125" style="1" customWidth="1"/>
    <col min="256" max="257" width="3" style="1" customWidth="1"/>
    <col min="258" max="263" width="3.28515625" style="1" customWidth="1"/>
    <col min="264" max="265" width="9.140625" style="1" customWidth="1"/>
    <col min="266" max="269" width="3.28515625" style="1" customWidth="1"/>
    <col min="270" max="270" width="4.140625" style="1" customWidth="1"/>
    <col min="271" max="483" width="10.28515625" style="1"/>
    <col min="484" max="492" width="9.140625" style="1" customWidth="1"/>
    <col min="493" max="493" width="1" style="1" customWidth="1"/>
    <col min="494" max="497" width="3.28515625" style="1" customWidth="1"/>
    <col min="498" max="498" width="1.85546875" style="1" customWidth="1"/>
    <col min="499" max="499" width="17.85546875" style="1" customWidth="1"/>
    <col min="500" max="500" width="1.85546875" style="1" customWidth="1"/>
    <col min="501" max="504" width="3.28515625" style="1" customWidth="1"/>
    <col min="505" max="505" width="1.85546875" style="1" customWidth="1"/>
    <col min="506" max="506" width="12.42578125" style="1" customWidth="1"/>
    <col min="507" max="507" width="1.85546875" style="1" customWidth="1"/>
    <col min="508" max="510" width="3" style="1" customWidth="1"/>
    <col min="511" max="511" width="4.42578125" style="1" customWidth="1"/>
    <col min="512" max="513" width="3" style="1" customWidth="1"/>
    <col min="514" max="519" width="3.28515625" style="1" customWidth="1"/>
    <col min="520" max="521" width="9.140625" style="1" customWidth="1"/>
    <col min="522" max="525" width="3.28515625" style="1" customWidth="1"/>
    <col min="526" max="526" width="4.140625" style="1" customWidth="1"/>
    <col min="527" max="739" width="10.28515625" style="1"/>
    <col min="740" max="748" width="9.140625" style="1" customWidth="1"/>
    <col min="749" max="749" width="1" style="1" customWidth="1"/>
    <col min="750" max="753" width="3.28515625" style="1" customWidth="1"/>
    <col min="754" max="754" width="1.85546875" style="1" customWidth="1"/>
    <col min="755" max="755" width="17.85546875" style="1" customWidth="1"/>
    <col min="756" max="756" width="1.85546875" style="1" customWidth="1"/>
    <col min="757" max="760" width="3.28515625" style="1" customWidth="1"/>
    <col min="761" max="761" width="1.85546875" style="1" customWidth="1"/>
    <col min="762" max="762" width="12.42578125" style="1" customWidth="1"/>
    <col min="763" max="763" width="1.85546875" style="1" customWidth="1"/>
    <col min="764" max="766" width="3" style="1" customWidth="1"/>
    <col min="767" max="767" width="4.42578125" style="1" customWidth="1"/>
    <col min="768" max="769" width="3" style="1" customWidth="1"/>
    <col min="770" max="775" width="3.28515625" style="1" customWidth="1"/>
    <col min="776" max="777" width="9.140625" style="1" customWidth="1"/>
    <col min="778" max="781" width="3.28515625" style="1" customWidth="1"/>
    <col min="782" max="782" width="4.140625" style="1" customWidth="1"/>
    <col min="783" max="995" width="10.28515625" style="1"/>
    <col min="996" max="1004" width="9.140625" style="1" customWidth="1"/>
    <col min="1005" max="1005" width="1" style="1" customWidth="1"/>
    <col min="1006" max="1009" width="3.28515625" style="1" customWidth="1"/>
    <col min="1010" max="1010" width="1.85546875" style="1" customWidth="1"/>
    <col min="1011" max="1011" width="17.85546875" style="1" customWidth="1"/>
    <col min="1012" max="1012" width="1.85546875" style="1" customWidth="1"/>
    <col min="1013" max="1016" width="3.28515625" style="1" customWidth="1"/>
    <col min="1017" max="1017" width="1.85546875" style="1" customWidth="1"/>
    <col min="1018" max="1018" width="12.42578125" style="1" customWidth="1"/>
    <col min="1019" max="1019" width="1.85546875" style="1" customWidth="1"/>
    <col min="1020" max="1022" width="3" style="1" customWidth="1"/>
    <col min="1023" max="1023" width="4.42578125" style="1" customWidth="1"/>
    <col min="1024" max="1025" width="3" style="1" customWidth="1"/>
    <col min="1026" max="1031" width="3.28515625" style="1" customWidth="1"/>
    <col min="1032" max="1033" width="9.140625" style="1" customWidth="1"/>
    <col min="1034" max="1037" width="3.28515625" style="1" customWidth="1"/>
    <col min="1038" max="1038" width="4.140625" style="1" customWidth="1"/>
    <col min="1039" max="1251" width="10.28515625" style="1"/>
    <col min="1252" max="1260" width="9.140625" style="1" customWidth="1"/>
    <col min="1261" max="1261" width="1" style="1" customWidth="1"/>
    <col min="1262" max="1265" width="3.28515625" style="1" customWidth="1"/>
    <col min="1266" max="1266" width="1.85546875" style="1" customWidth="1"/>
    <col min="1267" max="1267" width="17.85546875" style="1" customWidth="1"/>
    <col min="1268" max="1268" width="1.85546875" style="1" customWidth="1"/>
    <col min="1269" max="1272" width="3.28515625" style="1" customWidth="1"/>
    <col min="1273" max="1273" width="1.85546875" style="1" customWidth="1"/>
    <col min="1274" max="1274" width="12.42578125" style="1" customWidth="1"/>
    <col min="1275" max="1275" width="1.85546875" style="1" customWidth="1"/>
    <col min="1276" max="1278" width="3" style="1" customWidth="1"/>
    <col min="1279" max="1279" width="4.42578125" style="1" customWidth="1"/>
    <col min="1280" max="1281" width="3" style="1" customWidth="1"/>
    <col min="1282" max="1287" width="3.28515625" style="1" customWidth="1"/>
    <col min="1288" max="1289" width="9.140625" style="1" customWidth="1"/>
    <col min="1290" max="1293" width="3.28515625" style="1" customWidth="1"/>
    <col min="1294" max="1294" width="4.140625" style="1" customWidth="1"/>
    <col min="1295" max="1507" width="10.28515625" style="1"/>
    <col min="1508" max="1516" width="9.140625" style="1" customWidth="1"/>
    <col min="1517" max="1517" width="1" style="1" customWidth="1"/>
    <col min="1518" max="1521" width="3.28515625" style="1" customWidth="1"/>
    <col min="1522" max="1522" width="1.85546875" style="1" customWidth="1"/>
    <col min="1523" max="1523" width="17.85546875" style="1" customWidth="1"/>
    <col min="1524" max="1524" width="1.85546875" style="1" customWidth="1"/>
    <col min="1525" max="1528" width="3.28515625" style="1" customWidth="1"/>
    <col min="1529" max="1529" width="1.85546875" style="1" customWidth="1"/>
    <col min="1530" max="1530" width="12.42578125" style="1" customWidth="1"/>
    <col min="1531" max="1531" width="1.85546875" style="1" customWidth="1"/>
    <col min="1532" max="1534" width="3" style="1" customWidth="1"/>
    <col min="1535" max="1535" width="4.42578125" style="1" customWidth="1"/>
    <col min="1536" max="1537" width="3" style="1" customWidth="1"/>
    <col min="1538" max="1543" width="3.28515625" style="1" customWidth="1"/>
    <col min="1544" max="1545" width="9.140625" style="1" customWidth="1"/>
    <col min="1546" max="1549" width="3.28515625" style="1" customWidth="1"/>
    <col min="1550" max="1550" width="4.140625" style="1" customWidth="1"/>
    <col min="1551" max="1763" width="10.28515625" style="1"/>
    <col min="1764" max="1772" width="9.140625" style="1" customWidth="1"/>
    <col min="1773" max="1773" width="1" style="1" customWidth="1"/>
    <col min="1774" max="1777" width="3.28515625" style="1" customWidth="1"/>
    <col min="1778" max="1778" width="1.85546875" style="1" customWidth="1"/>
    <col min="1779" max="1779" width="17.85546875" style="1" customWidth="1"/>
    <col min="1780" max="1780" width="1.85546875" style="1" customWidth="1"/>
    <col min="1781" max="1784" width="3.28515625" style="1" customWidth="1"/>
    <col min="1785" max="1785" width="1.85546875" style="1" customWidth="1"/>
    <col min="1786" max="1786" width="12.42578125" style="1" customWidth="1"/>
    <col min="1787" max="1787" width="1.85546875" style="1" customWidth="1"/>
    <col min="1788" max="1790" width="3" style="1" customWidth="1"/>
    <col min="1791" max="1791" width="4.42578125" style="1" customWidth="1"/>
    <col min="1792" max="1793" width="3" style="1" customWidth="1"/>
    <col min="1794" max="1799" width="3.28515625" style="1" customWidth="1"/>
    <col min="1800" max="1801" width="9.140625" style="1" customWidth="1"/>
    <col min="1802" max="1805" width="3.28515625" style="1" customWidth="1"/>
    <col min="1806" max="1806" width="4.140625" style="1" customWidth="1"/>
    <col min="1807" max="2019" width="10.28515625" style="1"/>
    <col min="2020" max="2028" width="9.140625" style="1" customWidth="1"/>
    <col min="2029" max="2029" width="1" style="1" customWidth="1"/>
    <col min="2030" max="2033" width="3.28515625" style="1" customWidth="1"/>
    <col min="2034" max="2034" width="1.85546875" style="1" customWidth="1"/>
    <col min="2035" max="2035" width="17.85546875" style="1" customWidth="1"/>
    <col min="2036" max="2036" width="1.85546875" style="1" customWidth="1"/>
    <col min="2037" max="2040" width="3.28515625" style="1" customWidth="1"/>
    <col min="2041" max="2041" width="1.85546875" style="1" customWidth="1"/>
    <col min="2042" max="2042" width="12.42578125" style="1" customWidth="1"/>
    <col min="2043" max="2043" width="1.85546875" style="1" customWidth="1"/>
    <col min="2044" max="2046" width="3" style="1" customWidth="1"/>
    <col min="2047" max="2047" width="4.42578125" style="1" customWidth="1"/>
    <col min="2048" max="2049" width="3" style="1" customWidth="1"/>
    <col min="2050" max="2055" width="3.28515625" style="1" customWidth="1"/>
    <col min="2056" max="2057" width="9.140625" style="1" customWidth="1"/>
    <col min="2058" max="2061" width="3.28515625" style="1" customWidth="1"/>
    <col min="2062" max="2062" width="4.140625" style="1" customWidth="1"/>
    <col min="2063" max="2275" width="10.28515625" style="1"/>
    <col min="2276" max="2284" width="9.140625" style="1" customWidth="1"/>
    <col min="2285" max="2285" width="1" style="1" customWidth="1"/>
    <col min="2286" max="2289" width="3.28515625" style="1" customWidth="1"/>
    <col min="2290" max="2290" width="1.85546875" style="1" customWidth="1"/>
    <col min="2291" max="2291" width="17.85546875" style="1" customWidth="1"/>
    <col min="2292" max="2292" width="1.85546875" style="1" customWidth="1"/>
    <col min="2293" max="2296" width="3.28515625" style="1" customWidth="1"/>
    <col min="2297" max="2297" width="1.85546875" style="1" customWidth="1"/>
    <col min="2298" max="2298" width="12.42578125" style="1" customWidth="1"/>
    <col min="2299" max="2299" width="1.85546875" style="1" customWidth="1"/>
    <col min="2300" max="2302" width="3" style="1" customWidth="1"/>
    <col min="2303" max="2303" width="4.42578125" style="1" customWidth="1"/>
    <col min="2304" max="2305" width="3" style="1" customWidth="1"/>
    <col min="2306" max="2311" width="3.28515625" style="1" customWidth="1"/>
    <col min="2312" max="2313" width="9.140625" style="1" customWidth="1"/>
    <col min="2314" max="2317" width="3.28515625" style="1" customWidth="1"/>
    <col min="2318" max="2318" width="4.140625" style="1" customWidth="1"/>
    <col min="2319" max="2531" width="10.28515625" style="1"/>
    <col min="2532" max="2540" width="9.140625" style="1" customWidth="1"/>
    <col min="2541" max="2541" width="1" style="1" customWidth="1"/>
    <col min="2542" max="2545" width="3.28515625" style="1" customWidth="1"/>
    <col min="2546" max="2546" width="1.85546875" style="1" customWidth="1"/>
    <col min="2547" max="2547" width="17.85546875" style="1" customWidth="1"/>
    <col min="2548" max="2548" width="1.85546875" style="1" customWidth="1"/>
    <col min="2549" max="2552" width="3.28515625" style="1" customWidth="1"/>
    <col min="2553" max="2553" width="1.85546875" style="1" customWidth="1"/>
    <col min="2554" max="2554" width="12.42578125" style="1" customWidth="1"/>
    <col min="2555" max="2555" width="1.85546875" style="1" customWidth="1"/>
    <col min="2556" max="2558" width="3" style="1" customWidth="1"/>
    <col min="2559" max="2559" width="4.42578125" style="1" customWidth="1"/>
    <col min="2560" max="2561" width="3" style="1" customWidth="1"/>
    <col min="2562" max="2567" width="3.28515625" style="1" customWidth="1"/>
    <col min="2568" max="2569" width="9.140625" style="1" customWidth="1"/>
    <col min="2570" max="2573" width="3.28515625" style="1" customWidth="1"/>
    <col min="2574" max="2574" width="4.140625" style="1" customWidth="1"/>
    <col min="2575" max="2787" width="10.28515625" style="1"/>
    <col min="2788" max="2796" width="9.140625" style="1" customWidth="1"/>
    <col min="2797" max="2797" width="1" style="1" customWidth="1"/>
    <col min="2798" max="2801" width="3.28515625" style="1" customWidth="1"/>
    <col min="2802" max="2802" width="1.85546875" style="1" customWidth="1"/>
    <col min="2803" max="2803" width="17.85546875" style="1" customWidth="1"/>
    <col min="2804" max="2804" width="1.85546875" style="1" customWidth="1"/>
    <col min="2805" max="2808" width="3.28515625" style="1" customWidth="1"/>
    <col min="2809" max="2809" width="1.85546875" style="1" customWidth="1"/>
    <col min="2810" max="2810" width="12.42578125" style="1" customWidth="1"/>
    <col min="2811" max="2811" width="1.85546875" style="1" customWidth="1"/>
    <col min="2812" max="2814" width="3" style="1" customWidth="1"/>
    <col min="2815" max="2815" width="4.42578125" style="1" customWidth="1"/>
    <col min="2816" max="2817" width="3" style="1" customWidth="1"/>
    <col min="2818" max="2823" width="3.28515625" style="1" customWidth="1"/>
    <col min="2824" max="2825" width="9.140625" style="1" customWidth="1"/>
    <col min="2826" max="2829" width="3.28515625" style="1" customWidth="1"/>
    <col min="2830" max="2830" width="4.140625" style="1" customWidth="1"/>
    <col min="2831" max="3043" width="10.28515625" style="1"/>
    <col min="3044" max="3052" width="9.140625" style="1" customWidth="1"/>
    <col min="3053" max="3053" width="1" style="1" customWidth="1"/>
    <col min="3054" max="3057" width="3.28515625" style="1" customWidth="1"/>
    <col min="3058" max="3058" width="1.85546875" style="1" customWidth="1"/>
    <col min="3059" max="3059" width="17.85546875" style="1" customWidth="1"/>
    <col min="3060" max="3060" width="1.85546875" style="1" customWidth="1"/>
    <col min="3061" max="3064" width="3.28515625" style="1" customWidth="1"/>
    <col min="3065" max="3065" width="1.85546875" style="1" customWidth="1"/>
    <col min="3066" max="3066" width="12.42578125" style="1" customWidth="1"/>
    <col min="3067" max="3067" width="1.85546875" style="1" customWidth="1"/>
    <col min="3068" max="3070" width="3" style="1" customWidth="1"/>
    <col min="3071" max="3071" width="4.42578125" style="1" customWidth="1"/>
    <col min="3072" max="3073" width="3" style="1" customWidth="1"/>
    <col min="3074" max="3079" width="3.28515625" style="1" customWidth="1"/>
    <col min="3080" max="3081" width="9.140625" style="1" customWidth="1"/>
    <col min="3082" max="3085" width="3.28515625" style="1" customWidth="1"/>
    <col min="3086" max="3086" width="4.140625" style="1" customWidth="1"/>
    <col min="3087" max="3299" width="10.28515625" style="1"/>
    <col min="3300" max="3308" width="9.140625" style="1" customWidth="1"/>
    <col min="3309" max="3309" width="1" style="1" customWidth="1"/>
    <col min="3310" max="3313" width="3.28515625" style="1" customWidth="1"/>
    <col min="3314" max="3314" width="1.85546875" style="1" customWidth="1"/>
    <col min="3315" max="3315" width="17.85546875" style="1" customWidth="1"/>
    <col min="3316" max="3316" width="1.85546875" style="1" customWidth="1"/>
    <col min="3317" max="3320" width="3.28515625" style="1" customWidth="1"/>
    <col min="3321" max="3321" width="1.85546875" style="1" customWidth="1"/>
    <col min="3322" max="3322" width="12.42578125" style="1" customWidth="1"/>
    <col min="3323" max="3323" width="1.85546875" style="1" customWidth="1"/>
    <col min="3324" max="3326" width="3" style="1" customWidth="1"/>
    <col min="3327" max="3327" width="4.42578125" style="1" customWidth="1"/>
    <col min="3328" max="3329" width="3" style="1" customWidth="1"/>
    <col min="3330" max="3335" width="3.28515625" style="1" customWidth="1"/>
    <col min="3336" max="3337" width="9.140625" style="1" customWidth="1"/>
    <col min="3338" max="3341" width="3.28515625" style="1" customWidth="1"/>
    <col min="3342" max="3342" width="4.140625" style="1" customWidth="1"/>
    <col min="3343" max="3555" width="10.28515625" style="1"/>
    <col min="3556" max="3564" width="9.140625" style="1" customWidth="1"/>
    <col min="3565" max="3565" width="1" style="1" customWidth="1"/>
    <col min="3566" max="3569" width="3.28515625" style="1" customWidth="1"/>
    <col min="3570" max="3570" width="1.85546875" style="1" customWidth="1"/>
    <col min="3571" max="3571" width="17.85546875" style="1" customWidth="1"/>
    <col min="3572" max="3572" width="1.85546875" style="1" customWidth="1"/>
    <col min="3573" max="3576" width="3.28515625" style="1" customWidth="1"/>
    <col min="3577" max="3577" width="1.85546875" style="1" customWidth="1"/>
    <col min="3578" max="3578" width="12.42578125" style="1" customWidth="1"/>
    <col min="3579" max="3579" width="1.85546875" style="1" customWidth="1"/>
    <col min="3580" max="3582" width="3" style="1" customWidth="1"/>
    <col min="3583" max="3583" width="4.42578125" style="1" customWidth="1"/>
    <col min="3584" max="3585" width="3" style="1" customWidth="1"/>
    <col min="3586" max="3591" width="3.28515625" style="1" customWidth="1"/>
    <col min="3592" max="3593" width="9.140625" style="1" customWidth="1"/>
    <col min="3594" max="3597" width="3.28515625" style="1" customWidth="1"/>
    <col min="3598" max="3598" width="4.140625" style="1" customWidth="1"/>
    <col min="3599" max="3811" width="10.28515625" style="1"/>
    <col min="3812" max="3820" width="9.140625" style="1" customWidth="1"/>
    <col min="3821" max="3821" width="1" style="1" customWidth="1"/>
    <col min="3822" max="3825" width="3.28515625" style="1" customWidth="1"/>
    <col min="3826" max="3826" width="1.85546875" style="1" customWidth="1"/>
    <col min="3827" max="3827" width="17.85546875" style="1" customWidth="1"/>
    <col min="3828" max="3828" width="1.85546875" style="1" customWidth="1"/>
    <col min="3829" max="3832" width="3.28515625" style="1" customWidth="1"/>
    <col min="3833" max="3833" width="1.85546875" style="1" customWidth="1"/>
    <col min="3834" max="3834" width="12.42578125" style="1" customWidth="1"/>
    <col min="3835" max="3835" width="1.85546875" style="1" customWidth="1"/>
    <col min="3836" max="3838" width="3" style="1" customWidth="1"/>
    <col min="3839" max="3839" width="4.42578125" style="1" customWidth="1"/>
    <col min="3840" max="3841" width="3" style="1" customWidth="1"/>
    <col min="3842" max="3847" width="3.28515625" style="1" customWidth="1"/>
    <col min="3848" max="3849" width="9.140625" style="1" customWidth="1"/>
    <col min="3850" max="3853" width="3.28515625" style="1" customWidth="1"/>
    <col min="3854" max="3854" width="4.140625" style="1" customWidth="1"/>
    <col min="3855" max="4067" width="10.28515625" style="1"/>
    <col min="4068" max="4076" width="9.140625" style="1" customWidth="1"/>
    <col min="4077" max="4077" width="1" style="1" customWidth="1"/>
    <col min="4078" max="4081" width="3.28515625" style="1" customWidth="1"/>
    <col min="4082" max="4082" width="1.85546875" style="1" customWidth="1"/>
    <col min="4083" max="4083" width="17.85546875" style="1" customWidth="1"/>
    <col min="4084" max="4084" width="1.85546875" style="1" customWidth="1"/>
    <col min="4085" max="4088" width="3.28515625" style="1" customWidth="1"/>
    <col min="4089" max="4089" width="1.85546875" style="1" customWidth="1"/>
    <col min="4090" max="4090" width="12.42578125" style="1" customWidth="1"/>
    <col min="4091" max="4091" width="1.85546875" style="1" customWidth="1"/>
    <col min="4092" max="4094" width="3" style="1" customWidth="1"/>
    <col min="4095" max="4095" width="4.42578125" style="1" customWidth="1"/>
    <col min="4096" max="4097" width="3" style="1" customWidth="1"/>
    <col min="4098" max="4103" width="3.28515625" style="1" customWidth="1"/>
    <col min="4104" max="4105" width="9.140625" style="1" customWidth="1"/>
    <col min="4106" max="4109" width="3.28515625" style="1" customWidth="1"/>
    <col min="4110" max="4110" width="4.140625" style="1" customWidth="1"/>
    <col min="4111" max="4323" width="10.28515625" style="1"/>
    <col min="4324" max="4332" width="9.140625" style="1" customWidth="1"/>
    <col min="4333" max="4333" width="1" style="1" customWidth="1"/>
    <col min="4334" max="4337" width="3.28515625" style="1" customWidth="1"/>
    <col min="4338" max="4338" width="1.85546875" style="1" customWidth="1"/>
    <col min="4339" max="4339" width="17.85546875" style="1" customWidth="1"/>
    <col min="4340" max="4340" width="1.85546875" style="1" customWidth="1"/>
    <col min="4341" max="4344" width="3.28515625" style="1" customWidth="1"/>
    <col min="4345" max="4345" width="1.85546875" style="1" customWidth="1"/>
    <col min="4346" max="4346" width="12.42578125" style="1" customWidth="1"/>
    <col min="4347" max="4347" width="1.85546875" style="1" customWidth="1"/>
    <col min="4348" max="4350" width="3" style="1" customWidth="1"/>
    <col min="4351" max="4351" width="4.42578125" style="1" customWidth="1"/>
    <col min="4352" max="4353" width="3" style="1" customWidth="1"/>
    <col min="4354" max="4359" width="3.28515625" style="1" customWidth="1"/>
    <col min="4360" max="4361" width="9.140625" style="1" customWidth="1"/>
    <col min="4362" max="4365" width="3.28515625" style="1" customWidth="1"/>
    <col min="4366" max="4366" width="4.140625" style="1" customWidth="1"/>
    <col min="4367" max="4579" width="10.28515625" style="1"/>
    <col min="4580" max="4588" width="9.140625" style="1" customWidth="1"/>
    <col min="4589" max="4589" width="1" style="1" customWidth="1"/>
    <col min="4590" max="4593" width="3.28515625" style="1" customWidth="1"/>
    <col min="4594" max="4594" width="1.85546875" style="1" customWidth="1"/>
    <col min="4595" max="4595" width="17.85546875" style="1" customWidth="1"/>
    <col min="4596" max="4596" width="1.85546875" style="1" customWidth="1"/>
    <col min="4597" max="4600" width="3.28515625" style="1" customWidth="1"/>
    <col min="4601" max="4601" width="1.85546875" style="1" customWidth="1"/>
    <col min="4602" max="4602" width="12.42578125" style="1" customWidth="1"/>
    <col min="4603" max="4603" width="1.85546875" style="1" customWidth="1"/>
    <col min="4604" max="4606" width="3" style="1" customWidth="1"/>
    <col min="4607" max="4607" width="4.42578125" style="1" customWidth="1"/>
    <col min="4608" max="4609" width="3" style="1" customWidth="1"/>
    <col min="4610" max="4615" width="3.28515625" style="1" customWidth="1"/>
    <col min="4616" max="4617" width="9.140625" style="1" customWidth="1"/>
    <col min="4618" max="4621" width="3.28515625" style="1" customWidth="1"/>
    <col min="4622" max="4622" width="4.140625" style="1" customWidth="1"/>
    <col min="4623" max="4835" width="10.28515625" style="1"/>
    <col min="4836" max="4844" width="9.140625" style="1" customWidth="1"/>
    <col min="4845" max="4845" width="1" style="1" customWidth="1"/>
    <col min="4846" max="4849" width="3.28515625" style="1" customWidth="1"/>
    <col min="4850" max="4850" width="1.85546875" style="1" customWidth="1"/>
    <col min="4851" max="4851" width="17.85546875" style="1" customWidth="1"/>
    <col min="4852" max="4852" width="1.85546875" style="1" customWidth="1"/>
    <col min="4853" max="4856" width="3.28515625" style="1" customWidth="1"/>
    <col min="4857" max="4857" width="1.85546875" style="1" customWidth="1"/>
    <col min="4858" max="4858" width="12.42578125" style="1" customWidth="1"/>
    <col min="4859" max="4859" width="1.85546875" style="1" customWidth="1"/>
    <col min="4860" max="4862" width="3" style="1" customWidth="1"/>
    <col min="4863" max="4863" width="4.42578125" style="1" customWidth="1"/>
    <col min="4864" max="4865" width="3" style="1" customWidth="1"/>
    <col min="4866" max="4871" width="3.28515625" style="1" customWidth="1"/>
    <col min="4872" max="4873" width="9.140625" style="1" customWidth="1"/>
    <col min="4874" max="4877" width="3.28515625" style="1" customWidth="1"/>
    <col min="4878" max="4878" width="4.140625" style="1" customWidth="1"/>
    <col min="4879" max="5091" width="10.28515625" style="1"/>
    <col min="5092" max="5100" width="9.140625" style="1" customWidth="1"/>
    <col min="5101" max="5101" width="1" style="1" customWidth="1"/>
    <col min="5102" max="5105" width="3.28515625" style="1" customWidth="1"/>
    <col min="5106" max="5106" width="1.85546875" style="1" customWidth="1"/>
    <col min="5107" max="5107" width="17.85546875" style="1" customWidth="1"/>
    <col min="5108" max="5108" width="1.85546875" style="1" customWidth="1"/>
    <col min="5109" max="5112" width="3.28515625" style="1" customWidth="1"/>
    <col min="5113" max="5113" width="1.85546875" style="1" customWidth="1"/>
    <col min="5114" max="5114" width="12.42578125" style="1" customWidth="1"/>
    <col min="5115" max="5115" width="1.85546875" style="1" customWidth="1"/>
    <col min="5116" max="5118" width="3" style="1" customWidth="1"/>
    <col min="5119" max="5119" width="4.42578125" style="1" customWidth="1"/>
    <col min="5120" max="5121" width="3" style="1" customWidth="1"/>
    <col min="5122" max="5127" width="3.28515625" style="1" customWidth="1"/>
    <col min="5128" max="5129" width="9.140625" style="1" customWidth="1"/>
    <col min="5130" max="5133" width="3.28515625" style="1" customWidth="1"/>
    <col min="5134" max="5134" width="4.140625" style="1" customWidth="1"/>
    <col min="5135" max="5347" width="10.28515625" style="1"/>
    <col min="5348" max="5356" width="9.140625" style="1" customWidth="1"/>
    <col min="5357" max="5357" width="1" style="1" customWidth="1"/>
    <col min="5358" max="5361" width="3.28515625" style="1" customWidth="1"/>
    <col min="5362" max="5362" width="1.85546875" style="1" customWidth="1"/>
    <col min="5363" max="5363" width="17.85546875" style="1" customWidth="1"/>
    <col min="5364" max="5364" width="1.85546875" style="1" customWidth="1"/>
    <col min="5365" max="5368" width="3.28515625" style="1" customWidth="1"/>
    <col min="5369" max="5369" width="1.85546875" style="1" customWidth="1"/>
    <col min="5370" max="5370" width="12.42578125" style="1" customWidth="1"/>
    <col min="5371" max="5371" width="1.85546875" style="1" customWidth="1"/>
    <col min="5372" max="5374" width="3" style="1" customWidth="1"/>
    <col min="5375" max="5375" width="4.42578125" style="1" customWidth="1"/>
    <col min="5376" max="5377" width="3" style="1" customWidth="1"/>
    <col min="5378" max="5383" width="3.28515625" style="1" customWidth="1"/>
    <col min="5384" max="5385" width="9.140625" style="1" customWidth="1"/>
    <col min="5386" max="5389" width="3.28515625" style="1" customWidth="1"/>
    <col min="5390" max="5390" width="4.140625" style="1" customWidth="1"/>
    <col min="5391" max="5603" width="10.28515625" style="1"/>
    <col min="5604" max="5612" width="9.140625" style="1" customWidth="1"/>
    <col min="5613" max="5613" width="1" style="1" customWidth="1"/>
    <col min="5614" max="5617" width="3.28515625" style="1" customWidth="1"/>
    <col min="5618" max="5618" width="1.85546875" style="1" customWidth="1"/>
    <col min="5619" max="5619" width="17.85546875" style="1" customWidth="1"/>
    <col min="5620" max="5620" width="1.85546875" style="1" customWidth="1"/>
    <col min="5621" max="5624" width="3.28515625" style="1" customWidth="1"/>
    <col min="5625" max="5625" width="1.85546875" style="1" customWidth="1"/>
    <col min="5626" max="5626" width="12.42578125" style="1" customWidth="1"/>
    <col min="5627" max="5627" width="1.85546875" style="1" customWidth="1"/>
    <col min="5628" max="5630" width="3" style="1" customWidth="1"/>
    <col min="5631" max="5631" width="4.42578125" style="1" customWidth="1"/>
    <col min="5632" max="5633" width="3" style="1" customWidth="1"/>
    <col min="5634" max="5639" width="3.28515625" style="1" customWidth="1"/>
    <col min="5640" max="5641" width="9.140625" style="1" customWidth="1"/>
    <col min="5642" max="5645" width="3.28515625" style="1" customWidth="1"/>
    <col min="5646" max="5646" width="4.140625" style="1" customWidth="1"/>
    <col min="5647" max="5859" width="10.28515625" style="1"/>
    <col min="5860" max="5868" width="9.140625" style="1" customWidth="1"/>
    <col min="5869" max="5869" width="1" style="1" customWidth="1"/>
    <col min="5870" max="5873" width="3.28515625" style="1" customWidth="1"/>
    <col min="5874" max="5874" width="1.85546875" style="1" customWidth="1"/>
    <col min="5875" max="5875" width="17.85546875" style="1" customWidth="1"/>
    <col min="5876" max="5876" width="1.85546875" style="1" customWidth="1"/>
    <col min="5877" max="5880" width="3.28515625" style="1" customWidth="1"/>
    <col min="5881" max="5881" width="1.85546875" style="1" customWidth="1"/>
    <col min="5882" max="5882" width="12.42578125" style="1" customWidth="1"/>
    <col min="5883" max="5883" width="1.85546875" style="1" customWidth="1"/>
    <col min="5884" max="5886" width="3" style="1" customWidth="1"/>
    <col min="5887" max="5887" width="4.42578125" style="1" customWidth="1"/>
    <col min="5888" max="5889" width="3" style="1" customWidth="1"/>
    <col min="5890" max="5895" width="3.28515625" style="1" customWidth="1"/>
    <col min="5896" max="5897" width="9.140625" style="1" customWidth="1"/>
    <col min="5898" max="5901" width="3.28515625" style="1" customWidth="1"/>
    <col min="5902" max="5902" width="4.140625" style="1" customWidth="1"/>
    <col min="5903" max="6115" width="10.28515625" style="1"/>
    <col min="6116" max="6124" width="9.140625" style="1" customWidth="1"/>
    <col min="6125" max="6125" width="1" style="1" customWidth="1"/>
    <col min="6126" max="6129" width="3.28515625" style="1" customWidth="1"/>
    <col min="6130" max="6130" width="1.85546875" style="1" customWidth="1"/>
    <col min="6131" max="6131" width="17.85546875" style="1" customWidth="1"/>
    <col min="6132" max="6132" width="1.85546875" style="1" customWidth="1"/>
    <col min="6133" max="6136" width="3.28515625" style="1" customWidth="1"/>
    <col min="6137" max="6137" width="1.85546875" style="1" customWidth="1"/>
    <col min="6138" max="6138" width="12.42578125" style="1" customWidth="1"/>
    <col min="6139" max="6139" width="1.85546875" style="1" customWidth="1"/>
    <col min="6140" max="6142" width="3" style="1" customWidth="1"/>
    <col min="6143" max="6143" width="4.42578125" style="1" customWidth="1"/>
    <col min="6144" max="6145" width="3" style="1" customWidth="1"/>
    <col min="6146" max="6151" width="3.28515625" style="1" customWidth="1"/>
    <col min="6152" max="6153" width="9.140625" style="1" customWidth="1"/>
    <col min="6154" max="6157" width="3.28515625" style="1" customWidth="1"/>
    <col min="6158" max="6158" width="4.140625" style="1" customWidth="1"/>
    <col min="6159" max="6371" width="10.28515625" style="1"/>
    <col min="6372" max="6380" width="9.140625" style="1" customWidth="1"/>
    <col min="6381" max="6381" width="1" style="1" customWidth="1"/>
    <col min="6382" max="6385" width="3.28515625" style="1" customWidth="1"/>
    <col min="6386" max="6386" width="1.85546875" style="1" customWidth="1"/>
    <col min="6387" max="6387" width="17.85546875" style="1" customWidth="1"/>
    <col min="6388" max="6388" width="1.85546875" style="1" customWidth="1"/>
    <col min="6389" max="6392" width="3.28515625" style="1" customWidth="1"/>
    <col min="6393" max="6393" width="1.85546875" style="1" customWidth="1"/>
    <col min="6394" max="6394" width="12.42578125" style="1" customWidth="1"/>
    <col min="6395" max="6395" width="1.85546875" style="1" customWidth="1"/>
    <col min="6396" max="6398" width="3" style="1" customWidth="1"/>
    <col min="6399" max="6399" width="4.42578125" style="1" customWidth="1"/>
    <col min="6400" max="6401" width="3" style="1" customWidth="1"/>
    <col min="6402" max="6407" width="3.28515625" style="1" customWidth="1"/>
    <col min="6408" max="6409" width="9.140625" style="1" customWidth="1"/>
    <col min="6410" max="6413" width="3.28515625" style="1" customWidth="1"/>
    <col min="6414" max="6414" width="4.140625" style="1" customWidth="1"/>
    <col min="6415" max="6627" width="10.28515625" style="1"/>
    <col min="6628" max="6636" width="9.140625" style="1" customWidth="1"/>
    <col min="6637" max="6637" width="1" style="1" customWidth="1"/>
    <col min="6638" max="6641" width="3.28515625" style="1" customWidth="1"/>
    <col min="6642" max="6642" width="1.85546875" style="1" customWidth="1"/>
    <col min="6643" max="6643" width="17.85546875" style="1" customWidth="1"/>
    <col min="6644" max="6644" width="1.85546875" style="1" customWidth="1"/>
    <col min="6645" max="6648" width="3.28515625" style="1" customWidth="1"/>
    <col min="6649" max="6649" width="1.85546875" style="1" customWidth="1"/>
    <col min="6650" max="6650" width="12.42578125" style="1" customWidth="1"/>
    <col min="6651" max="6651" width="1.85546875" style="1" customWidth="1"/>
    <col min="6652" max="6654" width="3" style="1" customWidth="1"/>
    <col min="6655" max="6655" width="4.42578125" style="1" customWidth="1"/>
    <col min="6656" max="6657" width="3" style="1" customWidth="1"/>
    <col min="6658" max="6663" width="3.28515625" style="1" customWidth="1"/>
    <col min="6664" max="6665" width="9.140625" style="1" customWidth="1"/>
    <col min="6666" max="6669" width="3.28515625" style="1" customWidth="1"/>
    <col min="6670" max="6670" width="4.140625" style="1" customWidth="1"/>
    <col min="6671" max="6883" width="10.28515625" style="1"/>
    <col min="6884" max="6892" width="9.140625" style="1" customWidth="1"/>
    <col min="6893" max="6893" width="1" style="1" customWidth="1"/>
    <col min="6894" max="6897" width="3.28515625" style="1" customWidth="1"/>
    <col min="6898" max="6898" width="1.85546875" style="1" customWidth="1"/>
    <col min="6899" max="6899" width="17.85546875" style="1" customWidth="1"/>
    <col min="6900" max="6900" width="1.85546875" style="1" customWidth="1"/>
    <col min="6901" max="6904" width="3.28515625" style="1" customWidth="1"/>
    <col min="6905" max="6905" width="1.85546875" style="1" customWidth="1"/>
    <col min="6906" max="6906" width="12.42578125" style="1" customWidth="1"/>
    <col min="6907" max="6907" width="1.85546875" style="1" customWidth="1"/>
    <col min="6908" max="6910" width="3" style="1" customWidth="1"/>
    <col min="6911" max="6911" width="4.42578125" style="1" customWidth="1"/>
    <col min="6912" max="6913" width="3" style="1" customWidth="1"/>
    <col min="6914" max="6919" width="3.28515625" style="1" customWidth="1"/>
    <col min="6920" max="6921" width="9.140625" style="1" customWidth="1"/>
    <col min="6922" max="6925" width="3.28515625" style="1" customWidth="1"/>
    <col min="6926" max="6926" width="4.140625" style="1" customWidth="1"/>
    <col min="6927" max="7139" width="10.28515625" style="1"/>
    <col min="7140" max="7148" width="9.140625" style="1" customWidth="1"/>
    <col min="7149" max="7149" width="1" style="1" customWidth="1"/>
    <col min="7150" max="7153" width="3.28515625" style="1" customWidth="1"/>
    <col min="7154" max="7154" width="1.85546875" style="1" customWidth="1"/>
    <col min="7155" max="7155" width="17.85546875" style="1" customWidth="1"/>
    <col min="7156" max="7156" width="1.85546875" style="1" customWidth="1"/>
    <col min="7157" max="7160" width="3.28515625" style="1" customWidth="1"/>
    <col min="7161" max="7161" width="1.85546875" style="1" customWidth="1"/>
    <col min="7162" max="7162" width="12.42578125" style="1" customWidth="1"/>
    <col min="7163" max="7163" width="1.85546875" style="1" customWidth="1"/>
    <col min="7164" max="7166" width="3" style="1" customWidth="1"/>
    <col min="7167" max="7167" width="4.42578125" style="1" customWidth="1"/>
    <col min="7168" max="7169" width="3" style="1" customWidth="1"/>
    <col min="7170" max="7175" width="3.28515625" style="1" customWidth="1"/>
    <col min="7176" max="7177" width="9.140625" style="1" customWidth="1"/>
    <col min="7178" max="7181" width="3.28515625" style="1" customWidth="1"/>
    <col min="7182" max="7182" width="4.140625" style="1" customWidth="1"/>
    <col min="7183" max="7395" width="10.28515625" style="1"/>
    <col min="7396" max="7404" width="9.140625" style="1" customWidth="1"/>
    <col min="7405" max="7405" width="1" style="1" customWidth="1"/>
    <col min="7406" max="7409" width="3.28515625" style="1" customWidth="1"/>
    <col min="7410" max="7410" width="1.85546875" style="1" customWidth="1"/>
    <col min="7411" max="7411" width="17.85546875" style="1" customWidth="1"/>
    <col min="7412" max="7412" width="1.85546875" style="1" customWidth="1"/>
    <col min="7413" max="7416" width="3.28515625" style="1" customWidth="1"/>
    <col min="7417" max="7417" width="1.85546875" style="1" customWidth="1"/>
    <col min="7418" max="7418" width="12.42578125" style="1" customWidth="1"/>
    <col min="7419" max="7419" width="1.85546875" style="1" customWidth="1"/>
    <col min="7420" max="7422" width="3" style="1" customWidth="1"/>
    <col min="7423" max="7423" width="4.42578125" style="1" customWidth="1"/>
    <col min="7424" max="7425" width="3" style="1" customWidth="1"/>
    <col min="7426" max="7431" width="3.28515625" style="1" customWidth="1"/>
    <col min="7432" max="7433" width="9.140625" style="1" customWidth="1"/>
    <col min="7434" max="7437" width="3.28515625" style="1" customWidth="1"/>
    <col min="7438" max="7438" width="4.140625" style="1" customWidth="1"/>
    <col min="7439" max="7651" width="10.28515625" style="1"/>
    <col min="7652" max="7660" width="9.140625" style="1" customWidth="1"/>
    <col min="7661" max="7661" width="1" style="1" customWidth="1"/>
    <col min="7662" max="7665" width="3.28515625" style="1" customWidth="1"/>
    <col min="7666" max="7666" width="1.85546875" style="1" customWidth="1"/>
    <col min="7667" max="7667" width="17.85546875" style="1" customWidth="1"/>
    <col min="7668" max="7668" width="1.85546875" style="1" customWidth="1"/>
    <col min="7669" max="7672" width="3.28515625" style="1" customWidth="1"/>
    <col min="7673" max="7673" width="1.85546875" style="1" customWidth="1"/>
    <col min="7674" max="7674" width="12.42578125" style="1" customWidth="1"/>
    <col min="7675" max="7675" width="1.85546875" style="1" customWidth="1"/>
    <col min="7676" max="7678" width="3" style="1" customWidth="1"/>
    <col min="7679" max="7679" width="4.42578125" style="1" customWidth="1"/>
    <col min="7680" max="7681" width="3" style="1" customWidth="1"/>
    <col min="7682" max="7687" width="3.28515625" style="1" customWidth="1"/>
    <col min="7688" max="7689" width="9.140625" style="1" customWidth="1"/>
    <col min="7690" max="7693" width="3.28515625" style="1" customWidth="1"/>
    <col min="7694" max="7694" width="4.140625" style="1" customWidth="1"/>
    <col min="7695" max="7907" width="10.28515625" style="1"/>
    <col min="7908" max="7916" width="9.140625" style="1" customWidth="1"/>
    <col min="7917" max="7917" width="1" style="1" customWidth="1"/>
    <col min="7918" max="7921" width="3.28515625" style="1" customWidth="1"/>
    <col min="7922" max="7922" width="1.85546875" style="1" customWidth="1"/>
    <col min="7923" max="7923" width="17.85546875" style="1" customWidth="1"/>
    <col min="7924" max="7924" width="1.85546875" style="1" customWidth="1"/>
    <col min="7925" max="7928" width="3.28515625" style="1" customWidth="1"/>
    <col min="7929" max="7929" width="1.85546875" style="1" customWidth="1"/>
    <col min="7930" max="7930" width="12.42578125" style="1" customWidth="1"/>
    <col min="7931" max="7931" width="1.85546875" style="1" customWidth="1"/>
    <col min="7932" max="7934" width="3" style="1" customWidth="1"/>
    <col min="7935" max="7935" width="4.42578125" style="1" customWidth="1"/>
    <col min="7936" max="7937" width="3" style="1" customWidth="1"/>
    <col min="7938" max="7943" width="3.28515625" style="1" customWidth="1"/>
    <col min="7944" max="7945" width="9.140625" style="1" customWidth="1"/>
    <col min="7946" max="7949" width="3.28515625" style="1" customWidth="1"/>
    <col min="7950" max="7950" width="4.140625" style="1" customWidth="1"/>
    <col min="7951" max="8163" width="10.28515625" style="1"/>
    <col min="8164" max="8172" width="9.140625" style="1" customWidth="1"/>
    <col min="8173" max="8173" width="1" style="1" customWidth="1"/>
    <col min="8174" max="8177" width="3.28515625" style="1" customWidth="1"/>
    <col min="8178" max="8178" width="1.85546875" style="1" customWidth="1"/>
    <col min="8179" max="8179" width="17.85546875" style="1" customWidth="1"/>
    <col min="8180" max="8180" width="1.85546875" style="1" customWidth="1"/>
    <col min="8181" max="8184" width="3.28515625" style="1" customWidth="1"/>
    <col min="8185" max="8185" width="1.85546875" style="1" customWidth="1"/>
    <col min="8186" max="8186" width="12.42578125" style="1" customWidth="1"/>
    <col min="8187" max="8187" width="1.85546875" style="1" customWidth="1"/>
    <col min="8188" max="8190" width="3" style="1" customWidth="1"/>
    <col min="8191" max="8191" width="4.42578125" style="1" customWidth="1"/>
    <col min="8192" max="8193" width="3" style="1" customWidth="1"/>
    <col min="8194" max="8199" width="3.28515625" style="1" customWidth="1"/>
    <col min="8200" max="8201" width="9.140625" style="1" customWidth="1"/>
    <col min="8202" max="8205" width="3.28515625" style="1" customWidth="1"/>
    <col min="8206" max="8206" width="4.140625" style="1" customWidth="1"/>
    <col min="8207" max="8419" width="10.28515625" style="1"/>
    <col min="8420" max="8428" width="9.140625" style="1" customWidth="1"/>
    <col min="8429" max="8429" width="1" style="1" customWidth="1"/>
    <col min="8430" max="8433" width="3.28515625" style="1" customWidth="1"/>
    <col min="8434" max="8434" width="1.85546875" style="1" customWidth="1"/>
    <col min="8435" max="8435" width="17.85546875" style="1" customWidth="1"/>
    <col min="8436" max="8436" width="1.85546875" style="1" customWidth="1"/>
    <col min="8437" max="8440" width="3.28515625" style="1" customWidth="1"/>
    <col min="8441" max="8441" width="1.85546875" style="1" customWidth="1"/>
    <col min="8442" max="8442" width="12.42578125" style="1" customWidth="1"/>
    <col min="8443" max="8443" width="1.85546875" style="1" customWidth="1"/>
    <col min="8444" max="8446" width="3" style="1" customWidth="1"/>
    <col min="8447" max="8447" width="4.42578125" style="1" customWidth="1"/>
    <col min="8448" max="8449" width="3" style="1" customWidth="1"/>
    <col min="8450" max="8455" width="3.28515625" style="1" customWidth="1"/>
    <col min="8456" max="8457" width="9.140625" style="1" customWidth="1"/>
    <col min="8458" max="8461" width="3.28515625" style="1" customWidth="1"/>
    <col min="8462" max="8462" width="4.140625" style="1" customWidth="1"/>
    <col min="8463" max="8675" width="10.28515625" style="1"/>
    <col min="8676" max="8684" width="9.140625" style="1" customWidth="1"/>
    <col min="8685" max="8685" width="1" style="1" customWidth="1"/>
    <col min="8686" max="8689" width="3.28515625" style="1" customWidth="1"/>
    <col min="8690" max="8690" width="1.85546875" style="1" customWidth="1"/>
    <col min="8691" max="8691" width="17.85546875" style="1" customWidth="1"/>
    <col min="8692" max="8692" width="1.85546875" style="1" customWidth="1"/>
    <col min="8693" max="8696" width="3.28515625" style="1" customWidth="1"/>
    <col min="8697" max="8697" width="1.85546875" style="1" customWidth="1"/>
    <col min="8698" max="8698" width="12.42578125" style="1" customWidth="1"/>
    <col min="8699" max="8699" width="1.85546875" style="1" customWidth="1"/>
    <col min="8700" max="8702" width="3" style="1" customWidth="1"/>
    <col min="8703" max="8703" width="4.42578125" style="1" customWidth="1"/>
    <col min="8704" max="8705" width="3" style="1" customWidth="1"/>
    <col min="8706" max="8711" width="3.28515625" style="1" customWidth="1"/>
    <col min="8712" max="8713" width="9.140625" style="1" customWidth="1"/>
    <col min="8714" max="8717" width="3.28515625" style="1" customWidth="1"/>
    <col min="8718" max="8718" width="4.140625" style="1" customWidth="1"/>
    <col min="8719" max="8931" width="10.28515625" style="1"/>
    <col min="8932" max="8940" width="9.140625" style="1" customWidth="1"/>
    <col min="8941" max="8941" width="1" style="1" customWidth="1"/>
    <col min="8942" max="8945" width="3.28515625" style="1" customWidth="1"/>
    <col min="8946" max="8946" width="1.85546875" style="1" customWidth="1"/>
    <col min="8947" max="8947" width="17.85546875" style="1" customWidth="1"/>
    <col min="8948" max="8948" width="1.85546875" style="1" customWidth="1"/>
    <col min="8949" max="8952" width="3.28515625" style="1" customWidth="1"/>
    <col min="8953" max="8953" width="1.85546875" style="1" customWidth="1"/>
    <col min="8954" max="8954" width="12.42578125" style="1" customWidth="1"/>
    <col min="8955" max="8955" width="1.85546875" style="1" customWidth="1"/>
    <col min="8956" max="8958" width="3" style="1" customWidth="1"/>
    <col min="8959" max="8959" width="4.42578125" style="1" customWidth="1"/>
    <col min="8960" max="8961" width="3" style="1" customWidth="1"/>
    <col min="8962" max="8967" width="3.28515625" style="1" customWidth="1"/>
    <col min="8968" max="8969" width="9.140625" style="1" customWidth="1"/>
    <col min="8970" max="8973" width="3.28515625" style="1" customWidth="1"/>
    <col min="8974" max="8974" width="4.140625" style="1" customWidth="1"/>
    <col min="8975" max="9187" width="10.28515625" style="1"/>
    <col min="9188" max="9196" width="9.140625" style="1" customWidth="1"/>
    <col min="9197" max="9197" width="1" style="1" customWidth="1"/>
    <col min="9198" max="9201" width="3.28515625" style="1" customWidth="1"/>
    <col min="9202" max="9202" width="1.85546875" style="1" customWidth="1"/>
    <col min="9203" max="9203" width="17.85546875" style="1" customWidth="1"/>
    <col min="9204" max="9204" width="1.85546875" style="1" customWidth="1"/>
    <col min="9205" max="9208" width="3.28515625" style="1" customWidth="1"/>
    <col min="9209" max="9209" width="1.85546875" style="1" customWidth="1"/>
    <col min="9210" max="9210" width="12.42578125" style="1" customWidth="1"/>
    <col min="9211" max="9211" width="1.85546875" style="1" customWidth="1"/>
    <col min="9212" max="9214" width="3" style="1" customWidth="1"/>
    <col min="9215" max="9215" width="4.42578125" style="1" customWidth="1"/>
    <col min="9216" max="9217" width="3" style="1" customWidth="1"/>
    <col min="9218" max="9223" width="3.28515625" style="1" customWidth="1"/>
    <col min="9224" max="9225" width="9.140625" style="1" customWidth="1"/>
    <col min="9226" max="9229" width="3.28515625" style="1" customWidth="1"/>
    <col min="9230" max="9230" width="4.140625" style="1" customWidth="1"/>
    <col min="9231" max="9443" width="10.28515625" style="1"/>
    <col min="9444" max="9452" width="9.140625" style="1" customWidth="1"/>
    <col min="9453" max="9453" width="1" style="1" customWidth="1"/>
    <col min="9454" max="9457" width="3.28515625" style="1" customWidth="1"/>
    <col min="9458" max="9458" width="1.85546875" style="1" customWidth="1"/>
    <col min="9459" max="9459" width="17.85546875" style="1" customWidth="1"/>
    <col min="9460" max="9460" width="1.85546875" style="1" customWidth="1"/>
    <col min="9461" max="9464" width="3.28515625" style="1" customWidth="1"/>
    <col min="9465" max="9465" width="1.85546875" style="1" customWidth="1"/>
    <col min="9466" max="9466" width="12.42578125" style="1" customWidth="1"/>
    <col min="9467" max="9467" width="1.85546875" style="1" customWidth="1"/>
    <col min="9468" max="9470" width="3" style="1" customWidth="1"/>
    <col min="9471" max="9471" width="4.42578125" style="1" customWidth="1"/>
    <col min="9472" max="9473" width="3" style="1" customWidth="1"/>
    <col min="9474" max="9479" width="3.28515625" style="1" customWidth="1"/>
    <col min="9480" max="9481" width="9.140625" style="1" customWidth="1"/>
    <col min="9482" max="9485" width="3.28515625" style="1" customWidth="1"/>
    <col min="9486" max="9486" width="4.140625" style="1" customWidth="1"/>
    <col min="9487" max="9699" width="10.28515625" style="1"/>
    <col min="9700" max="9708" width="9.140625" style="1" customWidth="1"/>
    <col min="9709" max="9709" width="1" style="1" customWidth="1"/>
    <col min="9710" max="9713" width="3.28515625" style="1" customWidth="1"/>
    <col min="9714" max="9714" width="1.85546875" style="1" customWidth="1"/>
    <col min="9715" max="9715" width="17.85546875" style="1" customWidth="1"/>
    <col min="9716" max="9716" width="1.85546875" style="1" customWidth="1"/>
    <col min="9717" max="9720" width="3.28515625" style="1" customWidth="1"/>
    <col min="9721" max="9721" width="1.85546875" style="1" customWidth="1"/>
    <col min="9722" max="9722" width="12.42578125" style="1" customWidth="1"/>
    <col min="9723" max="9723" width="1.85546875" style="1" customWidth="1"/>
    <col min="9724" max="9726" width="3" style="1" customWidth="1"/>
    <col min="9727" max="9727" width="4.42578125" style="1" customWidth="1"/>
    <col min="9728" max="9729" width="3" style="1" customWidth="1"/>
    <col min="9730" max="9735" width="3.28515625" style="1" customWidth="1"/>
    <col min="9736" max="9737" width="9.140625" style="1" customWidth="1"/>
    <col min="9738" max="9741" width="3.28515625" style="1" customWidth="1"/>
    <col min="9742" max="9742" width="4.140625" style="1" customWidth="1"/>
    <col min="9743" max="9955" width="10.28515625" style="1"/>
    <col min="9956" max="9964" width="9.140625" style="1" customWidth="1"/>
    <col min="9965" max="9965" width="1" style="1" customWidth="1"/>
    <col min="9966" max="9969" width="3.28515625" style="1" customWidth="1"/>
    <col min="9970" max="9970" width="1.85546875" style="1" customWidth="1"/>
    <col min="9971" max="9971" width="17.85546875" style="1" customWidth="1"/>
    <col min="9972" max="9972" width="1.85546875" style="1" customWidth="1"/>
    <col min="9973" max="9976" width="3.28515625" style="1" customWidth="1"/>
    <col min="9977" max="9977" width="1.85546875" style="1" customWidth="1"/>
    <col min="9978" max="9978" width="12.42578125" style="1" customWidth="1"/>
    <col min="9979" max="9979" width="1.85546875" style="1" customWidth="1"/>
    <col min="9980" max="9982" width="3" style="1" customWidth="1"/>
    <col min="9983" max="9983" width="4.42578125" style="1" customWidth="1"/>
    <col min="9984" max="9985" width="3" style="1" customWidth="1"/>
    <col min="9986" max="9991" width="3.28515625" style="1" customWidth="1"/>
    <col min="9992" max="9993" width="9.140625" style="1" customWidth="1"/>
    <col min="9994" max="9997" width="3.28515625" style="1" customWidth="1"/>
    <col min="9998" max="9998" width="4.140625" style="1" customWidth="1"/>
    <col min="9999" max="10211" width="10.28515625" style="1"/>
    <col min="10212" max="10220" width="9.140625" style="1" customWidth="1"/>
    <col min="10221" max="10221" width="1" style="1" customWidth="1"/>
    <col min="10222" max="10225" width="3.28515625" style="1" customWidth="1"/>
    <col min="10226" max="10226" width="1.85546875" style="1" customWidth="1"/>
    <col min="10227" max="10227" width="17.85546875" style="1" customWidth="1"/>
    <col min="10228" max="10228" width="1.85546875" style="1" customWidth="1"/>
    <col min="10229" max="10232" width="3.28515625" style="1" customWidth="1"/>
    <col min="10233" max="10233" width="1.85546875" style="1" customWidth="1"/>
    <col min="10234" max="10234" width="12.42578125" style="1" customWidth="1"/>
    <col min="10235" max="10235" width="1.85546875" style="1" customWidth="1"/>
    <col min="10236" max="10238" width="3" style="1" customWidth="1"/>
    <col min="10239" max="10239" width="4.42578125" style="1" customWidth="1"/>
    <col min="10240" max="10241" width="3" style="1" customWidth="1"/>
    <col min="10242" max="10247" width="3.28515625" style="1" customWidth="1"/>
    <col min="10248" max="10249" width="9.140625" style="1" customWidth="1"/>
    <col min="10250" max="10253" width="3.28515625" style="1" customWidth="1"/>
    <col min="10254" max="10254" width="4.140625" style="1" customWidth="1"/>
    <col min="10255" max="10467" width="10.28515625" style="1"/>
    <col min="10468" max="10476" width="9.140625" style="1" customWidth="1"/>
    <col min="10477" max="10477" width="1" style="1" customWidth="1"/>
    <col min="10478" max="10481" width="3.28515625" style="1" customWidth="1"/>
    <col min="10482" max="10482" width="1.85546875" style="1" customWidth="1"/>
    <col min="10483" max="10483" width="17.85546875" style="1" customWidth="1"/>
    <col min="10484" max="10484" width="1.85546875" style="1" customWidth="1"/>
    <col min="10485" max="10488" width="3.28515625" style="1" customWidth="1"/>
    <col min="10489" max="10489" width="1.85546875" style="1" customWidth="1"/>
    <col min="10490" max="10490" width="12.42578125" style="1" customWidth="1"/>
    <col min="10491" max="10491" width="1.85546875" style="1" customWidth="1"/>
    <col min="10492" max="10494" width="3" style="1" customWidth="1"/>
    <col min="10495" max="10495" width="4.42578125" style="1" customWidth="1"/>
    <col min="10496" max="10497" width="3" style="1" customWidth="1"/>
    <col min="10498" max="10503" width="3.28515625" style="1" customWidth="1"/>
    <col min="10504" max="10505" width="9.140625" style="1" customWidth="1"/>
    <col min="10506" max="10509" width="3.28515625" style="1" customWidth="1"/>
    <col min="10510" max="10510" width="4.140625" style="1" customWidth="1"/>
    <col min="10511" max="10723" width="10.28515625" style="1"/>
    <col min="10724" max="10732" width="9.140625" style="1" customWidth="1"/>
    <col min="10733" max="10733" width="1" style="1" customWidth="1"/>
    <col min="10734" max="10737" width="3.28515625" style="1" customWidth="1"/>
    <col min="10738" max="10738" width="1.85546875" style="1" customWidth="1"/>
    <col min="10739" max="10739" width="17.85546875" style="1" customWidth="1"/>
    <col min="10740" max="10740" width="1.85546875" style="1" customWidth="1"/>
    <col min="10741" max="10744" width="3.28515625" style="1" customWidth="1"/>
    <col min="10745" max="10745" width="1.85546875" style="1" customWidth="1"/>
    <col min="10746" max="10746" width="12.42578125" style="1" customWidth="1"/>
    <col min="10747" max="10747" width="1.85546875" style="1" customWidth="1"/>
    <col min="10748" max="10750" width="3" style="1" customWidth="1"/>
    <col min="10751" max="10751" width="4.42578125" style="1" customWidth="1"/>
    <col min="10752" max="10753" width="3" style="1" customWidth="1"/>
    <col min="10754" max="10759" width="3.28515625" style="1" customWidth="1"/>
    <col min="10760" max="10761" width="9.140625" style="1" customWidth="1"/>
    <col min="10762" max="10765" width="3.28515625" style="1" customWidth="1"/>
    <col min="10766" max="10766" width="4.140625" style="1" customWidth="1"/>
    <col min="10767" max="10979" width="10.28515625" style="1"/>
    <col min="10980" max="10988" width="9.140625" style="1" customWidth="1"/>
    <col min="10989" max="10989" width="1" style="1" customWidth="1"/>
    <col min="10990" max="10993" width="3.28515625" style="1" customWidth="1"/>
    <col min="10994" max="10994" width="1.85546875" style="1" customWidth="1"/>
    <col min="10995" max="10995" width="17.85546875" style="1" customWidth="1"/>
    <col min="10996" max="10996" width="1.85546875" style="1" customWidth="1"/>
    <col min="10997" max="11000" width="3.28515625" style="1" customWidth="1"/>
    <col min="11001" max="11001" width="1.85546875" style="1" customWidth="1"/>
    <col min="11002" max="11002" width="12.42578125" style="1" customWidth="1"/>
    <col min="11003" max="11003" width="1.85546875" style="1" customWidth="1"/>
    <col min="11004" max="11006" width="3" style="1" customWidth="1"/>
    <col min="11007" max="11007" width="4.42578125" style="1" customWidth="1"/>
    <col min="11008" max="11009" width="3" style="1" customWidth="1"/>
    <col min="11010" max="11015" width="3.28515625" style="1" customWidth="1"/>
    <col min="11016" max="11017" width="9.140625" style="1" customWidth="1"/>
    <col min="11018" max="11021" width="3.28515625" style="1" customWidth="1"/>
    <col min="11022" max="11022" width="4.140625" style="1" customWidth="1"/>
    <col min="11023" max="11235" width="10.28515625" style="1"/>
    <col min="11236" max="11244" width="9.140625" style="1" customWidth="1"/>
    <col min="11245" max="11245" width="1" style="1" customWidth="1"/>
    <col min="11246" max="11249" width="3.28515625" style="1" customWidth="1"/>
    <col min="11250" max="11250" width="1.85546875" style="1" customWidth="1"/>
    <col min="11251" max="11251" width="17.85546875" style="1" customWidth="1"/>
    <col min="11252" max="11252" width="1.85546875" style="1" customWidth="1"/>
    <col min="11253" max="11256" width="3.28515625" style="1" customWidth="1"/>
    <col min="11257" max="11257" width="1.85546875" style="1" customWidth="1"/>
    <col min="11258" max="11258" width="12.42578125" style="1" customWidth="1"/>
    <col min="11259" max="11259" width="1.85546875" style="1" customWidth="1"/>
    <col min="11260" max="11262" width="3" style="1" customWidth="1"/>
    <col min="11263" max="11263" width="4.42578125" style="1" customWidth="1"/>
    <col min="11264" max="11265" width="3" style="1" customWidth="1"/>
    <col min="11266" max="11271" width="3.28515625" style="1" customWidth="1"/>
    <col min="11272" max="11273" width="9.140625" style="1" customWidth="1"/>
    <col min="11274" max="11277" width="3.28515625" style="1" customWidth="1"/>
    <col min="11278" max="11278" width="4.140625" style="1" customWidth="1"/>
    <col min="11279" max="11491" width="10.28515625" style="1"/>
    <col min="11492" max="11500" width="9.140625" style="1" customWidth="1"/>
    <col min="11501" max="11501" width="1" style="1" customWidth="1"/>
    <col min="11502" max="11505" width="3.28515625" style="1" customWidth="1"/>
    <col min="11506" max="11506" width="1.85546875" style="1" customWidth="1"/>
    <col min="11507" max="11507" width="17.85546875" style="1" customWidth="1"/>
    <col min="11508" max="11508" width="1.85546875" style="1" customWidth="1"/>
    <col min="11509" max="11512" width="3.28515625" style="1" customWidth="1"/>
    <col min="11513" max="11513" width="1.85546875" style="1" customWidth="1"/>
    <col min="11514" max="11514" width="12.42578125" style="1" customWidth="1"/>
    <col min="11515" max="11515" width="1.85546875" style="1" customWidth="1"/>
    <col min="11516" max="11518" width="3" style="1" customWidth="1"/>
    <col min="11519" max="11519" width="4.42578125" style="1" customWidth="1"/>
    <col min="11520" max="11521" width="3" style="1" customWidth="1"/>
    <col min="11522" max="11527" width="3.28515625" style="1" customWidth="1"/>
    <col min="11528" max="11529" width="9.140625" style="1" customWidth="1"/>
    <col min="11530" max="11533" width="3.28515625" style="1" customWidth="1"/>
    <col min="11534" max="11534" width="4.140625" style="1" customWidth="1"/>
    <col min="11535" max="11747" width="10.28515625" style="1"/>
    <col min="11748" max="11756" width="9.140625" style="1" customWidth="1"/>
    <col min="11757" max="11757" width="1" style="1" customWidth="1"/>
    <col min="11758" max="11761" width="3.28515625" style="1" customWidth="1"/>
    <col min="11762" max="11762" width="1.85546875" style="1" customWidth="1"/>
    <col min="11763" max="11763" width="17.85546875" style="1" customWidth="1"/>
    <col min="11764" max="11764" width="1.85546875" style="1" customWidth="1"/>
    <col min="11765" max="11768" width="3.28515625" style="1" customWidth="1"/>
    <col min="11769" max="11769" width="1.85546875" style="1" customWidth="1"/>
    <col min="11770" max="11770" width="12.42578125" style="1" customWidth="1"/>
    <col min="11771" max="11771" width="1.85546875" style="1" customWidth="1"/>
    <col min="11772" max="11774" width="3" style="1" customWidth="1"/>
    <col min="11775" max="11775" width="4.42578125" style="1" customWidth="1"/>
    <col min="11776" max="11777" width="3" style="1" customWidth="1"/>
    <col min="11778" max="11783" width="3.28515625" style="1" customWidth="1"/>
    <col min="11784" max="11785" width="9.140625" style="1" customWidth="1"/>
    <col min="11786" max="11789" width="3.28515625" style="1" customWidth="1"/>
    <col min="11790" max="11790" width="4.140625" style="1" customWidth="1"/>
    <col min="11791" max="12003" width="10.28515625" style="1"/>
    <col min="12004" max="12012" width="9.140625" style="1" customWidth="1"/>
    <col min="12013" max="12013" width="1" style="1" customWidth="1"/>
    <col min="12014" max="12017" width="3.28515625" style="1" customWidth="1"/>
    <col min="12018" max="12018" width="1.85546875" style="1" customWidth="1"/>
    <col min="12019" max="12019" width="17.85546875" style="1" customWidth="1"/>
    <col min="12020" max="12020" width="1.85546875" style="1" customWidth="1"/>
    <col min="12021" max="12024" width="3.28515625" style="1" customWidth="1"/>
    <col min="12025" max="12025" width="1.85546875" style="1" customWidth="1"/>
    <col min="12026" max="12026" width="12.42578125" style="1" customWidth="1"/>
    <col min="12027" max="12027" width="1.85546875" style="1" customWidth="1"/>
    <col min="12028" max="12030" width="3" style="1" customWidth="1"/>
    <col min="12031" max="12031" width="4.42578125" style="1" customWidth="1"/>
    <col min="12032" max="12033" width="3" style="1" customWidth="1"/>
    <col min="12034" max="12039" width="3.28515625" style="1" customWidth="1"/>
    <col min="12040" max="12041" width="9.140625" style="1" customWidth="1"/>
    <col min="12042" max="12045" width="3.28515625" style="1" customWidth="1"/>
    <col min="12046" max="12046" width="4.140625" style="1" customWidth="1"/>
    <col min="12047" max="12259" width="10.28515625" style="1"/>
    <col min="12260" max="12268" width="9.140625" style="1" customWidth="1"/>
    <col min="12269" max="12269" width="1" style="1" customWidth="1"/>
    <col min="12270" max="12273" width="3.28515625" style="1" customWidth="1"/>
    <col min="12274" max="12274" width="1.85546875" style="1" customWidth="1"/>
    <col min="12275" max="12275" width="17.85546875" style="1" customWidth="1"/>
    <col min="12276" max="12276" width="1.85546875" style="1" customWidth="1"/>
    <col min="12277" max="12280" width="3.28515625" style="1" customWidth="1"/>
    <col min="12281" max="12281" width="1.85546875" style="1" customWidth="1"/>
    <col min="12282" max="12282" width="12.42578125" style="1" customWidth="1"/>
    <col min="12283" max="12283" width="1.85546875" style="1" customWidth="1"/>
    <col min="12284" max="12286" width="3" style="1" customWidth="1"/>
    <col min="12287" max="12287" width="4.42578125" style="1" customWidth="1"/>
    <col min="12288" max="12289" width="3" style="1" customWidth="1"/>
    <col min="12290" max="12295" width="3.28515625" style="1" customWidth="1"/>
    <col min="12296" max="12297" width="9.140625" style="1" customWidth="1"/>
    <col min="12298" max="12301" width="3.28515625" style="1" customWidth="1"/>
    <col min="12302" max="12302" width="4.140625" style="1" customWidth="1"/>
    <col min="12303" max="12515" width="10.28515625" style="1"/>
    <col min="12516" max="12524" width="9.140625" style="1" customWidth="1"/>
    <col min="12525" max="12525" width="1" style="1" customWidth="1"/>
    <col min="12526" max="12529" width="3.28515625" style="1" customWidth="1"/>
    <col min="12530" max="12530" width="1.85546875" style="1" customWidth="1"/>
    <col min="12531" max="12531" width="17.85546875" style="1" customWidth="1"/>
    <col min="12532" max="12532" width="1.85546875" style="1" customWidth="1"/>
    <col min="12533" max="12536" width="3.28515625" style="1" customWidth="1"/>
    <col min="12537" max="12537" width="1.85546875" style="1" customWidth="1"/>
    <col min="12538" max="12538" width="12.42578125" style="1" customWidth="1"/>
    <col min="12539" max="12539" width="1.85546875" style="1" customWidth="1"/>
    <col min="12540" max="12542" width="3" style="1" customWidth="1"/>
    <col min="12543" max="12543" width="4.42578125" style="1" customWidth="1"/>
    <col min="12544" max="12545" width="3" style="1" customWidth="1"/>
    <col min="12546" max="12551" width="3.28515625" style="1" customWidth="1"/>
    <col min="12552" max="12553" width="9.140625" style="1" customWidth="1"/>
    <col min="12554" max="12557" width="3.28515625" style="1" customWidth="1"/>
    <col min="12558" max="12558" width="4.140625" style="1" customWidth="1"/>
    <col min="12559" max="12771" width="10.28515625" style="1"/>
    <col min="12772" max="12780" width="9.140625" style="1" customWidth="1"/>
    <col min="12781" max="12781" width="1" style="1" customWidth="1"/>
    <col min="12782" max="12785" width="3.28515625" style="1" customWidth="1"/>
    <col min="12786" max="12786" width="1.85546875" style="1" customWidth="1"/>
    <col min="12787" max="12787" width="17.85546875" style="1" customWidth="1"/>
    <col min="12788" max="12788" width="1.85546875" style="1" customWidth="1"/>
    <col min="12789" max="12792" width="3.28515625" style="1" customWidth="1"/>
    <col min="12793" max="12793" width="1.85546875" style="1" customWidth="1"/>
    <col min="12794" max="12794" width="12.42578125" style="1" customWidth="1"/>
    <col min="12795" max="12795" width="1.85546875" style="1" customWidth="1"/>
    <col min="12796" max="12798" width="3" style="1" customWidth="1"/>
    <col min="12799" max="12799" width="4.42578125" style="1" customWidth="1"/>
    <col min="12800" max="12801" width="3" style="1" customWidth="1"/>
    <col min="12802" max="12807" width="3.28515625" style="1" customWidth="1"/>
    <col min="12808" max="12809" width="9.140625" style="1" customWidth="1"/>
    <col min="12810" max="12813" width="3.28515625" style="1" customWidth="1"/>
    <col min="12814" max="12814" width="4.140625" style="1" customWidth="1"/>
    <col min="12815" max="13027" width="10.28515625" style="1"/>
    <col min="13028" max="13036" width="9.140625" style="1" customWidth="1"/>
    <col min="13037" max="13037" width="1" style="1" customWidth="1"/>
    <col min="13038" max="13041" width="3.28515625" style="1" customWidth="1"/>
    <col min="13042" max="13042" width="1.85546875" style="1" customWidth="1"/>
    <col min="13043" max="13043" width="17.85546875" style="1" customWidth="1"/>
    <col min="13044" max="13044" width="1.85546875" style="1" customWidth="1"/>
    <col min="13045" max="13048" width="3.28515625" style="1" customWidth="1"/>
    <col min="13049" max="13049" width="1.85546875" style="1" customWidth="1"/>
    <col min="13050" max="13050" width="12.42578125" style="1" customWidth="1"/>
    <col min="13051" max="13051" width="1.85546875" style="1" customWidth="1"/>
    <col min="13052" max="13054" width="3" style="1" customWidth="1"/>
    <col min="13055" max="13055" width="4.42578125" style="1" customWidth="1"/>
    <col min="13056" max="13057" width="3" style="1" customWidth="1"/>
    <col min="13058" max="13063" width="3.28515625" style="1" customWidth="1"/>
    <col min="13064" max="13065" width="9.140625" style="1" customWidth="1"/>
    <col min="13066" max="13069" width="3.28515625" style="1" customWidth="1"/>
    <col min="13070" max="13070" width="4.140625" style="1" customWidth="1"/>
    <col min="13071" max="13283" width="10.28515625" style="1"/>
    <col min="13284" max="13292" width="9.140625" style="1" customWidth="1"/>
    <col min="13293" max="13293" width="1" style="1" customWidth="1"/>
    <col min="13294" max="13297" width="3.28515625" style="1" customWidth="1"/>
    <col min="13298" max="13298" width="1.85546875" style="1" customWidth="1"/>
    <col min="13299" max="13299" width="17.85546875" style="1" customWidth="1"/>
    <col min="13300" max="13300" width="1.85546875" style="1" customWidth="1"/>
    <col min="13301" max="13304" width="3.28515625" style="1" customWidth="1"/>
    <col min="13305" max="13305" width="1.85546875" style="1" customWidth="1"/>
    <col min="13306" max="13306" width="12.42578125" style="1" customWidth="1"/>
    <col min="13307" max="13307" width="1.85546875" style="1" customWidth="1"/>
    <col min="13308" max="13310" width="3" style="1" customWidth="1"/>
    <col min="13311" max="13311" width="4.42578125" style="1" customWidth="1"/>
    <col min="13312" max="13313" width="3" style="1" customWidth="1"/>
    <col min="13314" max="13319" width="3.28515625" style="1" customWidth="1"/>
    <col min="13320" max="13321" width="9.140625" style="1" customWidth="1"/>
    <col min="13322" max="13325" width="3.28515625" style="1" customWidth="1"/>
    <col min="13326" max="13326" width="4.140625" style="1" customWidth="1"/>
    <col min="13327" max="13539" width="10.28515625" style="1"/>
    <col min="13540" max="13548" width="9.140625" style="1" customWidth="1"/>
    <col min="13549" max="13549" width="1" style="1" customWidth="1"/>
    <col min="13550" max="13553" width="3.28515625" style="1" customWidth="1"/>
    <col min="13554" max="13554" width="1.85546875" style="1" customWidth="1"/>
    <col min="13555" max="13555" width="17.85546875" style="1" customWidth="1"/>
    <col min="13556" max="13556" width="1.85546875" style="1" customWidth="1"/>
    <col min="13557" max="13560" width="3.28515625" style="1" customWidth="1"/>
    <col min="13561" max="13561" width="1.85546875" style="1" customWidth="1"/>
    <col min="13562" max="13562" width="12.42578125" style="1" customWidth="1"/>
    <col min="13563" max="13563" width="1.85546875" style="1" customWidth="1"/>
    <col min="13564" max="13566" width="3" style="1" customWidth="1"/>
    <col min="13567" max="13567" width="4.42578125" style="1" customWidth="1"/>
    <col min="13568" max="13569" width="3" style="1" customWidth="1"/>
    <col min="13570" max="13575" width="3.28515625" style="1" customWidth="1"/>
    <col min="13576" max="13577" width="9.140625" style="1" customWidth="1"/>
    <col min="13578" max="13581" width="3.28515625" style="1" customWidth="1"/>
    <col min="13582" max="13582" width="4.140625" style="1" customWidth="1"/>
    <col min="13583" max="13795" width="10.28515625" style="1"/>
    <col min="13796" max="13804" width="9.140625" style="1" customWidth="1"/>
    <col min="13805" max="13805" width="1" style="1" customWidth="1"/>
    <col min="13806" max="13809" width="3.28515625" style="1" customWidth="1"/>
    <col min="13810" max="13810" width="1.85546875" style="1" customWidth="1"/>
    <col min="13811" max="13811" width="17.85546875" style="1" customWidth="1"/>
    <col min="13812" max="13812" width="1.85546875" style="1" customWidth="1"/>
    <col min="13813" max="13816" width="3.28515625" style="1" customWidth="1"/>
    <col min="13817" max="13817" width="1.85546875" style="1" customWidth="1"/>
    <col min="13818" max="13818" width="12.42578125" style="1" customWidth="1"/>
    <col min="13819" max="13819" width="1.85546875" style="1" customWidth="1"/>
    <col min="13820" max="13822" width="3" style="1" customWidth="1"/>
    <col min="13823" max="13823" width="4.42578125" style="1" customWidth="1"/>
    <col min="13824" max="13825" width="3" style="1" customWidth="1"/>
    <col min="13826" max="13831" width="3.28515625" style="1" customWidth="1"/>
    <col min="13832" max="13833" width="9.140625" style="1" customWidth="1"/>
    <col min="13834" max="13837" width="3.28515625" style="1" customWidth="1"/>
    <col min="13838" max="13838" width="4.140625" style="1" customWidth="1"/>
    <col min="13839" max="14051" width="10.28515625" style="1"/>
    <col min="14052" max="14060" width="9.140625" style="1" customWidth="1"/>
    <col min="14061" max="14061" width="1" style="1" customWidth="1"/>
    <col min="14062" max="14065" width="3.28515625" style="1" customWidth="1"/>
    <col min="14066" max="14066" width="1.85546875" style="1" customWidth="1"/>
    <col min="14067" max="14067" width="17.85546875" style="1" customWidth="1"/>
    <col min="14068" max="14068" width="1.85546875" style="1" customWidth="1"/>
    <col min="14069" max="14072" width="3.28515625" style="1" customWidth="1"/>
    <col min="14073" max="14073" width="1.85546875" style="1" customWidth="1"/>
    <col min="14074" max="14074" width="12.42578125" style="1" customWidth="1"/>
    <col min="14075" max="14075" width="1.85546875" style="1" customWidth="1"/>
    <col min="14076" max="14078" width="3" style="1" customWidth="1"/>
    <col min="14079" max="14079" width="4.42578125" style="1" customWidth="1"/>
    <col min="14080" max="14081" width="3" style="1" customWidth="1"/>
    <col min="14082" max="14087" width="3.28515625" style="1" customWidth="1"/>
    <col min="14088" max="14089" width="9.140625" style="1" customWidth="1"/>
    <col min="14090" max="14093" width="3.28515625" style="1" customWidth="1"/>
    <col min="14094" max="14094" width="4.140625" style="1" customWidth="1"/>
    <col min="14095" max="14307" width="10.28515625" style="1"/>
    <col min="14308" max="14316" width="9.140625" style="1" customWidth="1"/>
    <col min="14317" max="14317" width="1" style="1" customWidth="1"/>
    <col min="14318" max="14321" width="3.28515625" style="1" customWidth="1"/>
    <col min="14322" max="14322" width="1.85546875" style="1" customWidth="1"/>
    <col min="14323" max="14323" width="17.85546875" style="1" customWidth="1"/>
    <col min="14324" max="14324" width="1.85546875" style="1" customWidth="1"/>
    <col min="14325" max="14328" width="3.28515625" style="1" customWidth="1"/>
    <col min="14329" max="14329" width="1.85546875" style="1" customWidth="1"/>
    <col min="14330" max="14330" width="12.42578125" style="1" customWidth="1"/>
    <col min="14331" max="14331" width="1.85546875" style="1" customWidth="1"/>
    <col min="14332" max="14334" width="3" style="1" customWidth="1"/>
    <col min="14335" max="14335" width="4.42578125" style="1" customWidth="1"/>
    <col min="14336" max="14337" width="3" style="1" customWidth="1"/>
    <col min="14338" max="14343" width="3.28515625" style="1" customWidth="1"/>
    <col min="14344" max="14345" width="9.140625" style="1" customWidth="1"/>
    <col min="14346" max="14349" width="3.28515625" style="1" customWidth="1"/>
    <col min="14350" max="14350" width="4.140625" style="1" customWidth="1"/>
    <col min="14351" max="14563" width="10.28515625" style="1"/>
    <col min="14564" max="14572" width="9.140625" style="1" customWidth="1"/>
    <col min="14573" max="14573" width="1" style="1" customWidth="1"/>
    <col min="14574" max="14577" width="3.28515625" style="1" customWidth="1"/>
    <col min="14578" max="14578" width="1.85546875" style="1" customWidth="1"/>
    <col min="14579" max="14579" width="17.85546875" style="1" customWidth="1"/>
    <col min="14580" max="14580" width="1.85546875" style="1" customWidth="1"/>
    <col min="14581" max="14584" width="3.28515625" style="1" customWidth="1"/>
    <col min="14585" max="14585" width="1.85546875" style="1" customWidth="1"/>
    <col min="14586" max="14586" width="12.42578125" style="1" customWidth="1"/>
    <col min="14587" max="14587" width="1.85546875" style="1" customWidth="1"/>
    <col min="14588" max="14590" width="3" style="1" customWidth="1"/>
    <col min="14591" max="14591" width="4.42578125" style="1" customWidth="1"/>
    <col min="14592" max="14593" width="3" style="1" customWidth="1"/>
    <col min="14594" max="14599" width="3.28515625" style="1" customWidth="1"/>
    <col min="14600" max="14601" width="9.140625" style="1" customWidth="1"/>
    <col min="14602" max="14605" width="3.28515625" style="1" customWidth="1"/>
    <col min="14606" max="14606" width="4.140625" style="1" customWidth="1"/>
    <col min="14607" max="14819" width="10.28515625" style="1"/>
    <col min="14820" max="14828" width="9.140625" style="1" customWidth="1"/>
    <col min="14829" max="14829" width="1" style="1" customWidth="1"/>
    <col min="14830" max="14833" width="3.28515625" style="1" customWidth="1"/>
    <col min="14834" max="14834" width="1.85546875" style="1" customWidth="1"/>
    <col min="14835" max="14835" width="17.85546875" style="1" customWidth="1"/>
    <col min="14836" max="14836" width="1.85546875" style="1" customWidth="1"/>
    <col min="14837" max="14840" width="3.28515625" style="1" customWidth="1"/>
    <col min="14841" max="14841" width="1.85546875" style="1" customWidth="1"/>
    <col min="14842" max="14842" width="12.42578125" style="1" customWidth="1"/>
    <col min="14843" max="14843" width="1.85546875" style="1" customWidth="1"/>
    <col min="14844" max="14846" width="3" style="1" customWidth="1"/>
    <col min="14847" max="14847" width="4.42578125" style="1" customWidth="1"/>
    <col min="14848" max="14849" width="3" style="1" customWidth="1"/>
    <col min="14850" max="14855" width="3.28515625" style="1" customWidth="1"/>
    <col min="14856" max="14857" width="9.140625" style="1" customWidth="1"/>
    <col min="14858" max="14861" width="3.28515625" style="1" customWidth="1"/>
    <col min="14862" max="14862" width="4.140625" style="1" customWidth="1"/>
    <col min="14863" max="15075" width="10.28515625" style="1"/>
    <col min="15076" max="15084" width="9.140625" style="1" customWidth="1"/>
    <col min="15085" max="15085" width="1" style="1" customWidth="1"/>
    <col min="15086" max="15089" width="3.28515625" style="1" customWidth="1"/>
    <col min="15090" max="15090" width="1.85546875" style="1" customWidth="1"/>
    <col min="15091" max="15091" width="17.85546875" style="1" customWidth="1"/>
    <col min="15092" max="15092" width="1.85546875" style="1" customWidth="1"/>
    <col min="15093" max="15096" width="3.28515625" style="1" customWidth="1"/>
    <col min="15097" max="15097" width="1.85546875" style="1" customWidth="1"/>
    <col min="15098" max="15098" width="12.42578125" style="1" customWidth="1"/>
    <col min="15099" max="15099" width="1.85546875" style="1" customWidth="1"/>
    <col min="15100" max="15102" width="3" style="1" customWidth="1"/>
    <col min="15103" max="15103" width="4.42578125" style="1" customWidth="1"/>
    <col min="15104" max="15105" width="3" style="1" customWidth="1"/>
    <col min="15106" max="15111" width="3.28515625" style="1" customWidth="1"/>
    <col min="15112" max="15113" width="9.140625" style="1" customWidth="1"/>
    <col min="15114" max="15117" width="3.28515625" style="1" customWidth="1"/>
    <col min="15118" max="15118" width="4.140625" style="1" customWidth="1"/>
    <col min="15119" max="15331" width="10.28515625" style="1"/>
    <col min="15332" max="15340" width="9.140625" style="1" customWidth="1"/>
    <col min="15341" max="15341" width="1" style="1" customWidth="1"/>
    <col min="15342" max="15345" width="3.28515625" style="1" customWidth="1"/>
    <col min="15346" max="15346" width="1.85546875" style="1" customWidth="1"/>
    <col min="15347" max="15347" width="17.85546875" style="1" customWidth="1"/>
    <col min="15348" max="15348" width="1.85546875" style="1" customWidth="1"/>
    <col min="15349" max="15352" width="3.28515625" style="1" customWidth="1"/>
    <col min="15353" max="15353" width="1.85546875" style="1" customWidth="1"/>
    <col min="15354" max="15354" width="12.42578125" style="1" customWidth="1"/>
    <col min="15355" max="15355" width="1.85546875" style="1" customWidth="1"/>
    <col min="15356" max="15358" width="3" style="1" customWidth="1"/>
    <col min="15359" max="15359" width="4.42578125" style="1" customWidth="1"/>
    <col min="15360" max="15361" width="3" style="1" customWidth="1"/>
    <col min="15362" max="15367" width="3.28515625" style="1" customWidth="1"/>
    <col min="15368" max="15369" width="9.140625" style="1" customWidth="1"/>
    <col min="15370" max="15373" width="3.28515625" style="1" customWidth="1"/>
    <col min="15374" max="15374" width="4.140625" style="1" customWidth="1"/>
    <col min="15375" max="15587" width="10.28515625" style="1"/>
    <col min="15588" max="15596" width="9.140625" style="1" customWidth="1"/>
    <col min="15597" max="15597" width="1" style="1" customWidth="1"/>
    <col min="15598" max="15601" width="3.28515625" style="1" customWidth="1"/>
    <col min="15602" max="15602" width="1.85546875" style="1" customWidth="1"/>
    <col min="15603" max="15603" width="17.85546875" style="1" customWidth="1"/>
    <col min="15604" max="15604" width="1.85546875" style="1" customWidth="1"/>
    <col min="15605" max="15608" width="3.28515625" style="1" customWidth="1"/>
    <col min="15609" max="15609" width="1.85546875" style="1" customWidth="1"/>
    <col min="15610" max="15610" width="12.42578125" style="1" customWidth="1"/>
    <col min="15611" max="15611" width="1.85546875" style="1" customWidth="1"/>
    <col min="15612" max="15614" width="3" style="1" customWidth="1"/>
    <col min="15615" max="15615" width="4.42578125" style="1" customWidth="1"/>
    <col min="15616" max="15617" width="3" style="1" customWidth="1"/>
    <col min="15618" max="15623" width="3.28515625" style="1" customWidth="1"/>
    <col min="15624" max="15625" width="9.140625" style="1" customWidth="1"/>
    <col min="15626" max="15629" width="3.28515625" style="1" customWidth="1"/>
    <col min="15630" max="15630" width="4.140625" style="1" customWidth="1"/>
    <col min="15631" max="15843" width="10.28515625" style="1"/>
    <col min="15844" max="15852" width="9.140625" style="1" customWidth="1"/>
    <col min="15853" max="15853" width="1" style="1" customWidth="1"/>
    <col min="15854" max="15857" width="3.28515625" style="1" customWidth="1"/>
    <col min="15858" max="15858" width="1.85546875" style="1" customWidth="1"/>
    <col min="15859" max="15859" width="17.85546875" style="1" customWidth="1"/>
    <col min="15860" max="15860" width="1.85546875" style="1" customWidth="1"/>
    <col min="15861" max="15864" width="3.28515625" style="1" customWidth="1"/>
    <col min="15865" max="15865" width="1.85546875" style="1" customWidth="1"/>
    <col min="15866" max="15866" width="12.42578125" style="1" customWidth="1"/>
    <col min="15867" max="15867" width="1.85546875" style="1" customWidth="1"/>
    <col min="15868" max="15870" width="3" style="1" customWidth="1"/>
    <col min="15871" max="15871" width="4.42578125" style="1" customWidth="1"/>
    <col min="15872" max="15873" width="3" style="1" customWidth="1"/>
    <col min="15874" max="15879" width="3.28515625" style="1" customWidth="1"/>
    <col min="15880" max="15881" width="9.140625" style="1" customWidth="1"/>
    <col min="15882" max="15885" width="3.28515625" style="1" customWidth="1"/>
    <col min="15886" max="15886" width="4.140625" style="1" customWidth="1"/>
    <col min="15887" max="16099" width="10.28515625" style="1"/>
    <col min="16100" max="16108" width="9.140625" style="1" customWidth="1"/>
    <col min="16109" max="16109" width="1" style="1" customWidth="1"/>
    <col min="16110" max="16113" width="3.28515625" style="1" customWidth="1"/>
    <col min="16114" max="16114" width="1.85546875" style="1" customWidth="1"/>
    <col min="16115" max="16115" width="17.85546875" style="1" customWidth="1"/>
    <col min="16116" max="16116" width="1.85546875" style="1" customWidth="1"/>
    <col min="16117" max="16120" width="3.28515625" style="1" customWidth="1"/>
    <col min="16121" max="16121" width="1.85546875" style="1" customWidth="1"/>
    <col min="16122" max="16122" width="12.42578125" style="1" customWidth="1"/>
    <col min="16123" max="16123" width="1.85546875" style="1" customWidth="1"/>
    <col min="16124" max="16126" width="3" style="1" customWidth="1"/>
    <col min="16127" max="16127" width="4.42578125" style="1" customWidth="1"/>
    <col min="16128" max="16129" width="3" style="1" customWidth="1"/>
    <col min="16130" max="16135" width="3.28515625" style="1" customWidth="1"/>
    <col min="16136" max="16137" width="9.140625" style="1" customWidth="1"/>
    <col min="16138" max="16141" width="3.28515625" style="1" customWidth="1"/>
    <col min="16142" max="16142" width="4.140625" style="1" customWidth="1"/>
    <col min="16143" max="16384" width="10.28515625" style="1"/>
  </cols>
  <sheetData>
    <row r="1" spans="1:28" ht="30" x14ac:dyDescent="0.25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8" ht="24" customHeight="1" x14ac:dyDescent="0.25">
      <c r="E2" s="14"/>
      <c r="F2" s="15" t="s">
        <v>6</v>
      </c>
      <c r="G2" s="16"/>
      <c r="H2" s="17">
        <v>771481735.07999992</v>
      </c>
      <c r="I2" s="3"/>
      <c r="J2" s="18">
        <v>3036419.1</v>
      </c>
      <c r="K2" s="19"/>
      <c r="L2" s="20">
        <v>768445315.9799999</v>
      </c>
      <c r="M2" s="21"/>
      <c r="N2" s="20">
        <v>-224191.35</v>
      </c>
      <c r="O2" s="20">
        <f>H2-N2</f>
        <v>771705926.42999995</v>
      </c>
      <c r="T2" s="10"/>
      <c r="U2" s="10"/>
      <c r="V2" s="10"/>
      <c r="W2" s="10"/>
      <c r="X2" s="10"/>
      <c r="Y2" s="10"/>
      <c r="AA2" s="1"/>
    </row>
    <row r="3" spans="1:28" ht="24" customHeight="1" x14ac:dyDescent="0.25">
      <c r="E3" s="14"/>
      <c r="F3" s="15" t="s">
        <v>7</v>
      </c>
      <c r="G3" s="16"/>
      <c r="H3" s="22">
        <v>838969530.70000029</v>
      </c>
      <c r="I3" s="3"/>
      <c r="J3" s="23">
        <v>3036419.1</v>
      </c>
      <c r="K3" s="19"/>
      <c r="L3" s="24">
        <v>835933111.60000026</v>
      </c>
      <c r="M3" s="21"/>
      <c r="N3" s="24">
        <v>35376421.180000007</v>
      </c>
      <c r="O3" s="24">
        <f>H3-N3</f>
        <v>803593109.52000022</v>
      </c>
      <c r="T3" s="10"/>
      <c r="U3" s="10"/>
      <c r="V3" s="10"/>
      <c r="W3" s="10"/>
      <c r="X3" s="10"/>
      <c r="Y3" s="10"/>
      <c r="AA3" s="1"/>
    </row>
    <row r="4" spans="1:28" ht="24" customHeight="1" x14ac:dyDescent="0.25">
      <c r="E4" s="14"/>
      <c r="F4" s="15" t="s">
        <v>8</v>
      </c>
      <c r="G4" s="16"/>
      <c r="H4" s="25">
        <v>-67487795.620000362</v>
      </c>
      <c r="I4" s="6"/>
      <c r="J4" s="25">
        <v>0</v>
      </c>
      <c r="K4" s="26"/>
      <c r="L4" s="25">
        <v>-67487795.620000362</v>
      </c>
      <c r="M4" s="27"/>
      <c r="N4" s="25">
        <v>-35600612.530000009</v>
      </c>
      <c r="O4" s="25">
        <f>O2-O3</f>
        <v>-31887183.090000272</v>
      </c>
      <c r="T4" s="10"/>
      <c r="U4" s="10"/>
      <c r="V4" s="10"/>
      <c r="W4" s="10"/>
      <c r="X4" s="10"/>
      <c r="Y4" s="10"/>
      <c r="Z4" s="28"/>
      <c r="AA4" s="1"/>
    </row>
    <row r="5" spans="1:28" ht="18" customHeight="1" x14ac:dyDescent="0.25">
      <c r="B5" s="29"/>
      <c r="C5" s="29"/>
      <c r="D5" s="29"/>
      <c r="E5" s="2" t="s">
        <v>9</v>
      </c>
      <c r="G5" s="16"/>
      <c r="H5" s="30"/>
      <c r="K5" s="31"/>
      <c r="L5" s="1"/>
      <c r="M5" s="32"/>
      <c r="N5" s="33">
        <v>0</v>
      </c>
      <c r="O5" s="33"/>
      <c r="T5" s="10"/>
      <c r="U5" s="10"/>
      <c r="V5" s="10"/>
      <c r="W5" s="10"/>
      <c r="X5" s="10"/>
      <c r="Y5" s="10"/>
      <c r="AA5" s="1"/>
    </row>
    <row r="6" spans="1:28" s="38" customFormat="1" ht="9.75" customHeight="1" thickBot="1" x14ac:dyDescent="0.3">
      <c r="A6" s="34"/>
      <c r="B6" s="34"/>
      <c r="C6" s="34"/>
      <c r="D6" s="34"/>
      <c r="E6" s="35"/>
      <c r="F6" s="35"/>
      <c r="G6" s="36"/>
      <c r="H6" s="30" t="s">
        <v>10</v>
      </c>
      <c r="I6" s="34"/>
      <c r="J6" s="34"/>
      <c r="K6" s="37"/>
      <c r="L6" s="34"/>
      <c r="M6" s="35"/>
      <c r="N6" s="34" t="s">
        <v>10</v>
      </c>
      <c r="O6" s="34"/>
      <c r="P6" s="34"/>
      <c r="Q6" s="34"/>
      <c r="R6" s="34"/>
      <c r="S6" s="34"/>
      <c r="T6" s="34"/>
      <c r="V6" s="39"/>
      <c r="W6" s="39"/>
      <c r="X6" s="39"/>
      <c r="Y6" s="39"/>
      <c r="Z6" s="40"/>
      <c r="AA6" s="41"/>
      <c r="AB6" s="42"/>
    </row>
    <row r="7" spans="1:28" s="38" customFormat="1" ht="43.5" customHeight="1" thickBot="1" x14ac:dyDescent="0.3">
      <c r="A7" s="43" t="s">
        <v>11</v>
      </c>
      <c r="B7" s="44" t="s">
        <v>12</v>
      </c>
      <c r="C7" s="44" t="s">
        <v>13</v>
      </c>
      <c r="D7" s="44" t="s">
        <v>14</v>
      </c>
      <c r="E7" s="45" t="s">
        <v>15</v>
      </c>
      <c r="F7" s="45" t="s">
        <v>16</v>
      </c>
      <c r="G7" s="46" t="s">
        <v>17</v>
      </c>
      <c r="H7" s="47" t="s">
        <v>18</v>
      </c>
      <c r="I7" s="11"/>
      <c r="J7" s="48" t="s">
        <v>19</v>
      </c>
      <c r="K7" s="49"/>
      <c r="L7" s="48" t="s">
        <v>20</v>
      </c>
      <c r="M7" s="50"/>
      <c r="N7" s="51" t="s">
        <v>21</v>
      </c>
      <c r="O7" s="48" t="s">
        <v>22</v>
      </c>
      <c r="P7" s="52"/>
      <c r="Q7" s="52"/>
      <c r="R7" s="52"/>
      <c r="S7" s="52"/>
      <c r="T7" s="52"/>
      <c r="V7" s="53"/>
      <c r="W7" s="53"/>
      <c r="X7" s="53"/>
      <c r="Y7" s="53"/>
      <c r="AA7" s="41"/>
      <c r="AB7" s="42"/>
    </row>
    <row r="8" spans="1:28" s="65" customFormat="1" ht="22.5" customHeight="1" x14ac:dyDescent="0.25">
      <c r="A8" s="54"/>
      <c r="B8" s="55"/>
      <c r="C8" s="56"/>
      <c r="D8" s="56"/>
      <c r="E8" s="57"/>
      <c r="F8" s="58" t="s">
        <v>23</v>
      </c>
      <c r="G8" s="59"/>
      <c r="H8" s="60"/>
      <c r="I8" s="61"/>
      <c r="J8" s="62"/>
      <c r="K8" s="63"/>
      <c r="L8" s="62"/>
      <c r="M8" s="62"/>
      <c r="N8" s="64"/>
      <c r="O8" s="62"/>
      <c r="AB8" s="66"/>
    </row>
    <row r="9" spans="1:28" s="65" customFormat="1" ht="15" customHeight="1" x14ac:dyDescent="0.25">
      <c r="A9" s="67" t="s">
        <v>17</v>
      </c>
      <c r="B9" s="68"/>
      <c r="C9" s="69" t="s">
        <v>24</v>
      </c>
      <c r="D9" s="69" t="s">
        <v>24</v>
      </c>
      <c r="E9" s="70" t="s">
        <v>25</v>
      </c>
      <c r="F9" s="71" t="s">
        <v>26</v>
      </c>
      <c r="G9" s="72">
        <f>+G10+G19+G34+G39</f>
        <v>0</v>
      </c>
      <c r="H9" s="73">
        <v>707910846.04999995</v>
      </c>
      <c r="I9" s="61"/>
      <c r="J9" s="74">
        <v>2700125.6</v>
      </c>
      <c r="K9" s="63"/>
      <c r="L9" s="74">
        <v>705210720.44999993</v>
      </c>
      <c r="M9" s="75"/>
      <c r="N9" s="76">
        <v>0</v>
      </c>
      <c r="O9" s="74">
        <f>H9-N9</f>
        <v>707910846.04999995</v>
      </c>
      <c r="P9" s="77"/>
      <c r="Q9" s="78"/>
      <c r="AB9" s="66"/>
    </row>
    <row r="10" spans="1:28" s="88" customFormat="1" ht="15" customHeight="1" x14ac:dyDescent="0.25">
      <c r="A10" s="79" t="s">
        <v>17</v>
      </c>
      <c r="B10" s="80"/>
      <c r="C10" s="69" t="s">
        <v>24</v>
      </c>
      <c r="D10" s="69" t="s">
        <v>24</v>
      </c>
      <c r="E10" s="81" t="s">
        <v>27</v>
      </c>
      <c r="F10" s="82" t="s">
        <v>28</v>
      </c>
      <c r="G10" s="83">
        <f>+G11+G18</f>
        <v>0</v>
      </c>
      <c r="H10" s="84">
        <v>700774292.17999995</v>
      </c>
      <c r="I10" s="85"/>
      <c r="J10" s="86">
        <v>0</v>
      </c>
      <c r="K10" s="63"/>
      <c r="L10" s="86">
        <v>700774292.17999995</v>
      </c>
      <c r="M10" s="75"/>
      <c r="N10" s="87">
        <v>0</v>
      </c>
      <c r="O10" s="86">
        <f t="shared" ref="O10:O73" si="0">H10-N10</f>
        <v>700774292.17999995</v>
      </c>
      <c r="P10" s="77"/>
      <c r="Q10" s="78"/>
      <c r="AB10" s="89"/>
    </row>
    <row r="11" spans="1:28" s="98" customFormat="1" ht="15" customHeight="1" x14ac:dyDescent="0.25">
      <c r="A11" s="79" t="s">
        <v>17</v>
      </c>
      <c r="B11" s="90"/>
      <c r="C11" s="69" t="s">
        <v>24</v>
      </c>
      <c r="D11" s="69" t="s">
        <v>24</v>
      </c>
      <c r="E11" s="91" t="s">
        <v>29</v>
      </c>
      <c r="F11" s="92" t="s">
        <v>30</v>
      </c>
      <c r="G11" s="93">
        <f>SUM(G12:G17)</f>
        <v>0</v>
      </c>
      <c r="H11" s="94">
        <v>684585819.17999995</v>
      </c>
      <c r="I11" s="40"/>
      <c r="J11" s="95">
        <v>0</v>
      </c>
      <c r="K11" s="63"/>
      <c r="L11" s="95">
        <v>684585819.17999995</v>
      </c>
      <c r="M11" s="96"/>
      <c r="N11" s="97">
        <v>0</v>
      </c>
      <c r="O11" s="95">
        <f t="shared" si="0"/>
        <v>684585819.17999995</v>
      </c>
      <c r="P11" s="77"/>
      <c r="Q11" s="78"/>
      <c r="AB11" s="42"/>
    </row>
    <row r="12" spans="1:28" s="98" customFormat="1" ht="15" customHeight="1" x14ac:dyDescent="0.25">
      <c r="A12" s="79"/>
      <c r="B12" s="90"/>
      <c r="C12" s="69" t="s">
        <v>24</v>
      </c>
      <c r="D12" s="69" t="s">
        <v>14</v>
      </c>
      <c r="E12" s="99" t="s">
        <v>31</v>
      </c>
      <c r="F12" s="100" t="s">
        <v>32</v>
      </c>
      <c r="G12" s="101"/>
      <c r="H12" s="102">
        <v>684301084.75</v>
      </c>
      <c r="I12" s="40"/>
      <c r="J12" s="103"/>
      <c r="K12" s="63"/>
      <c r="L12" s="103">
        <v>684301084.75</v>
      </c>
      <c r="M12" s="104"/>
      <c r="N12" s="105">
        <v>0</v>
      </c>
      <c r="O12" s="103">
        <f t="shared" si="0"/>
        <v>684301084.75</v>
      </c>
      <c r="P12" s="77"/>
      <c r="Q12" s="78"/>
      <c r="AB12" s="42"/>
    </row>
    <row r="13" spans="1:28" s="98" customFormat="1" ht="15" customHeight="1" x14ac:dyDescent="0.25">
      <c r="A13" s="79"/>
      <c r="B13" s="90"/>
      <c r="C13" s="69" t="s">
        <v>24</v>
      </c>
      <c r="D13" s="69" t="s">
        <v>14</v>
      </c>
      <c r="E13" s="99" t="s">
        <v>33</v>
      </c>
      <c r="F13" s="100" t="s">
        <v>34</v>
      </c>
      <c r="G13" s="101"/>
      <c r="H13" s="102">
        <v>284734.43</v>
      </c>
      <c r="I13" s="40"/>
      <c r="J13" s="103"/>
      <c r="K13" s="63"/>
      <c r="L13" s="103">
        <v>284734.43</v>
      </c>
      <c r="M13" s="104"/>
      <c r="N13" s="105">
        <v>0</v>
      </c>
      <c r="O13" s="103">
        <f t="shared" si="0"/>
        <v>284734.43</v>
      </c>
      <c r="P13" s="77"/>
      <c r="Q13" s="78"/>
      <c r="AB13" s="42"/>
    </row>
    <row r="14" spans="1:28" s="98" customFormat="1" ht="15" customHeight="1" x14ac:dyDescent="0.25">
      <c r="A14" s="79"/>
      <c r="B14" s="90"/>
      <c r="C14" s="69" t="s">
        <v>24</v>
      </c>
      <c r="D14" s="69" t="s">
        <v>24</v>
      </c>
      <c r="E14" s="106" t="s">
        <v>35</v>
      </c>
      <c r="F14" s="107" t="s">
        <v>36</v>
      </c>
      <c r="G14" s="108"/>
      <c r="H14" s="102">
        <v>0</v>
      </c>
      <c r="I14" s="40"/>
      <c r="J14" s="103">
        <v>0</v>
      </c>
      <c r="K14" s="63"/>
      <c r="L14" s="103">
        <v>0</v>
      </c>
      <c r="M14" s="104"/>
      <c r="N14" s="105">
        <v>0</v>
      </c>
      <c r="O14" s="103">
        <f t="shared" si="0"/>
        <v>0</v>
      </c>
      <c r="P14" s="77"/>
      <c r="Q14" s="78"/>
      <c r="AB14" s="42"/>
    </row>
    <row r="15" spans="1:28" s="98" customFormat="1" ht="15" customHeight="1" x14ac:dyDescent="0.25">
      <c r="A15" s="79"/>
      <c r="B15" s="90"/>
      <c r="C15" s="69" t="s">
        <v>24</v>
      </c>
      <c r="D15" s="69" t="s">
        <v>14</v>
      </c>
      <c r="E15" s="106" t="s">
        <v>37</v>
      </c>
      <c r="F15" s="109" t="s">
        <v>38</v>
      </c>
      <c r="G15" s="110"/>
      <c r="H15" s="102">
        <v>0</v>
      </c>
      <c r="I15" s="40"/>
      <c r="J15" s="111"/>
      <c r="K15" s="63"/>
      <c r="L15" s="111">
        <v>0</v>
      </c>
      <c r="M15" s="96"/>
      <c r="N15" s="105">
        <v>0</v>
      </c>
      <c r="O15" s="103">
        <f t="shared" si="0"/>
        <v>0</v>
      </c>
      <c r="P15" s="77"/>
      <c r="Q15" s="78"/>
      <c r="AB15" s="42"/>
    </row>
    <row r="16" spans="1:28" s="98" customFormat="1" ht="15" customHeight="1" x14ac:dyDescent="0.25">
      <c r="A16" s="79"/>
      <c r="B16" s="90"/>
      <c r="C16" s="69" t="s">
        <v>24</v>
      </c>
      <c r="D16" s="69" t="s">
        <v>14</v>
      </c>
      <c r="E16" s="106" t="s">
        <v>39</v>
      </c>
      <c r="F16" s="109" t="s">
        <v>40</v>
      </c>
      <c r="G16" s="110"/>
      <c r="H16" s="102">
        <v>0</v>
      </c>
      <c r="I16" s="40"/>
      <c r="J16" s="111"/>
      <c r="K16" s="63"/>
      <c r="L16" s="111">
        <v>0</v>
      </c>
      <c r="M16" s="96"/>
      <c r="N16" s="105">
        <v>0</v>
      </c>
      <c r="O16" s="103">
        <f t="shared" si="0"/>
        <v>0</v>
      </c>
      <c r="P16" s="77"/>
      <c r="Q16" s="78"/>
      <c r="AB16" s="42"/>
    </row>
    <row r="17" spans="1:28" s="98" customFormat="1" ht="15" customHeight="1" x14ac:dyDescent="0.25">
      <c r="A17" s="79"/>
      <c r="B17" s="90"/>
      <c r="C17" s="69" t="s">
        <v>24</v>
      </c>
      <c r="D17" s="69" t="s">
        <v>14</v>
      </c>
      <c r="E17" s="99" t="s">
        <v>41</v>
      </c>
      <c r="F17" s="100" t="s">
        <v>42</v>
      </c>
      <c r="G17" s="101"/>
      <c r="H17" s="102">
        <v>0</v>
      </c>
      <c r="I17" s="40"/>
      <c r="J17" s="103"/>
      <c r="K17" s="63"/>
      <c r="L17" s="103">
        <v>0</v>
      </c>
      <c r="M17" s="104"/>
      <c r="N17" s="105">
        <v>0</v>
      </c>
      <c r="O17" s="103">
        <f t="shared" si="0"/>
        <v>0</v>
      </c>
      <c r="P17" s="77"/>
      <c r="Q17" s="78"/>
      <c r="AB17" s="42"/>
    </row>
    <row r="18" spans="1:28" s="98" customFormat="1" ht="15" customHeight="1" x14ac:dyDescent="0.25">
      <c r="A18" s="79"/>
      <c r="B18" s="90"/>
      <c r="C18" s="69" t="s">
        <v>24</v>
      </c>
      <c r="D18" s="69" t="s">
        <v>14</v>
      </c>
      <c r="E18" s="91" t="s">
        <v>43</v>
      </c>
      <c r="F18" s="92" t="s">
        <v>44</v>
      </c>
      <c r="G18" s="112"/>
      <c r="H18" s="94">
        <v>16188473</v>
      </c>
      <c r="I18" s="40"/>
      <c r="J18" s="95"/>
      <c r="K18" s="63"/>
      <c r="L18" s="95">
        <v>16188473</v>
      </c>
      <c r="M18" s="96"/>
      <c r="N18" s="97">
        <v>0</v>
      </c>
      <c r="O18" s="95">
        <f t="shared" si="0"/>
        <v>16188473</v>
      </c>
      <c r="P18" s="77"/>
      <c r="Q18" s="78"/>
      <c r="AB18" s="42"/>
    </row>
    <row r="19" spans="1:28" s="98" customFormat="1" ht="15" customHeight="1" x14ac:dyDescent="0.25">
      <c r="A19" s="79" t="s">
        <v>17</v>
      </c>
      <c r="B19" s="90"/>
      <c r="C19" s="69" t="s">
        <v>24</v>
      </c>
      <c r="D19" s="69" t="s">
        <v>24</v>
      </c>
      <c r="E19" s="81" t="s">
        <v>45</v>
      </c>
      <c r="F19" s="113" t="s">
        <v>46</v>
      </c>
      <c r="G19" s="83">
        <f>+G20+G25+G28</f>
        <v>0</v>
      </c>
      <c r="H19" s="84">
        <v>7129282.209999999</v>
      </c>
      <c r="I19" s="40"/>
      <c r="J19" s="86">
        <v>2700125.6</v>
      </c>
      <c r="K19" s="63"/>
      <c r="L19" s="86">
        <v>4429156.6099999994</v>
      </c>
      <c r="M19" s="75"/>
      <c r="N19" s="87">
        <v>0</v>
      </c>
      <c r="O19" s="86">
        <f t="shared" si="0"/>
        <v>7129282.209999999</v>
      </c>
      <c r="P19" s="77"/>
      <c r="Q19" s="78"/>
      <c r="AB19" s="42"/>
    </row>
    <row r="20" spans="1:28" s="98" customFormat="1" ht="15" customHeight="1" x14ac:dyDescent="0.25">
      <c r="A20" s="79" t="s">
        <v>17</v>
      </c>
      <c r="B20" s="90"/>
      <c r="C20" s="69" t="s">
        <v>24</v>
      </c>
      <c r="D20" s="69" t="s">
        <v>24</v>
      </c>
      <c r="E20" s="91" t="s">
        <v>47</v>
      </c>
      <c r="F20" s="92" t="s">
        <v>48</v>
      </c>
      <c r="G20" s="112">
        <f>SUM(G21:G24)</f>
        <v>0</v>
      </c>
      <c r="H20" s="114">
        <v>4867067.5999999996</v>
      </c>
      <c r="I20" s="40"/>
      <c r="J20" s="115">
        <v>2700125.6</v>
      </c>
      <c r="K20" s="63"/>
      <c r="L20" s="115">
        <v>2166941.9999999995</v>
      </c>
      <c r="M20" s="104"/>
      <c r="N20" s="116">
        <v>0</v>
      </c>
      <c r="O20" s="115">
        <f t="shared" si="0"/>
        <v>4867067.5999999996</v>
      </c>
      <c r="P20" s="77"/>
      <c r="Q20" s="78"/>
      <c r="AB20" s="42"/>
    </row>
    <row r="21" spans="1:28" s="98" customFormat="1" ht="15" customHeight="1" x14ac:dyDescent="0.25">
      <c r="A21" s="79"/>
      <c r="B21" s="90"/>
      <c r="C21" s="69" t="s">
        <v>24</v>
      </c>
      <c r="D21" s="69" t="s">
        <v>14</v>
      </c>
      <c r="E21" s="99" t="s">
        <v>49</v>
      </c>
      <c r="F21" s="100" t="s">
        <v>50</v>
      </c>
      <c r="G21" s="101"/>
      <c r="H21" s="102">
        <v>4867067.5999999996</v>
      </c>
      <c r="I21" s="40"/>
      <c r="J21" s="103">
        <v>2700125.6</v>
      </c>
      <c r="K21" s="63"/>
      <c r="L21" s="103">
        <v>2166941.9999999995</v>
      </c>
      <c r="M21" s="104"/>
      <c r="N21" s="105">
        <v>0</v>
      </c>
      <c r="O21" s="103">
        <f t="shared" si="0"/>
        <v>4867067.5999999996</v>
      </c>
      <c r="P21" s="77">
        <f>116428+426061.36+1594001+519395.32+44240.31</f>
        <v>2700125.9899999998</v>
      </c>
      <c r="Q21" s="78"/>
      <c r="AB21" s="42"/>
    </row>
    <row r="22" spans="1:28" s="98" customFormat="1" ht="15" customHeight="1" x14ac:dyDescent="0.25">
      <c r="A22" s="79"/>
      <c r="B22" s="90"/>
      <c r="C22" s="69" t="s">
        <v>24</v>
      </c>
      <c r="D22" s="69" t="s">
        <v>14</v>
      </c>
      <c r="E22" s="99" t="s">
        <v>51</v>
      </c>
      <c r="F22" s="100" t="s">
        <v>52</v>
      </c>
      <c r="G22" s="117"/>
      <c r="H22" s="102">
        <v>0</v>
      </c>
      <c r="I22" s="40"/>
      <c r="J22" s="103"/>
      <c r="K22" s="63"/>
      <c r="L22" s="103">
        <v>0</v>
      </c>
      <c r="M22" s="104"/>
      <c r="N22" s="105">
        <v>0</v>
      </c>
      <c r="O22" s="103">
        <f t="shared" si="0"/>
        <v>0</v>
      </c>
      <c r="P22" s="77"/>
      <c r="Q22" s="78">
        <f>L21-2166942</f>
        <v>0</v>
      </c>
      <c r="AB22" s="42"/>
    </row>
    <row r="23" spans="1:28" s="98" customFormat="1" ht="15" customHeight="1" x14ac:dyDescent="0.25">
      <c r="A23" s="79"/>
      <c r="B23" s="90"/>
      <c r="C23" s="69" t="s">
        <v>24</v>
      </c>
      <c r="D23" s="69" t="s">
        <v>14</v>
      </c>
      <c r="E23" s="99" t="s">
        <v>53</v>
      </c>
      <c r="F23" s="100" t="s">
        <v>54</v>
      </c>
      <c r="G23" s="101"/>
      <c r="H23" s="102">
        <v>0</v>
      </c>
      <c r="I23" s="40"/>
      <c r="J23" s="103"/>
      <c r="K23" s="63"/>
      <c r="L23" s="103">
        <v>0</v>
      </c>
      <c r="M23" s="104"/>
      <c r="N23" s="105">
        <v>0</v>
      </c>
      <c r="O23" s="103">
        <f t="shared" si="0"/>
        <v>0</v>
      </c>
      <c r="P23" s="77"/>
      <c r="Q23" s="78"/>
      <c r="AB23" s="42"/>
    </row>
    <row r="24" spans="1:28" s="98" customFormat="1" ht="15" customHeight="1" x14ac:dyDescent="0.25">
      <c r="A24" s="79"/>
      <c r="B24" s="90"/>
      <c r="C24" s="69" t="s">
        <v>24</v>
      </c>
      <c r="D24" s="69" t="s">
        <v>14</v>
      </c>
      <c r="E24" s="99" t="s">
        <v>55</v>
      </c>
      <c r="F24" s="100" t="s">
        <v>56</v>
      </c>
      <c r="G24" s="101"/>
      <c r="H24" s="102">
        <v>0</v>
      </c>
      <c r="I24" s="40"/>
      <c r="J24" s="103"/>
      <c r="K24" s="63"/>
      <c r="L24" s="103">
        <v>0</v>
      </c>
      <c r="M24" s="104"/>
      <c r="N24" s="105">
        <v>0</v>
      </c>
      <c r="O24" s="103">
        <f t="shared" si="0"/>
        <v>0</v>
      </c>
      <c r="P24" s="77"/>
      <c r="Q24" s="78"/>
      <c r="AB24" s="42"/>
    </row>
    <row r="25" spans="1:28" s="98" customFormat="1" ht="15" customHeight="1" x14ac:dyDescent="0.25">
      <c r="A25" s="79" t="s">
        <v>17</v>
      </c>
      <c r="B25" s="90"/>
      <c r="C25" s="69" t="s">
        <v>24</v>
      </c>
      <c r="D25" s="69" t="s">
        <v>24</v>
      </c>
      <c r="E25" s="91" t="s">
        <v>57</v>
      </c>
      <c r="F25" s="92" t="s">
        <v>58</v>
      </c>
      <c r="G25" s="118">
        <f>SUM(G26:G27)</f>
        <v>0</v>
      </c>
      <c r="H25" s="114">
        <v>1337654.05</v>
      </c>
      <c r="I25" s="40"/>
      <c r="J25" s="115">
        <v>0</v>
      </c>
      <c r="K25" s="63"/>
      <c r="L25" s="115">
        <v>1337654.05</v>
      </c>
      <c r="M25" s="104"/>
      <c r="N25" s="116">
        <v>0</v>
      </c>
      <c r="O25" s="115">
        <f t="shared" si="0"/>
        <v>1337654.05</v>
      </c>
      <c r="P25" s="77"/>
      <c r="Q25" s="78"/>
      <c r="AB25" s="42"/>
    </row>
    <row r="26" spans="1:28" s="98" customFormat="1" ht="15" customHeight="1" x14ac:dyDescent="0.25">
      <c r="A26" s="79"/>
      <c r="B26" s="90" t="s">
        <v>13</v>
      </c>
      <c r="C26" s="69" t="s">
        <v>13</v>
      </c>
      <c r="D26" s="69" t="s">
        <v>14</v>
      </c>
      <c r="E26" s="99" t="s">
        <v>59</v>
      </c>
      <c r="F26" s="100" t="s">
        <v>60</v>
      </c>
      <c r="G26" s="101"/>
      <c r="H26" s="102">
        <v>711952.31</v>
      </c>
      <c r="I26" s="40"/>
      <c r="J26" s="103"/>
      <c r="K26" s="63"/>
      <c r="L26" s="103">
        <v>711952.31</v>
      </c>
      <c r="M26" s="104"/>
      <c r="N26" s="105">
        <v>0</v>
      </c>
      <c r="O26" s="103">
        <f t="shared" si="0"/>
        <v>711952.31</v>
      </c>
      <c r="P26" s="77"/>
      <c r="Q26" s="78"/>
      <c r="AB26" s="42"/>
    </row>
    <row r="27" spans="1:28" s="98" customFormat="1" ht="15" customHeight="1" x14ac:dyDescent="0.25">
      <c r="A27" s="79"/>
      <c r="B27" s="90" t="s">
        <v>13</v>
      </c>
      <c r="C27" s="69" t="s">
        <v>13</v>
      </c>
      <c r="D27" s="69" t="s">
        <v>14</v>
      </c>
      <c r="E27" s="99" t="s">
        <v>61</v>
      </c>
      <c r="F27" s="100" t="s">
        <v>62</v>
      </c>
      <c r="G27" s="101"/>
      <c r="H27" s="102">
        <v>625701.74</v>
      </c>
      <c r="I27" s="40"/>
      <c r="J27" s="103"/>
      <c r="K27" s="63"/>
      <c r="L27" s="103">
        <v>625701.74</v>
      </c>
      <c r="M27" s="104"/>
      <c r="N27" s="105">
        <v>0</v>
      </c>
      <c r="O27" s="103">
        <f t="shared" si="0"/>
        <v>625701.74</v>
      </c>
      <c r="P27" s="77"/>
      <c r="Q27" s="78"/>
      <c r="AB27" s="42"/>
    </row>
    <row r="28" spans="1:28" s="41" customFormat="1" ht="15" customHeight="1" x14ac:dyDescent="0.25">
      <c r="A28" s="119" t="s">
        <v>17</v>
      </c>
      <c r="B28" s="120"/>
      <c r="C28" s="69" t="s">
        <v>24</v>
      </c>
      <c r="D28" s="69" t="s">
        <v>24</v>
      </c>
      <c r="E28" s="91" t="s">
        <v>63</v>
      </c>
      <c r="F28" s="92" t="s">
        <v>64</v>
      </c>
      <c r="G28" s="121">
        <f>SUM(G29:G33)</f>
        <v>0</v>
      </c>
      <c r="H28" s="122">
        <v>924560.56</v>
      </c>
      <c r="I28" s="40"/>
      <c r="J28" s="123">
        <v>0</v>
      </c>
      <c r="K28" s="63"/>
      <c r="L28" s="123">
        <v>924560.56</v>
      </c>
      <c r="M28" s="124"/>
      <c r="N28" s="125">
        <v>0</v>
      </c>
      <c r="O28" s="123">
        <f t="shared" si="0"/>
        <v>924560.56</v>
      </c>
      <c r="P28" s="77"/>
      <c r="Q28" s="78"/>
      <c r="AB28" s="42"/>
    </row>
    <row r="29" spans="1:28" s="41" customFormat="1" ht="15" customHeight="1" x14ac:dyDescent="0.25">
      <c r="A29" s="119"/>
      <c r="B29" s="120"/>
      <c r="C29" s="69" t="s">
        <v>24</v>
      </c>
      <c r="D29" s="69" t="s">
        <v>14</v>
      </c>
      <c r="E29" s="99" t="s">
        <v>65</v>
      </c>
      <c r="F29" s="100" t="s">
        <v>66</v>
      </c>
      <c r="G29" s="101"/>
      <c r="H29" s="102">
        <v>0</v>
      </c>
      <c r="I29" s="40"/>
      <c r="J29" s="103"/>
      <c r="K29" s="63"/>
      <c r="L29" s="103">
        <v>0</v>
      </c>
      <c r="M29" s="104"/>
      <c r="N29" s="105">
        <v>0</v>
      </c>
      <c r="O29" s="103">
        <f t="shared" si="0"/>
        <v>0</v>
      </c>
      <c r="P29" s="77"/>
      <c r="Q29" s="78"/>
      <c r="AB29" s="42"/>
    </row>
    <row r="30" spans="1:28" s="41" customFormat="1" ht="15" customHeight="1" x14ac:dyDescent="0.25">
      <c r="A30" s="119"/>
      <c r="B30" s="120"/>
      <c r="C30" s="69" t="s">
        <v>24</v>
      </c>
      <c r="D30" s="69" t="s">
        <v>14</v>
      </c>
      <c r="E30" s="99" t="s">
        <v>67</v>
      </c>
      <c r="F30" s="100" t="s">
        <v>68</v>
      </c>
      <c r="G30" s="101"/>
      <c r="H30" s="102">
        <v>0</v>
      </c>
      <c r="I30" s="40"/>
      <c r="J30" s="103"/>
      <c r="K30" s="63"/>
      <c r="L30" s="103">
        <v>0</v>
      </c>
      <c r="M30" s="104"/>
      <c r="N30" s="105">
        <v>0</v>
      </c>
      <c r="O30" s="103">
        <f t="shared" si="0"/>
        <v>0</v>
      </c>
      <c r="P30" s="77"/>
      <c r="Q30" s="78"/>
      <c r="AB30" s="42"/>
    </row>
    <row r="31" spans="1:28" s="41" customFormat="1" ht="15" customHeight="1" x14ac:dyDescent="0.25">
      <c r="A31" s="119"/>
      <c r="B31" s="120"/>
      <c r="C31" s="69" t="s">
        <v>24</v>
      </c>
      <c r="D31" s="69" t="s">
        <v>14</v>
      </c>
      <c r="E31" s="99" t="s">
        <v>69</v>
      </c>
      <c r="F31" s="100" t="s">
        <v>70</v>
      </c>
      <c r="G31" s="101"/>
      <c r="H31" s="102">
        <v>917316</v>
      </c>
      <c r="I31" s="40"/>
      <c r="J31" s="103"/>
      <c r="K31" s="63"/>
      <c r="L31" s="103">
        <v>917316</v>
      </c>
      <c r="M31" s="104"/>
      <c r="N31" s="105">
        <v>0</v>
      </c>
      <c r="O31" s="103">
        <f t="shared" si="0"/>
        <v>917316</v>
      </c>
      <c r="P31" s="77"/>
      <c r="Q31" s="78"/>
      <c r="AB31" s="42"/>
    </row>
    <row r="32" spans="1:28" s="41" customFormat="1" ht="15" customHeight="1" x14ac:dyDescent="0.25">
      <c r="A32" s="119"/>
      <c r="B32" s="120"/>
      <c r="C32" s="69" t="s">
        <v>24</v>
      </c>
      <c r="D32" s="69" t="s">
        <v>14</v>
      </c>
      <c r="E32" s="99" t="s">
        <v>71</v>
      </c>
      <c r="F32" s="100" t="s">
        <v>72</v>
      </c>
      <c r="G32" s="101"/>
      <c r="H32" s="102">
        <v>7244.56</v>
      </c>
      <c r="I32" s="40"/>
      <c r="J32" s="103"/>
      <c r="K32" s="63"/>
      <c r="L32" s="103">
        <v>7244.56</v>
      </c>
      <c r="M32" s="104"/>
      <c r="N32" s="105">
        <v>0</v>
      </c>
      <c r="O32" s="103">
        <f t="shared" si="0"/>
        <v>7244.56</v>
      </c>
      <c r="P32" s="77"/>
      <c r="Q32" s="78"/>
      <c r="AB32" s="42"/>
    </row>
    <row r="33" spans="1:28" s="41" customFormat="1" ht="15" customHeight="1" x14ac:dyDescent="0.25">
      <c r="A33" s="119"/>
      <c r="B33" s="120"/>
      <c r="C33" s="69" t="s">
        <v>24</v>
      </c>
      <c r="D33" s="69" t="s">
        <v>14</v>
      </c>
      <c r="E33" s="99" t="s">
        <v>73</v>
      </c>
      <c r="F33" s="100" t="s">
        <v>74</v>
      </c>
      <c r="G33" s="101"/>
      <c r="H33" s="102">
        <v>0</v>
      </c>
      <c r="I33" s="40"/>
      <c r="J33" s="103"/>
      <c r="K33" s="63"/>
      <c r="L33" s="103">
        <v>0</v>
      </c>
      <c r="M33" s="104"/>
      <c r="N33" s="105">
        <v>0</v>
      </c>
      <c r="O33" s="103">
        <f t="shared" si="0"/>
        <v>0</v>
      </c>
      <c r="P33" s="77"/>
      <c r="Q33" s="78"/>
      <c r="AB33" s="42"/>
    </row>
    <row r="34" spans="1:28" s="98" customFormat="1" ht="15" customHeight="1" x14ac:dyDescent="0.25">
      <c r="A34" s="79" t="s">
        <v>17</v>
      </c>
      <c r="B34" s="90"/>
      <c r="C34" s="69" t="s">
        <v>24</v>
      </c>
      <c r="D34" s="69" t="s">
        <v>24</v>
      </c>
      <c r="E34" s="81" t="s">
        <v>75</v>
      </c>
      <c r="F34" s="82" t="s">
        <v>76</v>
      </c>
      <c r="G34" s="83">
        <f>SUM(G35:G38)</f>
        <v>0</v>
      </c>
      <c r="H34" s="84">
        <v>0</v>
      </c>
      <c r="I34" s="40"/>
      <c r="J34" s="86">
        <v>0</v>
      </c>
      <c r="K34" s="63"/>
      <c r="L34" s="86">
        <v>0</v>
      </c>
      <c r="M34" s="75"/>
      <c r="N34" s="87">
        <v>0</v>
      </c>
      <c r="O34" s="86">
        <f t="shared" si="0"/>
        <v>0</v>
      </c>
      <c r="P34" s="77"/>
      <c r="Q34" s="78"/>
      <c r="AB34" s="42"/>
    </row>
    <row r="35" spans="1:28" s="98" customFormat="1" ht="15" customHeight="1" x14ac:dyDescent="0.25">
      <c r="A35" s="79"/>
      <c r="B35" s="90"/>
      <c r="C35" s="69" t="s">
        <v>24</v>
      </c>
      <c r="D35" s="69" t="s">
        <v>14</v>
      </c>
      <c r="E35" s="91" t="s">
        <v>77</v>
      </c>
      <c r="F35" s="92" t="s">
        <v>78</v>
      </c>
      <c r="G35" s="112"/>
      <c r="H35" s="114">
        <v>0</v>
      </c>
      <c r="I35" s="40"/>
      <c r="J35" s="115"/>
      <c r="K35" s="63"/>
      <c r="L35" s="115">
        <v>0</v>
      </c>
      <c r="M35" s="104"/>
      <c r="N35" s="116">
        <v>0</v>
      </c>
      <c r="O35" s="115">
        <f t="shared" si="0"/>
        <v>0</v>
      </c>
      <c r="P35" s="77"/>
      <c r="Q35" s="78"/>
      <c r="AB35" s="42"/>
    </row>
    <row r="36" spans="1:28" s="98" customFormat="1" ht="15" customHeight="1" x14ac:dyDescent="0.25">
      <c r="A36" s="79"/>
      <c r="B36" s="90"/>
      <c r="C36" s="69" t="s">
        <v>24</v>
      </c>
      <c r="D36" s="69" t="s">
        <v>14</v>
      </c>
      <c r="E36" s="91" t="s">
        <v>79</v>
      </c>
      <c r="F36" s="92" t="s">
        <v>80</v>
      </c>
      <c r="G36" s="112"/>
      <c r="H36" s="114">
        <v>0</v>
      </c>
      <c r="I36" s="40"/>
      <c r="J36" s="115"/>
      <c r="K36" s="63"/>
      <c r="L36" s="115">
        <v>0</v>
      </c>
      <c r="M36" s="104"/>
      <c r="N36" s="116">
        <v>0</v>
      </c>
      <c r="O36" s="115">
        <f t="shared" si="0"/>
        <v>0</v>
      </c>
      <c r="P36" s="77"/>
      <c r="Q36" s="78"/>
      <c r="AB36" s="42"/>
    </row>
    <row r="37" spans="1:28" s="98" customFormat="1" ht="15" customHeight="1" x14ac:dyDescent="0.25">
      <c r="A37" s="79"/>
      <c r="B37" s="90"/>
      <c r="C37" s="69" t="s">
        <v>24</v>
      </c>
      <c r="D37" s="69" t="s">
        <v>14</v>
      </c>
      <c r="E37" s="91" t="s">
        <v>81</v>
      </c>
      <c r="F37" s="92" t="s">
        <v>82</v>
      </c>
      <c r="G37" s="112"/>
      <c r="H37" s="114">
        <v>0</v>
      </c>
      <c r="I37" s="40"/>
      <c r="J37" s="115"/>
      <c r="K37" s="63"/>
      <c r="L37" s="115">
        <v>0</v>
      </c>
      <c r="M37" s="104"/>
      <c r="N37" s="116">
        <v>0</v>
      </c>
      <c r="O37" s="115">
        <f t="shared" si="0"/>
        <v>0</v>
      </c>
      <c r="P37" s="77"/>
      <c r="Q37" s="78"/>
      <c r="AB37" s="42"/>
    </row>
    <row r="38" spans="1:28" s="98" customFormat="1" ht="15" customHeight="1" x14ac:dyDescent="0.25">
      <c r="A38" s="79"/>
      <c r="B38" s="90"/>
      <c r="C38" s="69" t="s">
        <v>24</v>
      </c>
      <c r="D38" s="69" t="s">
        <v>14</v>
      </c>
      <c r="E38" s="91" t="s">
        <v>83</v>
      </c>
      <c r="F38" s="92" t="s">
        <v>84</v>
      </c>
      <c r="G38" s="112"/>
      <c r="H38" s="114">
        <v>0</v>
      </c>
      <c r="I38" s="40"/>
      <c r="J38" s="115"/>
      <c r="K38" s="63"/>
      <c r="L38" s="115">
        <v>0</v>
      </c>
      <c r="M38" s="104"/>
      <c r="N38" s="116">
        <v>0</v>
      </c>
      <c r="O38" s="115">
        <f t="shared" si="0"/>
        <v>0</v>
      </c>
      <c r="P38" s="77"/>
      <c r="Q38" s="78"/>
      <c r="AB38" s="42"/>
    </row>
    <row r="39" spans="1:28" s="98" customFormat="1" ht="15" customHeight="1" x14ac:dyDescent="0.25">
      <c r="A39" s="79"/>
      <c r="B39" s="90"/>
      <c r="C39" s="69" t="s">
        <v>24</v>
      </c>
      <c r="D39" s="69" t="s">
        <v>14</v>
      </c>
      <c r="E39" s="81" t="s">
        <v>85</v>
      </c>
      <c r="F39" s="82" t="s">
        <v>86</v>
      </c>
      <c r="G39" s="126"/>
      <c r="H39" s="127">
        <v>7271.66</v>
      </c>
      <c r="I39" s="40"/>
      <c r="J39" s="128"/>
      <c r="K39" s="63"/>
      <c r="L39" s="128">
        <v>7271.66</v>
      </c>
      <c r="M39" s="129"/>
      <c r="N39" s="130">
        <v>0</v>
      </c>
      <c r="O39" s="128">
        <f t="shared" si="0"/>
        <v>7271.66</v>
      </c>
      <c r="P39" s="77"/>
      <c r="Q39" s="78"/>
      <c r="AB39" s="42"/>
    </row>
    <row r="40" spans="1:28" s="98" customFormat="1" ht="15" customHeight="1" x14ac:dyDescent="0.25">
      <c r="A40" s="79" t="s">
        <v>17</v>
      </c>
      <c r="B40" s="90"/>
      <c r="C40" s="69" t="s">
        <v>24</v>
      </c>
      <c r="D40" s="69" t="s">
        <v>24</v>
      </c>
      <c r="E40" s="131" t="s">
        <v>87</v>
      </c>
      <c r="F40" s="132" t="s">
        <v>88</v>
      </c>
      <c r="G40" s="133">
        <f>+G41+G42</f>
        <v>0</v>
      </c>
      <c r="H40" s="134">
        <v>-1130091.8500000001</v>
      </c>
      <c r="I40" s="40"/>
      <c r="J40" s="74">
        <v>0</v>
      </c>
      <c r="K40" s="63"/>
      <c r="L40" s="74">
        <v>-1130091.8500000001</v>
      </c>
      <c r="M40" s="75"/>
      <c r="N40" s="135">
        <v>-251848.75</v>
      </c>
      <c r="O40" s="74">
        <f t="shared" si="0"/>
        <v>-878243.10000000009</v>
      </c>
      <c r="P40" s="77"/>
      <c r="Q40" s="78"/>
      <c r="AB40" s="42"/>
    </row>
    <row r="41" spans="1:28" s="98" customFormat="1" ht="15" customHeight="1" x14ac:dyDescent="0.25">
      <c r="A41" s="79"/>
      <c r="B41" s="90"/>
      <c r="C41" s="69" t="s">
        <v>24</v>
      </c>
      <c r="D41" s="69" t="s">
        <v>14</v>
      </c>
      <c r="E41" s="81" t="s">
        <v>89</v>
      </c>
      <c r="F41" s="82" t="s">
        <v>90</v>
      </c>
      <c r="G41" s="126"/>
      <c r="H41" s="136">
        <v>-1130091.8500000001</v>
      </c>
      <c r="I41" s="40"/>
      <c r="J41" s="137"/>
      <c r="K41" s="63"/>
      <c r="L41" s="137">
        <v>-1130091.8500000001</v>
      </c>
      <c r="M41" s="104"/>
      <c r="N41" s="138">
        <v>-251848.75</v>
      </c>
      <c r="O41" s="137">
        <f t="shared" si="0"/>
        <v>-878243.10000000009</v>
      </c>
      <c r="P41" s="77"/>
      <c r="Q41" s="78"/>
      <c r="AB41" s="42"/>
    </row>
    <row r="42" spans="1:28" s="98" customFormat="1" ht="15" customHeight="1" x14ac:dyDescent="0.25">
      <c r="A42" s="79"/>
      <c r="B42" s="90"/>
      <c r="C42" s="69" t="s">
        <v>24</v>
      </c>
      <c r="D42" s="69" t="s">
        <v>14</v>
      </c>
      <c r="E42" s="81" t="s">
        <v>91</v>
      </c>
      <c r="F42" s="82" t="s">
        <v>92</v>
      </c>
      <c r="G42" s="126"/>
      <c r="H42" s="136">
        <v>0</v>
      </c>
      <c r="I42" s="40"/>
      <c r="J42" s="137"/>
      <c r="K42" s="63"/>
      <c r="L42" s="137">
        <v>0</v>
      </c>
      <c r="M42" s="104"/>
      <c r="N42" s="138">
        <v>0</v>
      </c>
      <c r="O42" s="137">
        <f t="shared" si="0"/>
        <v>0</v>
      </c>
      <c r="P42" s="77"/>
      <c r="Q42" s="78"/>
      <c r="AB42" s="42"/>
    </row>
    <row r="43" spans="1:28" s="41" customFormat="1" ht="15" customHeight="1" x14ac:dyDescent="0.25">
      <c r="A43" s="119" t="s">
        <v>17</v>
      </c>
      <c r="B43" s="120"/>
      <c r="C43" s="69" t="s">
        <v>24</v>
      </c>
      <c r="D43" s="69" t="s">
        <v>24</v>
      </c>
      <c r="E43" s="131" t="s">
        <v>93</v>
      </c>
      <c r="F43" s="132" t="s">
        <v>94</v>
      </c>
      <c r="G43" s="139">
        <f>SUM(G44:G48)</f>
        <v>0</v>
      </c>
      <c r="H43" s="140">
        <v>124076.63</v>
      </c>
      <c r="I43" s="40"/>
      <c r="J43" s="141">
        <v>0</v>
      </c>
      <c r="K43" s="63"/>
      <c r="L43" s="141">
        <v>124076.63</v>
      </c>
      <c r="M43" s="104"/>
      <c r="N43" s="142">
        <v>0</v>
      </c>
      <c r="O43" s="141">
        <f t="shared" si="0"/>
        <v>124076.63</v>
      </c>
      <c r="P43" s="77"/>
      <c r="Q43" s="78"/>
      <c r="AB43" s="42"/>
    </row>
    <row r="44" spans="1:28" s="40" customFormat="1" ht="15" customHeight="1" x14ac:dyDescent="0.25">
      <c r="A44" s="119"/>
      <c r="B44" s="120"/>
      <c r="C44" s="69" t="s">
        <v>24</v>
      </c>
      <c r="D44" s="69" t="s">
        <v>14</v>
      </c>
      <c r="E44" s="81" t="s">
        <v>95</v>
      </c>
      <c r="F44" s="82" t="s">
        <v>96</v>
      </c>
      <c r="G44" s="126"/>
      <c r="H44" s="136">
        <v>0</v>
      </c>
      <c r="J44" s="137"/>
      <c r="K44" s="63"/>
      <c r="L44" s="137">
        <v>0</v>
      </c>
      <c r="M44" s="104"/>
      <c r="N44" s="138">
        <v>0</v>
      </c>
      <c r="O44" s="137">
        <f t="shared" si="0"/>
        <v>0</v>
      </c>
      <c r="P44" s="77"/>
      <c r="Q44" s="78"/>
      <c r="AB44" s="143"/>
    </row>
    <row r="45" spans="1:28" s="41" customFormat="1" ht="15" customHeight="1" x14ac:dyDescent="0.25">
      <c r="A45" s="119"/>
      <c r="B45" s="120"/>
      <c r="C45" s="69" t="s">
        <v>24</v>
      </c>
      <c r="D45" s="69" t="s">
        <v>14</v>
      </c>
      <c r="E45" s="81" t="s">
        <v>97</v>
      </c>
      <c r="F45" s="82" t="s">
        <v>98</v>
      </c>
      <c r="G45" s="126"/>
      <c r="H45" s="136">
        <v>0</v>
      </c>
      <c r="I45" s="40"/>
      <c r="J45" s="137"/>
      <c r="K45" s="63"/>
      <c r="L45" s="137">
        <v>0</v>
      </c>
      <c r="M45" s="104"/>
      <c r="N45" s="138">
        <v>0</v>
      </c>
      <c r="O45" s="137">
        <f t="shared" si="0"/>
        <v>0</v>
      </c>
      <c r="P45" s="77"/>
      <c r="Q45" s="78"/>
      <c r="AB45" s="42"/>
    </row>
    <row r="46" spans="1:28" s="41" customFormat="1" ht="15" customHeight="1" x14ac:dyDescent="0.25">
      <c r="A46" s="119"/>
      <c r="B46" s="120"/>
      <c r="C46" s="69" t="s">
        <v>24</v>
      </c>
      <c r="D46" s="69" t="s">
        <v>14</v>
      </c>
      <c r="E46" s="81" t="s">
        <v>99</v>
      </c>
      <c r="F46" s="82" t="s">
        <v>100</v>
      </c>
      <c r="G46" s="126"/>
      <c r="H46" s="136">
        <v>63820.57</v>
      </c>
      <c r="I46" s="40"/>
      <c r="J46" s="137"/>
      <c r="K46" s="63"/>
      <c r="L46" s="137">
        <v>63820.57</v>
      </c>
      <c r="M46" s="104"/>
      <c r="N46" s="138">
        <v>0</v>
      </c>
      <c r="O46" s="137">
        <f t="shared" si="0"/>
        <v>63820.57</v>
      </c>
      <c r="P46" s="77"/>
      <c r="Q46" s="78"/>
      <c r="AB46" s="42"/>
    </row>
    <row r="47" spans="1:28" s="41" customFormat="1" ht="15" customHeight="1" x14ac:dyDescent="0.25">
      <c r="A47" s="119"/>
      <c r="B47" s="120"/>
      <c r="C47" s="69" t="s">
        <v>24</v>
      </c>
      <c r="D47" s="69" t="s">
        <v>14</v>
      </c>
      <c r="E47" s="81" t="s">
        <v>101</v>
      </c>
      <c r="F47" s="82" t="s">
        <v>102</v>
      </c>
      <c r="G47" s="126"/>
      <c r="H47" s="136">
        <v>0</v>
      </c>
      <c r="I47" s="40"/>
      <c r="J47" s="137"/>
      <c r="K47" s="63"/>
      <c r="L47" s="137">
        <v>0</v>
      </c>
      <c r="M47" s="104"/>
      <c r="N47" s="138">
        <v>0</v>
      </c>
      <c r="O47" s="137">
        <f t="shared" si="0"/>
        <v>0</v>
      </c>
      <c r="P47" s="77"/>
      <c r="Q47" s="78"/>
      <c r="AB47" s="42"/>
    </row>
    <row r="48" spans="1:28" s="41" customFormat="1" ht="15" customHeight="1" x14ac:dyDescent="0.25">
      <c r="A48" s="119"/>
      <c r="B48" s="120"/>
      <c r="C48" s="69" t="s">
        <v>24</v>
      </c>
      <c r="D48" s="69" t="s">
        <v>14</v>
      </c>
      <c r="E48" s="81" t="s">
        <v>103</v>
      </c>
      <c r="F48" s="82" t="s">
        <v>104</v>
      </c>
      <c r="G48" s="126"/>
      <c r="H48" s="136">
        <v>60256.06</v>
      </c>
      <c r="I48" s="40"/>
      <c r="J48" s="137"/>
      <c r="K48" s="63"/>
      <c r="L48" s="137">
        <v>60256.06</v>
      </c>
      <c r="M48" s="104"/>
      <c r="N48" s="138">
        <v>0</v>
      </c>
      <c r="O48" s="137">
        <f t="shared" si="0"/>
        <v>60256.06</v>
      </c>
      <c r="P48" s="77"/>
      <c r="Q48" s="78"/>
      <c r="AB48" s="42"/>
    </row>
    <row r="49" spans="1:28" s="98" customFormat="1" ht="15" customHeight="1" x14ac:dyDescent="0.25">
      <c r="A49" s="79" t="s">
        <v>17</v>
      </c>
      <c r="B49" s="90"/>
      <c r="C49" s="69" t="s">
        <v>24</v>
      </c>
      <c r="D49" s="69" t="s">
        <v>24</v>
      </c>
      <c r="E49" s="131" t="s">
        <v>105</v>
      </c>
      <c r="F49" s="132" t="s">
        <v>106</v>
      </c>
      <c r="G49" s="133">
        <f>+G50+G89+G95+G96</f>
        <v>0</v>
      </c>
      <c r="H49" s="134">
        <v>31722470.57</v>
      </c>
      <c r="I49" s="40"/>
      <c r="J49" s="74">
        <v>0</v>
      </c>
      <c r="K49" s="63"/>
      <c r="L49" s="74">
        <v>31722470.57</v>
      </c>
      <c r="M49" s="75"/>
      <c r="N49" s="135">
        <v>0</v>
      </c>
      <c r="O49" s="74">
        <f t="shared" si="0"/>
        <v>31722470.57</v>
      </c>
      <c r="P49" s="77"/>
      <c r="Q49" s="78"/>
      <c r="AB49" s="42"/>
    </row>
    <row r="50" spans="1:28" s="98" customFormat="1" ht="15" customHeight="1" x14ac:dyDescent="0.25">
      <c r="A50" s="79" t="s">
        <v>17</v>
      </c>
      <c r="B50" s="90"/>
      <c r="C50" s="69" t="s">
        <v>24</v>
      </c>
      <c r="D50" s="69" t="s">
        <v>24</v>
      </c>
      <c r="E50" s="81" t="s">
        <v>107</v>
      </c>
      <c r="F50" s="82" t="s">
        <v>108</v>
      </c>
      <c r="G50" s="144">
        <f>G51+G67+G68</f>
        <v>0</v>
      </c>
      <c r="H50" s="136">
        <v>26656364.440000001</v>
      </c>
      <c r="I50" s="40"/>
      <c r="J50" s="137">
        <v>0</v>
      </c>
      <c r="K50" s="63"/>
      <c r="L50" s="137">
        <v>26656364.440000001</v>
      </c>
      <c r="M50" s="104"/>
      <c r="N50" s="138">
        <v>0</v>
      </c>
      <c r="O50" s="137">
        <f t="shared" si="0"/>
        <v>26656364.440000001</v>
      </c>
      <c r="P50" s="77"/>
      <c r="Q50" s="78"/>
      <c r="AB50" s="42"/>
    </row>
    <row r="51" spans="1:28" s="98" customFormat="1" ht="15" customHeight="1" x14ac:dyDescent="0.25">
      <c r="A51" s="79" t="s">
        <v>17</v>
      </c>
      <c r="B51" s="90" t="s">
        <v>13</v>
      </c>
      <c r="C51" s="69" t="s">
        <v>13</v>
      </c>
      <c r="D51" s="69" t="s">
        <v>24</v>
      </c>
      <c r="E51" s="91" t="s">
        <v>109</v>
      </c>
      <c r="F51" s="92" t="s">
        <v>110</v>
      </c>
      <c r="G51" s="118">
        <f>SUM(G52:G66)</f>
        <v>0</v>
      </c>
      <c r="H51" s="114">
        <v>25104993.640000001</v>
      </c>
      <c r="I51" s="40"/>
      <c r="J51" s="115">
        <v>0</v>
      </c>
      <c r="K51" s="63"/>
      <c r="L51" s="115">
        <v>25104993.640000001</v>
      </c>
      <c r="M51" s="104"/>
      <c r="N51" s="116">
        <v>0</v>
      </c>
      <c r="O51" s="115">
        <f t="shared" si="0"/>
        <v>25104993.640000001</v>
      </c>
      <c r="P51" s="77"/>
      <c r="Q51" s="78"/>
      <c r="AB51" s="42"/>
    </row>
    <row r="52" spans="1:28" s="98" customFormat="1" ht="15" customHeight="1" x14ac:dyDescent="0.25">
      <c r="A52" s="79"/>
      <c r="B52" s="90" t="s">
        <v>13</v>
      </c>
      <c r="C52" s="69" t="s">
        <v>13</v>
      </c>
      <c r="D52" s="69" t="s">
        <v>14</v>
      </c>
      <c r="E52" s="99" t="s">
        <v>111</v>
      </c>
      <c r="F52" s="100" t="s">
        <v>112</v>
      </c>
      <c r="G52" s="101"/>
      <c r="H52" s="102">
        <v>15072846</v>
      </c>
      <c r="I52" s="40"/>
      <c r="J52" s="103"/>
      <c r="K52" s="63"/>
      <c r="L52" s="103">
        <v>15072846</v>
      </c>
      <c r="M52" s="104"/>
      <c r="N52" s="105">
        <v>0</v>
      </c>
      <c r="O52" s="103">
        <f t="shared" si="0"/>
        <v>15072846</v>
      </c>
      <c r="P52" s="77"/>
      <c r="Q52" s="78"/>
      <c r="AB52" s="42"/>
    </row>
    <row r="53" spans="1:28" s="41" customFormat="1" ht="15" customHeight="1" x14ac:dyDescent="0.25">
      <c r="A53" s="119"/>
      <c r="B53" s="120" t="s">
        <v>13</v>
      </c>
      <c r="C53" s="69" t="s">
        <v>13</v>
      </c>
      <c r="D53" s="69" t="s">
        <v>14</v>
      </c>
      <c r="E53" s="99" t="s">
        <v>113</v>
      </c>
      <c r="F53" s="100" t="s">
        <v>114</v>
      </c>
      <c r="G53" s="101"/>
      <c r="H53" s="102">
        <v>6878392</v>
      </c>
      <c r="I53" s="40"/>
      <c r="J53" s="103"/>
      <c r="K53" s="63"/>
      <c r="L53" s="103">
        <v>6878392</v>
      </c>
      <c r="M53" s="104"/>
      <c r="N53" s="105">
        <v>0</v>
      </c>
      <c r="O53" s="103">
        <f t="shared" si="0"/>
        <v>6878392</v>
      </c>
      <c r="P53" s="77"/>
      <c r="Q53" s="78"/>
      <c r="AB53" s="42"/>
    </row>
    <row r="54" spans="1:28" s="41" customFormat="1" ht="15" customHeight="1" x14ac:dyDescent="0.25">
      <c r="A54" s="119"/>
      <c r="B54" s="120" t="s">
        <v>13</v>
      </c>
      <c r="C54" s="69" t="s">
        <v>13</v>
      </c>
      <c r="D54" s="69" t="s">
        <v>14</v>
      </c>
      <c r="E54" s="99" t="s">
        <v>115</v>
      </c>
      <c r="F54" s="100" t="s">
        <v>116</v>
      </c>
      <c r="G54" s="101"/>
      <c r="H54" s="102">
        <v>0</v>
      </c>
      <c r="I54" s="40"/>
      <c r="J54" s="103"/>
      <c r="K54" s="63"/>
      <c r="L54" s="103">
        <v>0</v>
      </c>
      <c r="M54" s="104"/>
      <c r="N54" s="105">
        <v>0</v>
      </c>
      <c r="O54" s="103">
        <f t="shared" si="0"/>
        <v>0</v>
      </c>
      <c r="P54" s="77"/>
      <c r="Q54" s="78"/>
      <c r="AB54" s="42"/>
    </row>
    <row r="55" spans="1:28" s="41" customFormat="1" ht="15" customHeight="1" x14ac:dyDescent="0.25">
      <c r="A55" s="119"/>
      <c r="B55" s="119" t="s">
        <v>13</v>
      </c>
      <c r="C55" s="69" t="s">
        <v>13</v>
      </c>
      <c r="D55" s="69" t="s">
        <v>14</v>
      </c>
      <c r="E55" s="99" t="s">
        <v>117</v>
      </c>
      <c r="F55" s="100" t="s">
        <v>118</v>
      </c>
      <c r="G55" s="101"/>
      <c r="H55" s="102">
        <v>0</v>
      </c>
      <c r="I55" s="40"/>
      <c r="J55" s="103"/>
      <c r="K55" s="63"/>
      <c r="L55" s="103">
        <v>0</v>
      </c>
      <c r="M55" s="104"/>
      <c r="N55" s="105">
        <v>0</v>
      </c>
      <c r="O55" s="103">
        <f t="shared" si="0"/>
        <v>0</v>
      </c>
      <c r="P55" s="77"/>
      <c r="Q55" s="78"/>
      <c r="AB55" s="42"/>
    </row>
    <row r="56" spans="1:28" s="41" customFormat="1" ht="15" customHeight="1" x14ac:dyDescent="0.25">
      <c r="A56" s="119"/>
      <c r="B56" s="119" t="s">
        <v>13</v>
      </c>
      <c r="C56" s="69" t="s">
        <v>13</v>
      </c>
      <c r="D56" s="69" t="s">
        <v>14</v>
      </c>
      <c r="E56" s="99" t="s">
        <v>119</v>
      </c>
      <c r="F56" s="100" t="s">
        <v>120</v>
      </c>
      <c r="G56" s="145"/>
      <c r="H56" s="102">
        <v>1792499</v>
      </c>
      <c r="I56" s="40"/>
      <c r="J56" s="103"/>
      <c r="K56" s="63"/>
      <c r="L56" s="103">
        <v>1792499</v>
      </c>
      <c r="M56" s="104"/>
      <c r="N56" s="105">
        <v>0</v>
      </c>
      <c r="O56" s="103">
        <f t="shared" si="0"/>
        <v>1792499</v>
      </c>
      <c r="P56" s="77"/>
      <c r="Q56" s="78"/>
      <c r="AB56" s="42"/>
    </row>
    <row r="57" spans="1:28" s="41" customFormat="1" ht="15" customHeight="1" x14ac:dyDescent="0.25">
      <c r="A57" s="119"/>
      <c r="B57" s="119" t="s">
        <v>13</v>
      </c>
      <c r="C57" s="69" t="s">
        <v>13</v>
      </c>
      <c r="D57" s="69" t="s">
        <v>14</v>
      </c>
      <c r="E57" s="99" t="s">
        <v>121</v>
      </c>
      <c r="F57" s="100" t="s">
        <v>122</v>
      </c>
      <c r="G57" s="145"/>
      <c r="H57" s="102">
        <v>74925</v>
      </c>
      <c r="I57" s="40"/>
      <c r="J57" s="103"/>
      <c r="K57" s="63"/>
      <c r="L57" s="103">
        <v>74925</v>
      </c>
      <c r="M57" s="104"/>
      <c r="N57" s="105">
        <v>0</v>
      </c>
      <c r="O57" s="103">
        <f t="shared" si="0"/>
        <v>74925</v>
      </c>
      <c r="P57" s="77"/>
      <c r="Q57" s="78"/>
      <c r="AB57" s="42"/>
    </row>
    <row r="58" spans="1:28" s="41" customFormat="1" ht="15" customHeight="1" x14ac:dyDescent="0.25">
      <c r="A58" s="119"/>
      <c r="B58" s="119" t="s">
        <v>13</v>
      </c>
      <c r="C58" s="69" t="s">
        <v>13</v>
      </c>
      <c r="D58" s="69" t="s">
        <v>14</v>
      </c>
      <c r="E58" s="99" t="s">
        <v>123</v>
      </c>
      <c r="F58" s="100" t="s">
        <v>124</v>
      </c>
      <c r="G58" s="145"/>
      <c r="H58" s="102">
        <v>131958</v>
      </c>
      <c r="I58" s="40"/>
      <c r="J58" s="103"/>
      <c r="K58" s="63"/>
      <c r="L58" s="103">
        <v>131958</v>
      </c>
      <c r="M58" s="104"/>
      <c r="N58" s="105">
        <v>0</v>
      </c>
      <c r="O58" s="103">
        <f t="shared" si="0"/>
        <v>131958</v>
      </c>
      <c r="P58" s="77"/>
      <c r="Q58" s="78"/>
      <c r="AB58" s="42"/>
    </row>
    <row r="59" spans="1:28" s="41" customFormat="1" ht="15" customHeight="1" x14ac:dyDescent="0.25">
      <c r="A59" s="119"/>
      <c r="B59" s="119" t="s">
        <v>13</v>
      </c>
      <c r="C59" s="69" t="s">
        <v>13</v>
      </c>
      <c r="D59" s="69" t="s">
        <v>14</v>
      </c>
      <c r="E59" s="99" t="s">
        <v>125</v>
      </c>
      <c r="F59" s="100" t="s">
        <v>126</v>
      </c>
      <c r="G59" s="145"/>
      <c r="H59" s="102">
        <v>558241</v>
      </c>
      <c r="I59" s="40"/>
      <c r="J59" s="103"/>
      <c r="K59" s="63"/>
      <c r="L59" s="103">
        <v>558241</v>
      </c>
      <c r="M59" s="104"/>
      <c r="N59" s="105">
        <v>0</v>
      </c>
      <c r="O59" s="103">
        <f t="shared" si="0"/>
        <v>558241</v>
      </c>
      <c r="P59" s="77"/>
      <c r="Q59" s="78"/>
      <c r="AB59" s="42"/>
    </row>
    <row r="60" spans="1:28" s="41" customFormat="1" ht="15" customHeight="1" x14ac:dyDescent="0.25">
      <c r="A60" s="119"/>
      <c r="B60" s="119" t="s">
        <v>13</v>
      </c>
      <c r="C60" s="69" t="s">
        <v>13</v>
      </c>
      <c r="D60" s="69" t="s">
        <v>14</v>
      </c>
      <c r="E60" s="99" t="s">
        <v>127</v>
      </c>
      <c r="F60" s="100" t="s">
        <v>128</v>
      </c>
      <c r="G60" s="101"/>
      <c r="H60" s="102">
        <v>0</v>
      </c>
      <c r="I60" s="40"/>
      <c r="J60" s="103"/>
      <c r="K60" s="63"/>
      <c r="L60" s="103">
        <v>0</v>
      </c>
      <c r="M60" s="104"/>
      <c r="N60" s="105">
        <v>0</v>
      </c>
      <c r="O60" s="103">
        <f t="shared" si="0"/>
        <v>0</v>
      </c>
      <c r="P60" s="77"/>
      <c r="Q60" s="78"/>
      <c r="AB60" s="42"/>
    </row>
    <row r="61" spans="1:28" s="41" customFormat="1" ht="15" customHeight="1" x14ac:dyDescent="0.25">
      <c r="A61" s="119"/>
      <c r="B61" s="120" t="s">
        <v>13</v>
      </c>
      <c r="C61" s="69" t="s">
        <v>13</v>
      </c>
      <c r="D61" s="69" t="s">
        <v>14</v>
      </c>
      <c r="E61" s="99" t="s">
        <v>129</v>
      </c>
      <c r="F61" s="100" t="s">
        <v>130</v>
      </c>
      <c r="G61" s="101"/>
      <c r="H61" s="102">
        <v>0</v>
      </c>
      <c r="I61" s="40"/>
      <c r="J61" s="103"/>
      <c r="K61" s="63"/>
      <c r="L61" s="103">
        <v>0</v>
      </c>
      <c r="M61" s="104"/>
      <c r="N61" s="105">
        <v>0</v>
      </c>
      <c r="O61" s="103">
        <f t="shared" si="0"/>
        <v>0</v>
      </c>
      <c r="P61" s="77"/>
      <c r="Q61" s="78"/>
      <c r="AB61" s="42"/>
    </row>
    <row r="62" spans="1:28" s="41" customFormat="1" ht="15" customHeight="1" x14ac:dyDescent="0.25">
      <c r="A62" s="119"/>
      <c r="B62" s="120" t="s">
        <v>13</v>
      </c>
      <c r="C62" s="69" t="s">
        <v>13</v>
      </c>
      <c r="D62" s="69" t="s">
        <v>14</v>
      </c>
      <c r="E62" s="99" t="s">
        <v>131</v>
      </c>
      <c r="F62" s="100" t="s">
        <v>132</v>
      </c>
      <c r="G62" s="101"/>
      <c r="H62" s="102">
        <v>0</v>
      </c>
      <c r="I62" s="40"/>
      <c r="J62" s="103"/>
      <c r="K62" s="63"/>
      <c r="L62" s="103">
        <v>0</v>
      </c>
      <c r="M62" s="104"/>
      <c r="N62" s="105">
        <v>0</v>
      </c>
      <c r="O62" s="103">
        <f t="shared" si="0"/>
        <v>0</v>
      </c>
      <c r="P62" s="77"/>
      <c r="Q62" s="78"/>
      <c r="AB62" s="42"/>
    </row>
    <row r="63" spans="1:28" s="41" customFormat="1" ht="15" customHeight="1" x14ac:dyDescent="0.25">
      <c r="A63" s="79"/>
      <c r="B63" s="90" t="s">
        <v>13</v>
      </c>
      <c r="C63" s="69" t="s">
        <v>13</v>
      </c>
      <c r="D63" s="69" t="s">
        <v>14</v>
      </c>
      <c r="E63" s="99" t="s">
        <v>133</v>
      </c>
      <c r="F63" s="100" t="s">
        <v>134</v>
      </c>
      <c r="G63" s="101"/>
      <c r="H63" s="102">
        <v>0</v>
      </c>
      <c r="I63" s="40"/>
      <c r="J63" s="103"/>
      <c r="K63" s="63"/>
      <c r="L63" s="103">
        <v>0</v>
      </c>
      <c r="M63" s="104"/>
      <c r="N63" s="105">
        <v>0</v>
      </c>
      <c r="O63" s="103">
        <f t="shared" si="0"/>
        <v>0</v>
      </c>
      <c r="P63" s="77"/>
      <c r="Q63" s="78"/>
      <c r="AB63" s="42"/>
    </row>
    <row r="64" spans="1:28" s="98" customFormat="1" ht="15" customHeight="1" x14ac:dyDescent="0.25">
      <c r="A64" s="79"/>
      <c r="B64" s="90" t="s">
        <v>13</v>
      </c>
      <c r="C64" s="69" t="s">
        <v>13</v>
      </c>
      <c r="D64" s="69" t="s">
        <v>14</v>
      </c>
      <c r="E64" s="99" t="s">
        <v>135</v>
      </c>
      <c r="F64" s="100" t="s">
        <v>136</v>
      </c>
      <c r="G64" s="101"/>
      <c r="H64" s="102">
        <v>575428</v>
      </c>
      <c r="I64" s="40"/>
      <c r="J64" s="103"/>
      <c r="K64" s="63"/>
      <c r="L64" s="103">
        <v>575428</v>
      </c>
      <c r="M64" s="104"/>
      <c r="N64" s="105">
        <v>0</v>
      </c>
      <c r="O64" s="103">
        <f t="shared" si="0"/>
        <v>575428</v>
      </c>
      <c r="P64" s="77"/>
      <c r="Q64" s="78"/>
      <c r="AB64" s="42"/>
    </row>
    <row r="65" spans="1:28" s="41" customFormat="1" ht="15" customHeight="1" x14ac:dyDescent="0.25">
      <c r="A65" s="79"/>
      <c r="B65" s="90" t="s">
        <v>13</v>
      </c>
      <c r="C65" s="69" t="s">
        <v>13</v>
      </c>
      <c r="D65" s="69" t="s">
        <v>14</v>
      </c>
      <c r="E65" s="99" t="s">
        <v>137</v>
      </c>
      <c r="F65" s="100" t="s">
        <v>138</v>
      </c>
      <c r="G65" s="101"/>
      <c r="H65" s="102">
        <v>0</v>
      </c>
      <c r="I65" s="40"/>
      <c r="J65" s="103"/>
      <c r="K65" s="63"/>
      <c r="L65" s="103">
        <v>0</v>
      </c>
      <c r="M65" s="104"/>
      <c r="N65" s="105">
        <v>0</v>
      </c>
      <c r="O65" s="103">
        <f t="shared" si="0"/>
        <v>0</v>
      </c>
      <c r="P65" s="77"/>
      <c r="Q65" s="78"/>
      <c r="AB65" s="42"/>
    </row>
    <row r="66" spans="1:28" s="41" customFormat="1" ht="15" customHeight="1" x14ac:dyDescent="0.25">
      <c r="A66" s="79"/>
      <c r="B66" s="90" t="s">
        <v>13</v>
      </c>
      <c r="C66" s="69" t="s">
        <v>13</v>
      </c>
      <c r="D66" s="69" t="s">
        <v>14</v>
      </c>
      <c r="E66" s="99" t="s">
        <v>139</v>
      </c>
      <c r="F66" s="100" t="s">
        <v>140</v>
      </c>
      <c r="G66" s="101"/>
      <c r="H66" s="102">
        <v>20704.64</v>
      </c>
      <c r="I66" s="40"/>
      <c r="J66" s="103"/>
      <c r="K66" s="63"/>
      <c r="L66" s="103">
        <v>20704.64</v>
      </c>
      <c r="M66" s="104"/>
      <c r="N66" s="105">
        <v>0</v>
      </c>
      <c r="O66" s="103">
        <f t="shared" si="0"/>
        <v>20704.64</v>
      </c>
      <c r="P66" s="77"/>
      <c r="Q66" s="78"/>
      <c r="AB66" s="42"/>
    </row>
    <row r="67" spans="1:28" s="98" customFormat="1" ht="15" customHeight="1" x14ac:dyDescent="0.25">
      <c r="A67" s="79"/>
      <c r="B67" s="90"/>
      <c r="C67" s="69" t="s">
        <v>24</v>
      </c>
      <c r="D67" s="69" t="s">
        <v>14</v>
      </c>
      <c r="E67" s="91" t="s">
        <v>141</v>
      </c>
      <c r="F67" s="92" t="s">
        <v>142</v>
      </c>
      <c r="G67" s="146"/>
      <c r="H67" s="147"/>
      <c r="I67" s="40"/>
      <c r="J67" s="148"/>
      <c r="K67" s="63"/>
      <c r="L67" s="148">
        <v>0</v>
      </c>
      <c r="M67" s="149"/>
      <c r="N67" s="150"/>
      <c r="O67" s="148">
        <f t="shared" si="0"/>
        <v>0</v>
      </c>
      <c r="P67" s="77"/>
      <c r="Q67" s="78"/>
      <c r="AB67" s="42"/>
    </row>
    <row r="68" spans="1:28" s="98" customFormat="1" ht="15" customHeight="1" x14ac:dyDescent="0.25">
      <c r="A68" s="79" t="s">
        <v>17</v>
      </c>
      <c r="B68" s="90"/>
      <c r="C68" s="69" t="s">
        <v>24</v>
      </c>
      <c r="D68" s="69" t="s">
        <v>24</v>
      </c>
      <c r="E68" s="91" t="s">
        <v>143</v>
      </c>
      <c r="F68" s="92" t="s">
        <v>144</v>
      </c>
      <c r="G68" s="151">
        <f>SUM(G69:G83)+G86+G87+G88</f>
        <v>0</v>
      </c>
      <c r="H68" s="152">
        <v>1551370.8</v>
      </c>
      <c r="I68" s="40"/>
      <c r="J68" s="153">
        <v>0</v>
      </c>
      <c r="K68" s="63"/>
      <c r="L68" s="153">
        <v>1551370.8</v>
      </c>
      <c r="M68" s="154"/>
      <c r="N68" s="155">
        <v>0</v>
      </c>
      <c r="O68" s="153">
        <f t="shared" si="0"/>
        <v>1551370.8</v>
      </c>
      <c r="P68" s="77"/>
      <c r="Q68" s="78"/>
      <c r="AB68" s="42"/>
    </row>
    <row r="69" spans="1:28" s="98" customFormat="1" ht="15" customHeight="1" x14ac:dyDescent="0.25">
      <c r="A69" s="79"/>
      <c r="B69" s="90" t="s">
        <v>145</v>
      </c>
      <c r="C69" s="69" t="s">
        <v>145</v>
      </c>
      <c r="D69" s="69" t="s">
        <v>14</v>
      </c>
      <c r="E69" s="99" t="s">
        <v>146</v>
      </c>
      <c r="F69" s="100" t="s">
        <v>147</v>
      </c>
      <c r="G69" s="101"/>
      <c r="H69" s="102">
        <v>856469</v>
      </c>
      <c r="I69" s="40"/>
      <c r="J69" s="103"/>
      <c r="K69" s="63"/>
      <c r="L69" s="103">
        <v>856469</v>
      </c>
      <c r="M69" s="104"/>
      <c r="N69" s="105">
        <v>0</v>
      </c>
      <c r="O69" s="103">
        <f t="shared" si="0"/>
        <v>856469</v>
      </c>
      <c r="P69" s="77"/>
      <c r="Q69" s="78"/>
      <c r="AB69" s="42"/>
    </row>
    <row r="70" spans="1:28" s="98" customFormat="1" ht="15" customHeight="1" x14ac:dyDescent="0.25">
      <c r="A70" s="79"/>
      <c r="B70" s="90" t="s">
        <v>145</v>
      </c>
      <c r="C70" s="69" t="s">
        <v>145</v>
      </c>
      <c r="D70" s="69" t="s">
        <v>14</v>
      </c>
      <c r="E70" s="99" t="s">
        <v>148</v>
      </c>
      <c r="F70" s="100" t="s">
        <v>149</v>
      </c>
      <c r="G70" s="101"/>
      <c r="H70" s="102">
        <v>201533</v>
      </c>
      <c r="I70" s="40"/>
      <c r="J70" s="103"/>
      <c r="K70" s="63"/>
      <c r="L70" s="103">
        <v>201533</v>
      </c>
      <c r="M70" s="104"/>
      <c r="N70" s="105">
        <v>0</v>
      </c>
      <c r="O70" s="103">
        <f t="shared" si="0"/>
        <v>201533</v>
      </c>
      <c r="P70" s="77"/>
      <c r="Q70" s="78"/>
      <c r="AB70" s="42"/>
    </row>
    <row r="71" spans="1:28" s="41" customFormat="1" ht="15" customHeight="1" x14ac:dyDescent="0.25">
      <c r="A71" s="79"/>
      <c r="B71" s="90" t="s">
        <v>145</v>
      </c>
      <c r="C71" s="69" t="s">
        <v>145</v>
      </c>
      <c r="D71" s="69" t="s">
        <v>14</v>
      </c>
      <c r="E71" s="99" t="s">
        <v>150</v>
      </c>
      <c r="F71" s="100" t="s">
        <v>151</v>
      </c>
      <c r="G71" s="101"/>
      <c r="H71" s="102">
        <v>0</v>
      </c>
      <c r="I71" s="40"/>
      <c r="J71" s="103"/>
      <c r="K71" s="63"/>
      <c r="L71" s="103">
        <v>0</v>
      </c>
      <c r="M71" s="104"/>
      <c r="N71" s="105">
        <v>0</v>
      </c>
      <c r="O71" s="103">
        <f t="shared" si="0"/>
        <v>0</v>
      </c>
      <c r="P71" s="77"/>
      <c r="Q71" s="78"/>
      <c r="AB71" s="42"/>
    </row>
    <row r="72" spans="1:28" s="41" customFormat="1" ht="15" customHeight="1" x14ac:dyDescent="0.25">
      <c r="A72" s="119"/>
      <c r="B72" s="119" t="s">
        <v>152</v>
      </c>
      <c r="C72" s="69" t="s">
        <v>152</v>
      </c>
      <c r="D72" s="69" t="s">
        <v>14</v>
      </c>
      <c r="E72" s="99" t="s">
        <v>153</v>
      </c>
      <c r="F72" s="100" t="s">
        <v>154</v>
      </c>
      <c r="G72" s="101"/>
      <c r="H72" s="102">
        <v>0</v>
      </c>
      <c r="I72" s="40"/>
      <c r="J72" s="103"/>
      <c r="K72" s="63"/>
      <c r="L72" s="103">
        <v>0</v>
      </c>
      <c r="M72" s="104"/>
      <c r="N72" s="105">
        <v>0</v>
      </c>
      <c r="O72" s="103">
        <f t="shared" si="0"/>
        <v>0</v>
      </c>
      <c r="P72" s="77"/>
      <c r="Q72" s="78"/>
      <c r="AB72" s="42"/>
    </row>
    <row r="73" spans="1:28" s="98" customFormat="1" ht="15" customHeight="1" x14ac:dyDescent="0.25">
      <c r="A73" s="119"/>
      <c r="B73" s="119" t="s">
        <v>145</v>
      </c>
      <c r="C73" s="69" t="s">
        <v>145</v>
      </c>
      <c r="D73" s="69" t="s">
        <v>14</v>
      </c>
      <c r="E73" s="99" t="s">
        <v>155</v>
      </c>
      <c r="F73" s="100" t="s">
        <v>156</v>
      </c>
      <c r="G73" s="101"/>
      <c r="H73" s="102">
        <v>153293</v>
      </c>
      <c r="I73" s="40"/>
      <c r="J73" s="103"/>
      <c r="K73" s="63"/>
      <c r="L73" s="103">
        <v>153293</v>
      </c>
      <c r="M73" s="104"/>
      <c r="N73" s="105">
        <v>0</v>
      </c>
      <c r="O73" s="103">
        <f t="shared" si="0"/>
        <v>153293</v>
      </c>
      <c r="P73" s="77"/>
      <c r="Q73" s="78"/>
      <c r="AB73" s="42"/>
    </row>
    <row r="74" spans="1:28" s="41" customFormat="1" ht="15" customHeight="1" x14ac:dyDescent="0.25">
      <c r="A74" s="119"/>
      <c r="B74" s="119" t="s">
        <v>145</v>
      </c>
      <c r="C74" s="69" t="s">
        <v>145</v>
      </c>
      <c r="D74" s="69" t="s">
        <v>14</v>
      </c>
      <c r="E74" s="99" t="s">
        <v>157</v>
      </c>
      <c r="F74" s="100" t="s">
        <v>158</v>
      </c>
      <c r="G74" s="101"/>
      <c r="H74" s="102">
        <v>78645</v>
      </c>
      <c r="I74" s="40"/>
      <c r="J74" s="103"/>
      <c r="K74" s="63"/>
      <c r="L74" s="103">
        <v>78645</v>
      </c>
      <c r="M74" s="104"/>
      <c r="N74" s="105">
        <v>0</v>
      </c>
      <c r="O74" s="103">
        <f t="shared" ref="O74:O137" si="1">H74-N74</f>
        <v>78645</v>
      </c>
      <c r="P74" s="77"/>
      <c r="Q74" s="78"/>
      <c r="AB74" s="42"/>
    </row>
    <row r="75" spans="1:28" s="41" customFormat="1" ht="15" customHeight="1" x14ac:dyDescent="0.25">
      <c r="A75" s="119"/>
      <c r="B75" s="119" t="s">
        <v>145</v>
      </c>
      <c r="C75" s="69" t="s">
        <v>145</v>
      </c>
      <c r="D75" s="69" t="s">
        <v>14</v>
      </c>
      <c r="E75" s="99" t="s">
        <v>159</v>
      </c>
      <c r="F75" s="100" t="s">
        <v>160</v>
      </c>
      <c r="G75" s="101"/>
      <c r="H75" s="102">
        <v>121584</v>
      </c>
      <c r="I75" s="40"/>
      <c r="J75" s="103"/>
      <c r="K75" s="63"/>
      <c r="L75" s="103">
        <v>121584</v>
      </c>
      <c r="M75" s="104"/>
      <c r="N75" s="105">
        <v>0</v>
      </c>
      <c r="O75" s="103">
        <f t="shared" si="1"/>
        <v>121584</v>
      </c>
      <c r="P75" s="77"/>
      <c r="Q75" s="78"/>
      <c r="AB75" s="42"/>
    </row>
    <row r="76" spans="1:28" s="41" customFormat="1" ht="15" customHeight="1" x14ac:dyDescent="0.25">
      <c r="A76" s="119"/>
      <c r="B76" s="119" t="s">
        <v>145</v>
      </c>
      <c r="C76" s="69" t="s">
        <v>145</v>
      </c>
      <c r="D76" s="69" t="s">
        <v>14</v>
      </c>
      <c r="E76" s="99" t="s">
        <v>161</v>
      </c>
      <c r="F76" s="100" t="s">
        <v>162</v>
      </c>
      <c r="G76" s="101"/>
      <c r="H76" s="102">
        <v>106604</v>
      </c>
      <c r="I76" s="40"/>
      <c r="J76" s="103"/>
      <c r="K76" s="63"/>
      <c r="L76" s="103">
        <v>106604</v>
      </c>
      <c r="M76" s="104"/>
      <c r="N76" s="105">
        <v>0</v>
      </c>
      <c r="O76" s="103">
        <f t="shared" si="1"/>
        <v>106604</v>
      </c>
      <c r="P76" s="77"/>
      <c r="Q76" s="78"/>
      <c r="AB76" s="42"/>
    </row>
    <row r="77" spans="1:28" s="41" customFormat="1" ht="15" customHeight="1" x14ac:dyDescent="0.25">
      <c r="A77" s="119"/>
      <c r="B77" s="119" t="s">
        <v>145</v>
      </c>
      <c r="C77" s="69" t="s">
        <v>145</v>
      </c>
      <c r="D77" s="69" t="s">
        <v>14</v>
      </c>
      <c r="E77" s="99" t="s">
        <v>163</v>
      </c>
      <c r="F77" s="100" t="s">
        <v>164</v>
      </c>
      <c r="G77" s="101"/>
      <c r="H77" s="102">
        <v>31308</v>
      </c>
      <c r="I77" s="40"/>
      <c r="J77" s="103"/>
      <c r="K77" s="63"/>
      <c r="L77" s="103">
        <v>31308</v>
      </c>
      <c r="M77" s="104"/>
      <c r="N77" s="105">
        <v>0</v>
      </c>
      <c r="O77" s="103">
        <f t="shared" si="1"/>
        <v>31308</v>
      </c>
      <c r="P77" s="77"/>
      <c r="Q77" s="78"/>
      <c r="AB77" s="42"/>
    </row>
    <row r="78" spans="1:28" s="41" customFormat="1" ht="15" customHeight="1" x14ac:dyDescent="0.25">
      <c r="A78" s="119"/>
      <c r="B78" s="120" t="s">
        <v>152</v>
      </c>
      <c r="C78" s="69" t="s">
        <v>152</v>
      </c>
      <c r="D78" s="69" t="s">
        <v>14</v>
      </c>
      <c r="E78" s="99" t="s">
        <v>165</v>
      </c>
      <c r="F78" s="100" t="s">
        <v>166</v>
      </c>
      <c r="G78" s="101"/>
      <c r="H78" s="102">
        <v>0</v>
      </c>
      <c r="I78" s="40"/>
      <c r="J78" s="103"/>
      <c r="K78" s="63"/>
      <c r="L78" s="103">
        <v>0</v>
      </c>
      <c r="M78" s="104"/>
      <c r="N78" s="105">
        <v>0</v>
      </c>
      <c r="O78" s="103">
        <f t="shared" si="1"/>
        <v>0</v>
      </c>
      <c r="P78" s="77"/>
      <c r="Q78" s="78"/>
      <c r="AB78" s="42"/>
    </row>
    <row r="79" spans="1:28" s="41" customFormat="1" ht="15" customHeight="1" x14ac:dyDescent="0.25">
      <c r="A79" s="119"/>
      <c r="B79" s="120" t="s">
        <v>152</v>
      </c>
      <c r="C79" s="69" t="s">
        <v>152</v>
      </c>
      <c r="D79" s="69" t="s">
        <v>14</v>
      </c>
      <c r="E79" s="99" t="s">
        <v>167</v>
      </c>
      <c r="F79" s="100" t="s">
        <v>168</v>
      </c>
      <c r="G79" s="101"/>
      <c r="H79" s="102">
        <v>0</v>
      </c>
      <c r="I79" s="40"/>
      <c r="J79" s="103"/>
      <c r="K79" s="63"/>
      <c r="L79" s="103">
        <v>0</v>
      </c>
      <c r="M79" s="104"/>
      <c r="N79" s="105">
        <v>0</v>
      </c>
      <c r="O79" s="103">
        <f t="shared" si="1"/>
        <v>0</v>
      </c>
      <c r="P79" s="77"/>
      <c r="Q79" s="78"/>
      <c r="AB79" s="42"/>
    </row>
    <row r="80" spans="1:28" s="41" customFormat="1" ht="15" customHeight="1" x14ac:dyDescent="0.25">
      <c r="A80" s="119"/>
      <c r="B80" s="119" t="s">
        <v>145</v>
      </c>
      <c r="C80" s="69" t="s">
        <v>145</v>
      </c>
      <c r="D80" s="69" t="s">
        <v>14</v>
      </c>
      <c r="E80" s="99" t="s">
        <v>169</v>
      </c>
      <c r="F80" s="100" t="s">
        <v>170</v>
      </c>
      <c r="G80" s="101"/>
      <c r="H80" s="102">
        <v>0</v>
      </c>
      <c r="I80" s="40"/>
      <c r="J80" s="103"/>
      <c r="K80" s="63"/>
      <c r="L80" s="103">
        <v>0</v>
      </c>
      <c r="M80" s="104"/>
      <c r="N80" s="105">
        <v>0</v>
      </c>
      <c r="O80" s="103">
        <f t="shared" si="1"/>
        <v>0</v>
      </c>
      <c r="P80" s="77"/>
      <c r="Q80" s="78"/>
      <c r="AB80" s="42"/>
    </row>
    <row r="81" spans="1:28" s="41" customFormat="1" ht="15" customHeight="1" x14ac:dyDescent="0.25">
      <c r="A81" s="119"/>
      <c r="B81" s="120" t="s">
        <v>145</v>
      </c>
      <c r="C81" s="69" t="s">
        <v>145</v>
      </c>
      <c r="D81" s="69" t="s">
        <v>14</v>
      </c>
      <c r="E81" s="99" t="s">
        <v>171</v>
      </c>
      <c r="F81" s="100" t="s">
        <v>172</v>
      </c>
      <c r="G81" s="101"/>
      <c r="H81" s="102">
        <v>0</v>
      </c>
      <c r="I81" s="40"/>
      <c r="J81" s="103"/>
      <c r="K81" s="63"/>
      <c r="L81" s="103">
        <v>0</v>
      </c>
      <c r="M81" s="104"/>
      <c r="N81" s="105">
        <v>0</v>
      </c>
      <c r="O81" s="103">
        <f t="shared" si="1"/>
        <v>0</v>
      </c>
      <c r="P81" s="77"/>
      <c r="Q81" s="78"/>
      <c r="AB81" s="42"/>
    </row>
    <row r="82" spans="1:28" s="41" customFormat="1" ht="15" customHeight="1" x14ac:dyDescent="0.25">
      <c r="A82" s="119"/>
      <c r="B82" s="120" t="s">
        <v>145</v>
      </c>
      <c r="C82" s="69" t="s">
        <v>145</v>
      </c>
      <c r="D82" s="69" t="s">
        <v>14</v>
      </c>
      <c r="E82" s="99" t="s">
        <v>173</v>
      </c>
      <c r="F82" s="100" t="s">
        <v>174</v>
      </c>
      <c r="G82" s="101"/>
      <c r="H82" s="102">
        <v>0</v>
      </c>
      <c r="I82" s="40"/>
      <c r="J82" s="103"/>
      <c r="K82" s="63"/>
      <c r="L82" s="103">
        <v>0</v>
      </c>
      <c r="M82" s="104"/>
      <c r="N82" s="105">
        <v>0</v>
      </c>
      <c r="O82" s="103">
        <f t="shared" si="1"/>
        <v>0</v>
      </c>
      <c r="P82" s="77"/>
      <c r="Q82" s="78"/>
      <c r="AB82" s="42"/>
    </row>
    <row r="83" spans="1:28" s="158" customFormat="1" ht="15" customHeight="1" x14ac:dyDescent="0.25">
      <c r="A83" s="119" t="s">
        <v>17</v>
      </c>
      <c r="B83" s="119" t="s">
        <v>152</v>
      </c>
      <c r="C83" s="69" t="s">
        <v>152</v>
      </c>
      <c r="D83" s="69" t="s">
        <v>24</v>
      </c>
      <c r="E83" s="99" t="s">
        <v>175</v>
      </c>
      <c r="F83" s="100" t="s">
        <v>176</v>
      </c>
      <c r="G83" s="156">
        <f>+G84+G85</f>
        <v>0</v>
      </c>
      <c r="H83" s="102">
        <v>1934.8</v>
      </c>
      <c r="I83" s="157"/>
      <c r="J83" s="103">
        <v>0</v>
      </c>
      <c r="K83" s="63"/>
      <c r="L83" s="103">
        <v>1934.8</v>
      </c>
      <c r="M83" s="104"/>
      <c r="N83" s="105">
        <v>0</v>
      </c>
      <c r="O83" s="103">
        <f t="shared" si="1"/>
        <v>1934.8</v>
      </c>
      <c r="P83" s="77"/>
      <c r="Q83" s="78"/>
      <c r="AB83" s="159"/>
    </row>
    <row r="84" spans="1:28" s="158" customFormat="1" ht="15" customHeight="1" x14ac:dyDescent="0.25">
      <c r="A84" s="119"/>
      <c r="B84" s="119" t="s">
        <v>152</v>
      </c>
      <c r="C84" s="69" t="s">
        <v>152</v>
      </c>
      <c r="D84" s="69" t="s">
        <v>14</v>
      </c>
      <c r="E84" s="91" t="s">
        <v>177</v>
      </c>
      <c r="F84" s="160" t="s">
        <v>178</v>
      </c>
      <c r="G84" s="161"/>
      <c r="H84" s="102">
        <v>0</v>
      </c>
      <c r="I84" s="157"/>
      <c r="J84" s="103"/>
      <c r="K84" s="63"/>
      <c r="L84" s="103">
        <v>0</v>
      </c>
      <c r="M84" s="104"/>
      <c r="N84" s="105">
        <v>0</v>
      </c>
      <c r="O84" s="103">
        <f t="shared" si="1"/>
        <v>0</v>
      </c>
      <c r="P84" s="77"/>
      <c r="Q84" s="78"/>
      <c r="AB84" s="159"/>
    </row>
    <row r="85" spans="1:28" s="41" customFormat="1" ht="15" customHeight="1" x14ac:dyDescent="0.25">
      <c r="A85" s="119"/>
      <c r="B85" s="119" t="s">
        <v>152</v>
      </c>
      <c r="C85" s="69" t="s">
        <v>152</v>
      </c>
      <c r="D85" s="69" t="s">
        <v>14</v>
      </c>
      <c r="E85" s="91" t="s">
        <v>179</v>
      </c>
      <c r="F85" s="100" t="s">
        <v>180</v>
      </c>
      <c r="G85" s="101"/>
      <c r="H85" s="102">
        <v>1934.8</v>
      </c>
      <c r="I85" s="40"/>
      <c r="J85" s="103"/>
      <c r="K85" s="63"/>
      <c r="L85" s="103">
        <v>1934.8</v>
      </c>
      <c r="M85" s="104"/>
      <c r="N85" s="105">
        <v>0</v>
      </c>
      <c r="O85" s="103">
        <f t="shared" si="1"/>
        <v>1934.8</v>
      </c>
      <c r="P85" s="77"/>
      <c r="Q85" s="78"/>
      <c r="AB85" s="42"/>
    </row>
    <row r="86" spans="1:28" s="40" customFormat="1" ht="15" customHeight="1" x14ac:dyDescent="0.25">
      <c r="A86" s="119"/>
      <c r="B86" s="119"/>
      <c r="C86" s="69" t="s">
        <v>24</v>
      </c>
      <c r="D86" s="69" t="s">
        <v>14</v>
      </c>
      <c r="E86" s="99" t="s">
        <v>181</v>
      </c>
      <c r="F86" s="100" t="s">
        <v>182</v>
      </c>
      <c r="G86" s="101"/>
      <c r="H86" s="102">
        <v>0</v>
      </c>
      <c r="J86" s="103"/>
      <c r="K86" s="63"/>
      <c r="L86" s="103">
        <v>0</v>
      </c>
      <c r="M86" s="104"/>
      <c r="N86" s="105">
        <v>0</v>
      </c>
      <c r="O86" s="103">
        <f t="shared" si="1"/>
        <v>0</v>
      </c>
      <c r="P86" s="77"/>
      <c r="Q86" s="78"/>
      <c r="AB86" s="143"/>
    </row>
    <row r="87" spans="1:28" s="40" customFormat="1" ht="15" customHeight="1" x14ac:dyDescent="0.25">
      <c r="A87" s="79"/>
      <c r="B87" s="90" t="s">
        <v>13</v>
      </c>
      <c r="C87" s="69" t="s">
        <v>13</v>
      </c>
      <c r="D87" s="69" t="s">
        <v>14</v>
      </c>
      <c r="E87" s="99" t="s">
        <v>183</v>
      </c>
      <c r="F87" s="100" t="s">
        <v>184</v>
      </c>
      <c r="G87" s="101"/>
      <c r="H87" s="102">
        <v>0</v>
      </c>
      <c r="J87" s="103"/>
      <c r="K87" s="63"/>
      <c r="L87" s="103">
        <v>0</v>
      </c>
      <c r="M87" s="104"/>
      <c r="N87" s="105">
        <v>0</v>
      </c>
      <c r="O87" s="103">
        <f t="shared" si="1"/>
        <v>0</v>
      </c>
      <c r="P87" s="77"/>
      <c r="Q87" s="78"/>
      <c r="AB87" s="143"/>
    </row>
    <row r="88" spans="1:28" s="40" customFormat="1" ht="15" customHeight="1" x14ac:dyDescent="0.25">
      <c r="A88" s="79"/>
      <c r="B88" s="90" t="s">
        <v>152</v>
      </c>
      <c r="C88" s="69" t="s">
        <v>152</v>
      </c>
      <c r="D88" s="69" t="s">
        <v>14</v>
      </c>
      <c r="E88" s="99" t="s">
        <v>185</v>
      </c>
      <c r="F88" s="100" t="s">
        <v>186</v>
      </c>
      <c r="G88" s="101"/>
      <c r="H88" s="102">
        <v>0</v>
      </c>
      <c r="J88" s="103"/>
      <c r="K88" s="63"/>
      <c r="L88" s="103">
        <v>0</v>
      </c>
      <c r="M88" s="104"/>
      <c r="N88" s="105">
        <v>0</v>
      </c>
      <c r="O88" s="103">
        <f t="shared" si="1"/>
        <v>0</v>
      </c>
      <c r="P88" s="77"/>
      <c r="Q88" s="78"/>
      <c r="AB88" s="143"/>
    </row>
    <row r="89" spans="1:28" s="98" customFormat="1" ht="15" customHeight="1" x14ac:dyDescent="0.25">
      <c r="A89" s="162" t="s">
        <v>17</v>
      </c>
      <c r="B89" s="163" t="s">
        <v>145</v>
      </c>
      <c r="C89" s="69" t="s">
        <v>145</v>
      </c>
      <c r="D89" s="69" t="s">
        <v>24</v>
      </c>
      <c r="E89" s="81" t="s">
        <v>187</v>
      </c>
      <c r="F89" s="82" t="s">
        <v>188</v>
      </c>
      <c r="G89" s="144">
        <f>SUM(G90:G94)</f>
        <v>0</v>
      </c>
      <c r="H89" s="136">
        <v>0</v>
      </c>
      <c r="I89" s="40"/>
      <c r="J89" s="137">
        <v>0</v>
      </c>
      <c r="K89" s="63"/>
      <c r="L89" s="137">
        <v>0</v>
      </c>
      <c r="M89" s="104"/>
      <c r="N89" s="138">
        <v>0</v>
      </c>
      <c r="O89" s="137">
        <f t="shared" si="1"/>
        <v>0</v>
      </c>
      <c r="P89" s="77"/>
      <c r="Q89" s="78"/>
      <c r="AB89" s="42"/>
    </row>
    <row r="90" spans="1:28" s="41" customFormat="1" ht="15" customHeight="1" x14ac:dyDescent="0.25">
      <c r="A90" s="119"/>
      <c r="B90" s="120" t="s">
        <v>145</v>
      </c>
      <c r="C90" s="69" t="s">
        <v>145</v>
      </c>
      <c r="D90" s="69" t="s">
        <v>14</v>
      </c>
      <c r="E90" s="99" t="s">
        <v>189</v>
      </c>
      <c r="F90" s="164" t="s">
        <v>190</v>
      </c>
      <c r="G90" s="165"/>
      <c r="H90" s="114">
        <v>0</v>
      </c>
      <c r="I90" s="40"/>
      <c r="J90" s="115"/>
      <c r="K90" s="63"/>
      <c r="L90" s="115">
        <v>0</v>
      </c>
      <c r="M90" s="104"/>
      <c r="N90" s="116">
        <v>0</v>
      </c>
      <c r="O90" s="115">
        <f t="shared" si="1"/>
        <v>0</v>
      </c>
      <c r="P90" s="77"/>
      <c r="Q90" s="78"/>
      <c r="AB90" s="42"/>
    </row>
    <row r="91" spans="1:28" s="41" customFormat="1" ht="15" customHeight="1" x14ac:dyDescent="0.25">
      <c r="A91" s="119"/>
      <c r="B91" s="120" t="s">
        <v>145</v>
      </c>
      <c r="C91" s="69" t="s">
        <v>145</v>
      </c>
      <c r="D91" s="69" t="s">
        <v>14</v>
      </c>
      <c r="E91" s="91" t="s">
        <v>191</v>
      </c>
      <c r="F91" s="92" t="s">
        <v>192</v>
      </c>
      <c r="G91" s="112"/>
      <c r="H91" s="114">
        <v>0</v>
      </c>
      <c r="I91" s="40"/>
      <c r="J91" s="115"/>
      <c r="K91" s="63"/>
      <c r="L91" s="115">
        <v>0</v>
      </c>
      <c r="M91" s="104"/>
      <c r="N91" s="116">
        <v>0</v>
      </c>
      <c r="O91" s="115">
        <f t="shared" si="1"/>
        <v>0</v>
      </c>
      <c r="P91" s="77"/>
      <c r="Q91" s="78"/>
      <c r="AB91" s="42"/>
    </row>
    <row r="92" spans="1:28" s="41" customFormat="1" ht="15" customHeight="1" x14ac:dyDescent="0.25">
      <c r="A92" s="119"/>
      <c r="B92" s="120" t="s">
        <v>145</v>
      </c>
      <c r="C92" s="69" t="s">
        <v>145</v>
      </c>
      <c r="D92" s="69" t="s">
        <v>14</v>
      </c>
      <c r="E92" s="91" t="s">
        <v>193</v>
      </c>
      <c r="F92" s="92" t="s">
        <v>194</v>
      </c>
      <c r="G92" s="112"/>
      <c r="H92" s="114">
        <v>0</v>
      </c>
      <c r="I92" s="40"/>
      <c r="J92" s="115"/>
      <c r="K92" s="63"/>
      <c r="L92" s="115">
        <v>0</v>
      </c>
      <c r="M92" s="104"/>
      <c r="N92" s="116">
        <v>0</v>
      </c>
      <c r="O92" s="115">
        <f t="shared" si="1"/>
        <v>0</v>
      </c>
      <c r="P92" s="77"/>
      <c r="Q92" s="78"/>
      <c r="AB92" s="42"/>
    </row>
    <row r="93" spans="1:28" s="41" customFormat="1" ht="15" customHeight="1" x14ac:dyDescent="0.25">
      <c r="A93" s="79"/>
      <c r="B93" s="79" t="s">
        <v>145</v>
      </c>
      <c r="C93" s="69" t="s">
        <v>145</v>
      </c>
      <c r="D93" s="69" t="s">
        <v>14</v>
      </c>
      <c r="E93" s="91" t="s">
        <v>195</v>
      </c>
      <c r="F93" s="92" t="s">
        <v>196</v>
      </c>
      <c r="G93" s="112"/>
      <c r="H93" s="114">
        <v>0</v>
      </c>
      <c r="I93" s="40"/>
      <c r="J93" s="115"/>
      <c r="K93" s="63"/>
      <c r="L93" s="115">
        <v>0</v>
      </c>
      <c r="M93" s="104"/>
      <c r="N93" s="116">
        <v>0</v>
      </c>
      <c r="O93" s="115">
        <f t="shared" si="1"/>
        <v>0</v>
      </c>
      <c r="P93" s="77"/>
      <c r="Q93" s="78"/>
      <c r="AB93" s="42"/>
    </row>
    <row r="94" spans="1:28" s="41" customFormat="1" ht="15" customHeight="1" x14ac:dyDescent="0.25">
      <c r="A94" s="79"/>
      <c r="B94" s="79" t="s">
        <v>145</v>
      </c>
      <c r="C94" s="69" t="s">
        <v>145</v>
      </c>
      <c r="D94" s="69" t="s">
        <v>14</v>
      </c>
      <c r="E94" s="91" t="s">
        <v>197</v>
      </c>
      <c r="F94" s="92" t="s">
        <v>198</v>
      </c>
      <c r="G94" s="112"/>
      <c r="H94" s="114">
        <v>0</v>
      </c>
      <c r="I94" s="40"/>
      <c r="J94" s="115"/>
      <c r="K94" s="63"/>
      <c r="L94" s="115">
        <v>0</v>
      </c>
      <c r="M94" s="104"/>
      <c r="N94" s="116">
        <v>0</v>
      </c>
      <c r="O94" s="115">
        <f t="shared" si="1"/>
        <v>0</v>
      </c>
      <c r="P94" s="77"/>
      <c r="Q94" s="78"/>
      <c r="AB94" s="42"/>
    </row>
    <row r="95" spans="1:28" s="98" customFormat="1" ht="15" customHeight="1" x14ac:dyDescent="0.25">
      <c r="A95" s="79"/>
      <c r="B95" s="90"/>
      <c r="C95" s="69" t="s">
        <v>24</v>
      </c>
      <c r="D95" s="69" t="s">
        <v>14</v>
      </c>
      <c r="E95" s="81" t="s">
        <v>199</v>
      </c>
      <c r="F95" s="82" t="s">
        <v>200</v>
      </c>
      <c r="G95" s="126"/>
      <c r="H95" s="136">
        <v>855714.87</v>
      </c>
      <c r="I95" s="40"/>
      <c r="J95" s="137"/>
      <c r="K95" s="63"/>
      <c r="L95" s="137">
        <v>855714.87</v>
      </c>
      <c r="M95" s="104"/>
      <c r="N95" s="138">
        <v>0</v>
      </c>
      <c r="O95" s="137">
        <f t="shared" si="1"/>
        <v>855714.87</v>
      </c>
      <c r="P95" s="77"/>
      <c r="Q95" s="78"/>
      <c r="AB95" s="42"/>
    </row>
    <row r="96" spans="1:28" s="98" customFormat="1" ht="15" customHeight="1" x14ac:dyDescent="0.25">
      <c r="A96" s="79" t="s">
        <v>17</v>
      </c>
      <c r="B96" s="90"/>
      <c r="C96" s="69" t="s">
        <v>24</v>
      </c>
      <c r="D96" s="69" t="s">
        <v>24</v>
      </c>
      <c r="E96" s="81" t="s">
        <v>201</v>
      </c>
      <c r="F96" s="82" t="s">
        <v>202</v>
      </c>
      <c r="G96" s="166">
        <f>SUM(G97:G103)</f>
        <v>0</v>
      </c>
      <c r="H96" s="127">
        <v>4210391.26</v>
      </c>
      <c r="I96" s="40"/>
      <c r="J96" s="128">
        <v>0</v>
      </c>
      <c r="K96" s="63"/>
      <c r="L96" s="128">
        <v>4210391.26</v>
      </c>
      <c r="M96" s="129"/>
      <c r="N96" s="130">
        <v>0</v>
      </c>
      <c r="O96" s="128">
        <f t="shared" si="1"/>
        <v>4210391.26</v>
      </c>
      <c r="P96" s="77"/>
      <c r="Q96" s="78"/>
      <c r="AB96" s="42"/>
    </row>
    <row r="97" spans="1:28" s="98" customFormat="1" ht="15" customHeight="1" x14ac:dyDescent="0.25">
      <c r="A97" s="79"/>
      <c r="B97" s="90"/>
      <c r="C97" s="69" t="s">
        <v>24</v>
      </c>
      <c r="D97" s="69" t="s">
        <v>14</v>
      </c>
      <c r="E97" s="91" t="s">
        <v>203</v>
      </c>
      <c r="F97" s="92" t="s">
        <v>204</v>
      </c>
      <c r="G97" s="112"/>
      <c r="H97" s="114">
        <v>0</v>
      </c>
      <c r="I97" s="40"/>
      <c r="J97" s="115"/>
      <c r="K97" s="63"/>
      <c r="L97" s="115">
        <v>0</v>
      </c>
      <c r="M97" s="104"/>
      <c r="N97" s="116">
        <v>0</v>
      </c>
      <c r="O97" s="115">
        <f t="shared" si="1"/>
        <v>0</v>
      </c>
      <c r="P97" s="77"/>
      <c r="Q97" s="78"/>
      <c r="AB97" s="42"/>
    </row>
    <row r="98" spans="1:28" s="98" customFormat="1" ht="15" customHeight="1" x14ac:dyDescent="0.25">
      <c r="A98" s="79"/>
      <c r="B98" s="90"/>
      <c r="C98" s="69" t="s">
        <v>24</v>
      </c>
      <c r="D98" s="69" t="s">
        <v>14</v>
      </c>
      <c r="E98" s="91" t="s">
        <v>205</v>
      </c>
      <c r="F98" s="92" t="s">
        <v>206</v>
      </c>
      <c r="G98" s="112"/>
      <c r="H98" s="114">
        <v>3487662.86</v>
      </c>
      <c r="I98" s="40"/>
      <c r="J98" s="115"/>
      <c r="K98" s="63"/>
      <c r="L98" s="115">
        <v>3487662.86</v>
      </c>
      <c r="M98" s="104"/>
      <c r="N98" s="116">
        <v>0</v>
      </c>
      <c r="O98" s="115">
        <f t="shared" si="1"/>
        <v>3487662.86</v>
      </c>
      <c r="P98" s="77"/>
      <c r="Q98" s="78"/>
      <c r="AB98" s="42"/>
    </row>
    <row r="99" spans="1:28" s="98" customFormat="1" ht="15" customHeight="1" x14ac:dyDescent="0.25">
      <c r="A99" s="79"/>
      <c r="B99" s="90"/>
      <c r="C99" s="69" t="s">
        <v>24</v>
      </c>
      <c r="D99" s="69" t="s">
        <v>14</v>
      </c>
      <c r="E99" s="91" t="s">
        <v>207</v>
      </c>
      <c r="F99" s="92" t="s">
        <v>208</v>
      </c>
      <c r="G99" s="112"/>
      <c r="H99" s="114">
        <v>395</v>
      </c>
      <c r="I99" s="40"/>
      <c r="J99" s="115"/>
      <c r="K99" s="63"/>
      <c r="L99" s="115">
        <v>395</v>
      </c>
      <c r="M99" s="104"/>
      <c r="N99" s="116">
        <v>0</v>
      </c>
      <c r="O99" s="115">
        <f t="shared" si="1"/>
        <v>395</v>
      </c>
      <c r="P99" s="77"/>
      <c r="Q99" s="78"/>
      <c r="AB99" s="42"/>
    </row>
    <row r="100" spans="1:28" s="98" customFormat="1" ht="15" customHeight="1" x14ac:dyDescent="0.25">
      <c r="A100" s="79"/>
      <c r="B100" s="90"/>
      <c r="C100" s="69" t="s">
        <v>24</v>
      </c>
      <c r="D100" s="69" t="s">
        <v>14</v>
      </c>
      <c r="E100" s="91" t="s">
        <v>209</v>
      </c>
      <c r="F100" s="92" t="s">
        <v>210</v>
      </c>
      <c r="G100" s="112"/>
      <c r="H100" s="114">
        <v>325088.96000000002</v>
      </c>
      <c r="I100" s="40"/>
      <c r="J100" s="115"/>
      <c r="K100" s="63"/>
      <c r="L100" s="115">
        <v>325088.96000000002</v>
      </c>
      <c r="M100" s="104"/>
      <c r="N100" s="116">
        <v>0</v>
      </c>
      <c r="O100" s="115">
        <f t="shared" si="1"/>
        <v>325088.96000000002</v>
      </c>
      <c r="P100" s="77"/>
      <c r="Q100" s="78"/>
      <c r="AB100" s="42"/>
    </row>
    <row r="101" spans="1:28" s="98" customFormat="1" ht="15" customHeight="1" x14ac:dyDescent="0.25">
      <c r="A101" s="79"/>
      <c r="B101" s="90" t="s">
        <v>13</v>
      </c>
      <c r="C101" s="69" t="s">
        <v>13</v>
      </c>
      <c r="D101" s="69" t="s">
        <v>14</v>
      </c>
      <c r="E101" s="91" t="s">
        <v>211</v>
      </c>
      <c r="F101" s="92" t="s">
        <v>212</v>
      </c>
      <c r="G101" s="112"/>
      <c r="H101" s="114">
        <v>397244.44</v>
      </c>
      <c r="I101" s="40"/>
      <c r="J101" s="115"/>
      <c r="K101" s="63"/>
      <c r="L101" s="115">
        <v>397244.44</v>
      </c>
      <c r="M101" s="104"/>
      <c r="N101" s="116">
        <v>0</v>
      </c>
      <c r="O101" s="115">
        <f t="shared" si="1"/>
        <v>397244.44</v>
      </c>
      <c r="P101" s="77"/>
      <c r="Q101" s="78"/>
      <c r="AB101" s="42"/>
    </row>
    <row r="102" spans="1:28" s="98" customFormat="1" ht="15" customHeight="1" x14ac:dyDescent="0.25">
      <c r="A102" s="79"/>
      <c r="B102" s="90"/>
      <c r="C102" s="69" t="s">
        <v>24</v>
      </c>
      <c r="D102" s="69" t="s">
        <v>14</v>
      </c>
      <c r="E102" s="91" t="s">
        <v>213</v>
      </c>
      <c r="F102" s="92" t="s">
        <v>214</v>
      </c>
      <c r="G102" s="112"/>
      <c r="H102" s="114">
        <v>0</v>
      </c>
      <c r="I102" s="40"/>
      <c r="J102" s="115"/>
      <c r="K102" s="63"/>
      <c r="L102" s="115">
        <v>0</v>
      </c>
      <c r="M102" s="104"/>
      <c r="N102" s="116">
        <v>0</v>
      </c>
      <c r="O102" s="115">
        <f t="shared" si="1"/>
        <v>0</v>
      </c>
      <c r="P102" s="77"/>
      <c r="Q102" s="78"/>
      <c r="AB102" s="42"/>
    </row>
    <row r="103" spans="1:28" s="98" customFormat="1" ht="15" customHeight="1" x14ac:dyDescent="0.25">
      <c r="A103" s="79"/>
      <c r="B103" s="90" t="s">
        <v>13</v>
      </c>
      <c r="C103" s="69" t="s">
        <v>13</v>
      </c>
      <c r="D103" s="69" t="s">
        <v>14</v>
      </c>
      <c r="E103" s="91" t="s">
        <v>215</v>
      </c>
      <c r="F103" s="92" t="s">
        <v>216</v>
      </c>
      <c r="G103" s="112"/>
      <c r="H103" s="114">
        <v>0</v>
      </c>
      <c r="I103" s="40"/>
      <c r="J103" s="115"/>
      <c r="K103" s="63"/>
      <c r="L103" s="115">
        <v>0</v>
      </c>
      <c r="M103" s="104"/>
      <c r="N103" s="116">
        <v>0</v>
      </c>
      <c r="O103" s="115">
        <f t="shared" si="1"/>
        <v>0</v>
      </c>
      <c r="P103" s="77"/>
      <c r="Q103" s="78"/>
      <c r="AB103" s="42"/>
    </row>
    <row r="104" spans="1:28" s="98" customFormat="1" ht="15" customHeight="1" x14ac:dyDescent="0.25">
      <c r="A104" s="79" t="s">
        <v>17</v>
      </c>
      <c r="B104" s="90"/>
      <c r="C104" s="69" t="s">
        <v>24</v>
      </c>
      <c r="D104" s="69" t="s">
        <v>24</v>
      </c>
      <c r="E104" s="131" t="s">
        <v>217</v>
      </c>
      <c r="F104" s="132" t="s">
        <v>218</v>
      </c>
      <c r="G104" s="133">
        <f>+G105+G106+G109+G114+G118</f>
        <v>0</v>
      </c>
      <c r="H104" s="134">
        <v>945053.04</v>
      </c>
      <c r="I104" s="40"/>
      <c r="J104" s="74">
        <v>0</v>
      </c>
      <c r="K104" s="63"/>
      <c r="L104" s="74">
        <v>945053.04</v>
      </c>
      <c r="M104" s="75"/>
      <c r="N104" s="135">
        <v>0</v>
      </c>
      <c r="O104" s="74">
        <f t="shared" si="1"/>
        <v>945053.04</v>
      </c>
      <c r="P104" s="77"/>
      <c r="Q104" s="78"/>
      <c r="AB104" s="42"/>
    </row>
    <row r="105" spans="1:28" s="98" customFormat="1" ht="15" customHeight="1" x14ac:dyDescent="0.25">
      <c r="A105" s="79"/>
      <c r="B105" s="90"/>
      <c r="C105" s="69" t="s">
        <v>24</v>
      </c>
      <c r="D105" s="69" t="s">
        <v>14</v>
      </c>
      <c r="E105" s="81" t="s">
        <v>219</v>
      </c>
      <c r="F105" s="82" t="s">
        <v>220</v>
      </c>
      <c r="G105" s="126"/>
      <c r="H105" s="136">
        <v>22802.51</v>
      </c>
      <c r="I105" s="40"/>
      <c r="J105" s="137"/>
      <c r="K105" s="63"/>
      <c r="L105" s="137">
        <v>22802.51</v>
      </c>
      <c r="M105" s="104"/>
      <c r="N105" s="138">
        <v>0</v>
      </c>
      <c r="O105" s="137">
        <f t="shared" si="1"/>
        <v>22802.51</v>
      </c>
      <c r="P105" s="77"/>
      <c r="Q105" s="78"/>
      <c r="AB105" s="42"/>
    </row>
    <row r="106" spans="1:28" s="98" customFormat="1" ht="15" customHeight="1" x14ac:dyDescent="0.25">
      <c r="A106" s="167" t="s">
        <v>17</v>
      </c>
      <c r="B106" s="168"/>
      <c r="C106" s="69" t="s">
        <v>24</v>
      </c>
      <c r="D106" s="69" t="s">
        <v>24</v>
      </c>
      <c r="E106" s="81" t="s">
        <v>221</v>
      </c>
      <c r="F106" s="82" t="s">
        <v>222</v>
      </c>
      <c r="G106" s="166">
        <f>SUM(G107:G108)</f>
        <v>0</v>
      </c>
      <c r="H106" s="127">
        <v>0</v>
      </c>
      <c r="I106" s="40"/>
      <c r="J106" s="128">
        <v>0</v>
      </c>
      <c r="K106" s="63"/>
      <c r="L106" s="128">
        <v>0</v>
      </c>
      <c r="M106" s="129"/>
      <c r="N106" s="130">
        <v>0</v>
      </c>
      <c r="O106" s="128">
        <f t="shared" si="1"/>
        <v>0</v>
      </c>
      <c r="P106" s="77"/>
      <c r="Q106" s="78"/>
      <c r="AB106" s="42"/>
    </row>
    <row r="107" spans="1:28" s="98" customFormat="1" ht="15" customHeight="1" x14ac:dyDescent="0.25">
      <c r="A107" s="167"/>
      <c r="B107" s="168"/>
      <c r="C107" s="69" t="s">
        <v>24</v>
      </c>
      <c r="D107" s="69" t="s">
        <v>14</v>
      </c>
      <c r="E107" s="91" t="s">
        <v>223</v>
      </c>
      <c r="F107" s="92" t="s">
        <v>224</v>
      </c>
      <c r="G107" s="112"/>
      <c r="H107" s="114">
        <v>0</v>
      </c>
      <c r="I107" s="40"/>
      <c r="J107" s="115"/>
      <c r="K107" s="63"/>
      <c r="L107" s="115">
        <v>0</v>
      </c>
      <c r="M107" s="104"/>
      <c r="N107" s="116">
        <v>0</v>
      </c>
      <c r="O107" s="115">
        <f t="shared" si="1"/>
        <v>0</v>
      </c>
      <c r="P107" s="77"/>
      <c r="Q107" s="78"/>
      <c r="AB107" s="42"/>
    </row>
    <row r="108" spans="1:28" s="98" customFormat="1" ht="15" customHeight="1" x14ac:dyDescent="0.25">
      <c r="A108" s="167"/>
      <c r="B108" s="168"/>
      <c r="C108" s="69" t="s">
        <v>24</v>
      </c>
      <c r="D108" s="69" t="s">
        <v>14</v>
      </c>
      <c r="E108" s="91" t="s">
        <v>225</v>
      </c>
      <c r="F108" s="92" t="s">
        <v>226</v>
      </c>
      <c r="G108" s="112"/>
      <c r="H108" s="114">
        <v>0</v>
      </c>
      <c r="I108" s="40"/>
      <c r="J108" s="115"/>
      <c r="K108" s="63"/>
      <c r="L108" s="115">
        <v>0</v>
      </c>
      <c r="M108" s="104"/>
      <c r="N108" s="116">
        <v>0</v>
      </c>
      <c r="O108" s="115">
        <f t="shared" si="1"/>
        <v>0</v>
      </c>
      <c r="P108" s="77"/>
      <c r="Q108" s="78"/>
      <c r="AB108" s="42"/>
    </row>
    <row r="109" spans="1:28" s="98" customFormat="1" ht="15" customHeight="1" x14ac:dyDescent="0.25">
      <c r="A109" s="162" t="s">
        <v>17</v>
      </c>
      <c r="B109" s="163" t="s">
        <v>13</v>
      </c>
      <c r="C109" s="69" t="s">
        <v>13</v>
      </c>
      <c r="D109" s="69" t="s">
        <v>24</v>
      </c>
      <c r="E109" s="81" t="s">
        <v>227</v>
      </c>
      <c r="F109" s="82" t="s">
        <v>228</v>
      </c>
      <c r="G109" s="83">
        <f>SUM(G110:G113)</f>
        <v>0</v>
      </c>
      <c r="H109" s="84">
        <v>74033.23</v>
      </c>
      <c r="I109" s="40"/>
      <c r="J109" s="86">
        <v>0</v>
      </c>
      <c r="K109" s="63"/>
      <c r="L109" s="86">
        <v>74033.23</v>
      </c>
      <c r="M109" s="75"/>
      <c r="N109" s="87">
        <v>0</v>
      </c>
      <c r="O109" s="86">
        <f t="shared" si="1"/>
        <v>74033.23</v>
      </c>
      <c r="P109" s="77"/>
      <c r="Q109" s="78"/>
      <c r="AB109" s="42"/>
    </row>
    <row r="110" spans="1:28" s="98" customFormat="1" ht="15" customHeight="1" x14ac:dyDescent="0.25">
      <c r="A110" s="79"/>
      <c r="B110" s="90" t="s">
        <v>13</v>
      </c>
      <c r="C110" s="69" t="s">
        <v>13</v>
      </c>
      <c r="D110" s="69" t="s">
        <v>14</v>
      </c>
      <c r="E110" s="91" t="s">
        <v>229</v>
      </c>
      <c r="F110" s="92" t="s">
        <v>230</v>
      </c>
      <c r="G110" s="112"/>
      <c r="H110" s="114">
        <v>0</v>
      </c>
      <c r="I110" s="40"/>
      <c r="J110" s="115"/>
      <c r="K110" s="63"/>
      <c r="L110" s="115">
        <v>0</v>
      </c>
      <c r="M110" s="104"/>
      <c r="N110" s="116">
        <v>0</v>
      </c>
      <c r="O110" s="115">
        <f t="shared" si="1"/>
        <v>0</v>
      </c>
      <c r="P110" s="77"/>
      <c r="Q110" s="78"/>
      <c r="AB110" s="42"/>
    </row>
    <row r="111" spans="1:28" s="98" customFormat="1" ht="15" customHeight="1" x14ac:dyDescent="0.25">
      <c r="A111" s="79"/>
      <c r="B111" s="90" t="s">
        <v>13</v>
      </c>
      <c r="C111" s="69" t="s">
        <v>13</v>
      </c>
      <c r="D111" s="69" t="s">
        <v>14</v>
      </c>
      <c r="E111" s="91" t="s">
        <v>231</v>
      </c>
      <c r="F111" s="92" t="s">
        <v>232</v>
      </c>
      <c r="G111" s="112"/>
      <c r="H111" s="114">
        <v>0</v>
      </c>
      <c r="I111" s="40"/>
      <c r="J111" s="115"/>
      <c r="K111" s="63"/>
      <c r="L111" s="115">
        <v>0</v>
      </c>
      <c r="M111" s="104"/>
      <c r="N111" s="116">
        <v>0</v>
      </c>
      <c r="O111" s="115">
        <f t="shared" si="1"/>
        <v>0</v>
      </c>
      <c r="P111" s="77"/>
      <c r="Q111" s="78"/>
      <c r="AB111" s="42"/>
    </row>
    <row r="112" spans="1:28" s="98" customFormat="1" ht="15" customHeight="1" x14ac:dyDescent="0.25">
      <c r="A112" s="79"/>
      <c r="B112" s="90" t="s">
        <v>13</v>
      </c>
      <c r="C112" s="69" t="s">
        <v>13</v>
      </c>
      <c r="D112" s="69" t="s">
        <v>14</v>
      </c>
      <c r="E112" s="91" t="s">
        <v>233</v>
      </c>
      <c r="F112" s="92" t="s">
        <v>234</v>
      </c>
      <c r="G112" s="112"/>
      <c r="H112" s="114">
        <v>74033.23</v>
      </c>
      <c r="I112" s="40"/>
      <c r="J112" s="115"/>
      <c r="K112" s="63"/>
      <c r="L112" s="115">
        <v>74033.23</v>
      </c>
      <c r="M112" s="104"/>
      <c r="N112" s="116">
        <v>0</v>
      </c>
      <c r="O112" s="115">
        <f t="shared" si="1"/>
        <v>74033.23</v>
      </c>
      <c r="P112" s="77"/>
      <c r="Q112" s="78"/>
      <c r="AB112" s="42"/>
    </row>
    <row r="113" spans="1:28" s="169" customFormat="1" ht="15" customHeight="1" x14ac:dyDescent="0.25">
      <c r="A113" s="79"/>
      <c r="B113" s="90" t="s">
        <v>13</v>
      </c>
      <c r="C113" s="69" t="s">
        <v>13</v>
      </c>
      <c r="D113" s="69" t="s">
        <v>14</v>
      </c>
      <c r="E113" s="91" t="s">
        <v>235</v>
      </c>
      <c r="F113" s="92" t="s">
        <v>236</v>
      </c>
      <c r="G113" s="112"/>
      <c r="H113" s="114">
        <v>0</v>
      </c>
      <c r="I113" s="40"/>
      <c r="J113" s="115"/>
      <c r="K113" s="63"/>
      <c r="L113" s="115">
        <v>0</v>
      </c>
      <c r="M113" s="104"/>
      <c r="N113" s="116">
        <v>0</v>
      </c>
      <c r="O113" s="115">
        <f t="shared" si="1"/>
        <v>0</v>
      </c>
      <c r="P113" s="77"/>
      <c r="Q113" s="78"/>
      <c r="AB113" s="143"/>
    </row>
    <row r="114" spans="1:28" s="98" customFormat="1" ht="15" customHeight="1" x14ac:dyDescent="0.25">
      <c r="A114" s="79" t="s">
        <v>17</v>
      </c>
      <c r="B114" s="90"/>
      <c r="C114" s="69" t="s">
        <v>24</v>
      </c>
      <c r="D114" s="69" t="s">
        <v>24</v>
      </c>
      <c r="E114" s="81" t="s">
        <v>237</v>
      </c>
      <c r="F114" s="82" t="s">
        <v>238</v>
      </c>
      <c r="G114" s="83">
        <f>SUM(G115:G117)</f>
        <v>0</v>
      </c>
      <c r="H114" s="84">
        <v>556777.72</v>
      </c>
      <c r="I114" s="40"/>
      <c r="J114" s="86">
        <v>0</v>
      </c>
      <c r="K114" s="63"/>
      <c r="L114" s="86">
        <v>556777.72</v>
      </c>
      <c r="M114" s="75"/>
      <c r="N114" s="87">
        <v>0</v>
      </c>
      <c r="O114" s="86">
        <f t="shared" si="1"/>
        <v>556777.72</v>
      </c>
      <c r="P114" s="77"/>
      <c r="Q114" s="78"/>
      <c r="AB114" s="42"/>
    </row>
    <row r="115" spans="1:28" s="98" customFormat="1" ht="15" customHeight="1" x14ac:dyDescent="0.25">
      <c r="A115" s="79"/>
      <c r="B115" s="90"/>
      <c r="C115" s="69" t="s">
        <v>24</v>
      </c>
      <c r="D115" s="69" t="s">
        <v>14</v>
      </c>
      <c r="E115" s="91" t="s">
        <v>239</v>
      </c>
      <c r="F115" s="92" t="s">
        <v>240</v>
      </c>
      <c r="G115" s="112"/>
      <c r="H115" s="114">
        <v>145517.73000000001</v>
      </c>
      <c r="I115" s="40"/>
      <c r="J115" s="115"/>
      <c r="K115" s="63"/>
      <c r="L115" s="115">
        <v>145517.73000000001</v>
      </c>
      <c r="M115" s="104"/>
      <c r="N115" s="116">
        <v>0</v>
      </c>
      <c r="O115" s="115">
        <f t="shared" si="1"/>
        <v>145517.73000000001</v>
      </c>
      <c r="P115" s="77"/>
      <c r="Q115" s="78"/>
      <c r="AB115" s="42"/>
    </row>
    <row r="116" spans="1:28" s="98" customFormat="1" ht="15" customHeight="1" x14ac:dyDescent="0.25">
      <c r="A116" s="79"/>
      <c r="B116" s="90"/>
      <c r="C116" s="69" t="s">
        <v>24</v>
      </c>
      <c r="D116" s="69" t="s">
        <v>14</v>
      </c>
      <c r="E116" s="91" t="s">
        <v>241</v>
      </c>
      <c r="F116" s="92" t="s">
        <v>242</v>
      </c>
      <c r="G116" s="112"/>
      <c r="H116" s="114">
        <v>0</v>
      </c>
      <c r="I116" s="40"/>
      <c r="J116" s="115"/>
      <c r="K116" s="63"/>
      <c r="L116" s="115">
        <v>0</v>
      </c>
      <c r="M116" s="104"/>
      <c r="N116" s="116">
        <v>0</v>
      </c>
      <c r="O116" s="115">
        <f t="shared" si="1"/>
        <v>0</v>
      </c>
      <c r="P116" s="77"/>
      <c r="Q116" s="78"/>
      <c r="AB116" s="42"/>
    </row>
    <row r="117" spans="1:28" s="98" customFormat="1" ht="15" customHeight="1" x14ac:dyDescent="0.25">
      <c r="A117" s="79"/>
      <c r="B117" s="90"/>
      <c r="C117" s="69" t="s">
        <v>24</v>
      </c>
      <c r="D117" s="69" t="s">
        <v>14</v>
      </c>
      <c r="E117" s="91" t="s">
        <v>243</v>
      </c>
      <c r="F117" s="92" t="s">
        <v>244</v>
      </c>
      <c r="G117" s="112"/>
      <c r="H117" s="114">
        <v>411259.99</v>
      </c>
      <c r="I117" s="40"/>
      <c r="J117" s="115"/>
      <c r="K117" s="63"/>
      <c r="L117" s="115">
        <v>411259.99</v>
      </c>
      <c r="M117" s="104"/>
      <c r="N117" s="116">
        <v>0</v>
      </c>
      <c r="O117" s="115">
        <f t="shared" si="1"/>
        <v>411259.99</v>
      </c>
      <c r="P117" s="77"/>
      <c r="Q117" s="78"/>
      <c r="AB117" s="42"/>
    </row>
    <row r="118" spans="1:28" s="98" customFormat="1" ht="15" customHeight="1" x14ac:dyDescent="0.25">
      <c r="A118" s="79" t="s">
        <v>17</v>
      </c>
      <c r="B118" s="90"/>
      <c r="C118" s="69" t="s">
        <v>24</v>
      </c>
      <c r="D118" s="69" t="s">
        <v>24</v>
      </c>
      <c r="E118" s="81" t="s">
        <v>245</v>
      </c>
      <c r="F118" s="82" t="s">
        <v>246</v>
      </c>
      <c r="G118" s="83">
        <f>+G119+G123+G124</f>
        <v>0</v>
      </c>
      <c r="H118" s="84">
        <v>291439.58</v>
      </c>
      <c r="I118" s="40"/>
      <c r="J118" s="86">
        <v>0</v>
      </c>
      <c r="K118" s="63"/>
      <c r="L118" s="86">
        <v>291439.58</v>
      </c>
      <c r="M118" s="75"/>
      <c r="N118" s="87">
        <v>0</v>
      </c>
      <c r="O118" s="86">
        <f t="shared" si="1"/>
        <v>291439.58</v>
      </c>
      <c r="P118" s="77"/>
      <c r="Q118" s="78"/>
      <c r="AB118" s="42"/>
    </row>
    <row r="119" spans="1:28" s="98" customFormat="1" ht="15" customHeight="1" x14ac:dyDescent="0.25">
      <c r="A119" s="79" t="s">
        <v>17</v>
      </c>
      <c r="B119" s="90"/>
      <c r="C119" s="69" t="s">
        <v>24</v>
      </c>
      <c r="D119" s="69" t="s">
        <v>24</v>
      </c>
      <c r="E119" s="91" t="s">
        <v>247</v>
      </c>
      <c r="F119" s="92" t="s">
        <v>248</v>
      </c>
      <c r="G119" s="114">
        <f>SUM(G120:G122)</f>
        <v>0</v>
      </c>
      <c r="H119" s="114">
        <v>0</v>
      </c>
      <c r="I119" s="40"/>
      <c r="J119" s="115">
        <v>0</v>
      </c>
      <c r="K119" s="63"/>
      <c r="L119" s="115">
        <v>0</v>
      </c>
      <c r="M119" s="104"/>
      <c r="N119" s="116">
        <v>0</v>
      </c>
      <c r="O119" s="115">
        <f t="shared" si="1"/>
        <v>0</v>
      </c>
      <c r="P119" s="77"/>
      <c r="Q119" s="78"/>
      <c r="AB119" s="42"/>
    </row>
    <row r="120" spans="1:28" s="98" customFormat="1" ht="15" customHeight="1" x14ac:dyDescent="0.25">
      <c r="A120" s="79"/>
      <c r="B120" s="90"/>
      <c r="C120" s="69" t="s">
        <v>24</v>
      </c>
      <c r="D120" s="69" t="s">
        <v>14</v>
      </c>
      <c r="E120" s="99" t="s">
        <v>249</v>
      </c>
      <c r="F120" s="100" t="s">
        <v>250</v>
      </c>
      <c r="G120" s="101"/>
      <c r="H120" s="102">
        <v>0</v>
      </c>
      <c r="I120" s="40"/>
      <c r="J120" s="103"/>
      <c r="K120" s="63"/>
      <c r="L120" s="103">
        <v>0</v>
      </c>
      <c r="M120" s="104"/>
      <c r="N120" s="105">
        <v>0</v>
      </c>
      <c r="O120" s="103">
        <f t="shared" si="1"/>
        <v>0</v>
      </c>
      <c r="P120" s="77"/>
      <c r="Q120" s="78"/>
      <c r="AB120" s="42"/>
    </row>
    <row r="121" spans="1:28" s="98" customFormat="1" ht="15" customHeight="1" x14ac:dyDescent="0.25">
      <c r="A121" s="79"/>
      <c r="B121" s="90"/>
      <c r="C121" s="69" t="s">
        <v>24</v>
      </c>
      <c r="D121" s="69" t="s">
        <v>14</v>
      </c>
      <c r="E121" s="99" t="s">
        <v>251</v>
      </c>
      <c r="F121" s="100" t="s">
        <v>252</v>
      </c>
      <c r="G121" s="101"/>
      <c r="H121" s="102">
        <v>0</v>
      </c>
      <c r="I121" s="40"/>
      <c r="J121" s="103"/>
      <c r="K121" s="63"/>
      <c r="L121" s="103">
        <v>0</v>
      </c>
      <c r="M121" s="104"/>
      <c r="N121" s="105">
        <v>0</v>
      </c>
      <c r="O121" s="103">
        <f t="shared" si="1"/>
        <v>0</v>
      </c>
      <c r="P121" s="77"/>
      <c r="Q121" s="78"/>
      <c r="AB121" s="42"/>
    </row>
    <row r="122" spans="1:28" s="98" customFormat="1" ht="15" customHeight="1" x14ac:dyDescent="0.25">
      <c r="A122" s="79"/>
      <c r="B122" s="90"/>
      <c r="C122" s="69" t="s">
        <v>24</v>
      </c>
      <c r="D122" s="69" t="s">
        <v>14</v>
      </c>
      <c r="E122" s="99" t="s">
        <v>253</v>
      </c>
      <c r="F122" s="100" t="s">
        <v>254</v>
      </c>
      <c r="G122" s="101"/>
      <c r="H122" s="102">
        <v>0</v>
      </c>
      <c r="I122" s="40"/>
      <c r="J122" s="103"/>
      <c r="K122" s="63"/>
      <c r="L122" s="103">
        <v>0</v>
      </c>
      <c r="M122" s="104"/>
      <c r="N122" s="105">
        <v>0</v>
      </c>
      <c r="O122" s="103">
        <f t="shared" si="1"/>
        <v>0</v>
      </c>
      <c r="P122" s="77"/>
      <c r="Q122" s="78"/>
      <c r="AB122" s="42"/>
    </row>
    <row r="123" spans="1:28" s="41" customFormat="1" ht="15" customHeight="1" x14ac:dyDescent="0.25">
      <c r="A123" s="119"/>
      <c r="B123" s="120"/>
      <c r="C123" s="69" t="s">
        <v>24</v>
      </c>
      <c r="D123" s="69" t="s">
        <v>14</v>
      </c>
      <c r="E123" s="91" t="s">
        <v>255</v>
      </c>
      <c r="F123" s="92" t="s">
        <v>256</v>
      </c>
      <c r="G123" s="112"/>
      <c r="H123" s="94">
        <v>0</v>
      </c>
      <c r="I123" s="40"/>
      <c r="J123" s="95"/>
      <c r="K123" s="63"/>
      <c r="L123" s="95">
        <v>0</v>
      </c>
      <c r="M123" s="96"/>
      <c r="N123" s="97">
        <v>0</v>
      </c>
      <c r="O123" s="95">
        <f t="shared" si="1"/>
        <v>0</v>
      </c>
      <c r="P123" s="77"/>
      <c r="Q123" s="78"/>
      <c r="AB123" s="42"/>
    </row>
    <row r="124" spans="1:28" s="41" customFormat="1" ht="15" customHeight="1" x14ac:dyDescent="0.25">
      <c r="A124" s="119"/>
      <c r="B124" s="120"/>
      <c r="C124" s="69" t="s">
        <v>24</v>
      </c>
      <c r="D124" s="69" t="s">
        <v>14</v>
      </c>
      <c r="E124" s="91" t="s">
        <v>257</v>
      </c>
      <c r="F124" s="92" t="s">
        <v>258</v>
      </c>
      <c r="G124" s="112"/>
      <c r="H124" s="94">
        <v>291439.58</v>
      </c>
      <c r="I124" s="40"/>
      <c r="J124" s="95"/>
      <c r="K124" s="63"/>
      <c r="L124" s="95">
        <v>291439.58</v>
      </c>
      <c r="M124" s="96"/>
      <c r="N124" s="97">
        <v>0</v>
      </c>
      <c r="O124" s="95">
        <f t="shared" si="1"/>
        <v>291439.58</v>
      </c>
      <c r="P124" s="77"/>
      <c r="Q124" s="78"/>
      <c r="AB124" s="42"/>
    </row>
    <row r="125" spans="1:28" s="41" customFormat="1" ht="15" customHeight="1" x14ac:dyDescent="0.25">
      <c r="A125" s="119" t="s">
        <v>17</v>
      </c>
      <c r="B125" s="120"/>
      <c r="C125" s="69" t="s">
        <v>24</v>
      </c>
      <c r="D125" s="69" t="s">
        <v>24</v>
      </c>
      <c r="E125" s="131" t="s">
        <v>259</v>
      </c>
      <c r="F125" s="132" t="s">
        <v>260</v>
      </c>
      <c r="G125" s="133">
        <f>SUM(G126:G128)</f>
        <v>0</v>
      </c>
      <c r="H125" s="134">
        <v>3150894.3000000003</v>
      </c>
      <c r="I125" s="40"/>
      <c r="J125" s="74">
        <v>0</v>
      </c>
      <c r="K125" s="63"/>
      <c r="L125" s="74">
        <v>3150894.3000000003</v>
      </c>
      <c r="M125" s="75"/>
      <c r="N125" s="135">
        <v>0</v>
      </c>
      <c r="O125" s="74">
        <f t="shared" si="1"/>
        <v>3150894.3000000003</v>
      </c>
      <c r="P125" s="77"/>
      <c r="Q125" s="78"/>
      <c r="AB125" s="42"/>
    </row>
    <row r="126" spans="1:28" s="41" customFormat="1" ht="15" customHeight="1" x14ac:dyDescent="0.25">
      <c r="A126" s="119"/>
      <c r="B126" s="120"/>
      <c r="C126" s="69" t="s">
        <v>24</v>
      </c>
      <c r="D126" s="69" t="s">
        <v>14</v>
      </c>
      <c r="E126" s="81" t="s">
        <v>261</v>
      </c>
      <c r="F126" s="170" t="s">
        <v>262</v>
      </c>
      <c r="G126" s="171"/>
      <c r="H126" s="172">
        <v>3111955.16</v>
      </c>
      <c r="I126" s="40"/>
      <c r="J126" s="173"/>
      <c r="K126" s="63"/>
      <c r="L126" s="173">
        <v>3111955.16</v>
      </c>
      <c r="M126" s="104"/>
      <c r="N126" s="174">
        <v>0</v>
      </c>
      <c r="O126" s="173">
        <f t="shared" si="1"/>
        <v>3111955.16</v>
      </c>
      <c r="P126" s="77"/>
      <c r="Q126" s="78"/>
      <c r="AB126" s="42"/>
    </row>
    <row r="127" spans="1:28" s="98" customFormat="1" ht="15" customHeight="1" x14ac:dyDescent="0.25">
      <c r="A127" s="79"/>
      <c r="B127" s="90"/>
      <c r="C127" s="69" t="s">
        <v>24</v>
      </c>
      <c r="D127" s="69" t="s">
        <v>14</v>
      </c>
      <c r="E127" s="81" t="s">
        <v>263</v>
      </c>
      <c r="F127" s="170" t="s">
        <v>264</v>
      </c>
      <c r="G127" s="171"/>
      <c r="H127" s="172">
        <v>0</v>
      </c>
      <c r="I127" s="40"/>
      <c r="J127" s="173"/>
      <c r="K127" s="63"/>
      <c r="L127" s="173">
        <v>0</v>
      </c>
      <c r="M127" s="104"/>
      <c r="N127" s="174">
        <v>0</v>
      </c>
      <c r="O127" s="173">
        <f t="shared" si="1"/>
        <v>0</v>
      </c>
      <c r="P127" s="77"/>
      <c r="Q127" s="78"/>
      <c r="AB127" s="42"/>
    </row>
    <row r="128" spans="1:28" s="98" customFormat="1" ht="15" customHeight="1" x14ac:dyDescent="0.25">
      <c r="A128" s="79"/>
      <c r="B128" s="90"/>
      <c r="C128" s="69" t="s">
        <v>24</v>
      </c>
      <c r="D128" s="69" t="s">
        <v>14</v>
      </c>
      <c r="E128" s="81" t="s">
        <v>265</v>
      </c>
      <c r="F128" s="170" t="s">
        <v>266</v>
      </c>
      <c r="G128" s="171"/>
      <c r="H128" s="172">
        <v>38939.14</v>
      </c>
      <c r="I128" s="40"/>
      <c r="J128" s="173"/>
      <c r="K128" s="63"/>
      <c r="L128" s="173">
        <v>38939.14</v>
      </c>
      <c r="M128" s="104"/>
      <c r="N128" s="174">
        <v>0</v>
      </c>
      <c r="O128" s="173">
        <f t="shared" si="1"/>
        <v>38939.14</v>
      </c>
      <c r="P128" s="77"/>
      <c r="Q128" s="78"/>
      <c r="AB128" s="42"/>
    </row>
    <row r="129" spans="1:28" s="98" customFormat="1" ht="15" customHeight="1" x14ac:dyDescent="0.25">
      <c r="A129" s="79" t="s">
        <v>17</v>
      </c>
      <c r="B129" s="90"/>
      <c r="C129" s="69" t="s">
        <v>24</v>
      </c>
      <c r="D129" s="69" t="s">
        <v>24</v>
      </c>
      <c r="E129" s="131" t="s">
        <v>267</v>
      </c>
      <c r="F129" s="132" t="s">
        <v>268</v>
      </c>
      <c r="G129" s="139">
        <f>SUM(G130:G135)</f>
        <v>0</v>
      </c>
      <c r="H129" s="134">
        <v>12752340.23</v>
      </c>
      <c r="I129" s="40"/>
      <c r="J129" s="74">
        <v>0</v>
      </c>
      <c r="K129" s="63"/>
      <c r="L129" s="74">
        <v>12752340.23</v>
      </c>
      <c r="M129" s="75"/>
      <c r="N129" s="135">
        <v>27657.4</v>
      </c>
      <c r="O129" s="74">
        <f t="shared" si="1"/>
        <v>12724682.83</v>
      </c>
      <c r="P129" s="77"/>
      <c r="Q129" s="78"/>
      <c r="AB129" s="42"/>
    </row>
    <row r="130" spans="1:28" s="98" customFormat="1" ht="15" customHeight="1" x14ac:dyDescent="0.25">
      <c r="A130" s="79"/>
      <c r="B130" s="90"/>
      <c r="C130" s="69" t="s">
        <v>24</v>
      </c>
      <c r="D130" s="69" t="s">
        <v>14</v>
      </c>
      <c r="E130" s="81" t="s">
        <v>269</v>
      </c>
      <c r="F130" s="170" t="s">
        <v>270</v>
      </c>
      <c r="G130" s="171"/>
      <c r="H130" s="172">
        <v>1614928.8</v>
      </c>
      <c r="I130" s="40"/>
      <c r="J130" s="173"/>
      <c r="K130" s="63"/>
      <c r="L130" s="173">
        <v>1614928.8</v>
      </c>
      <c r="M130" s="104"/>
      <c r="N130" s="174">
        <v>0</v>
      </c>
      <c r="O130" s="173">
        <f t="shared" si="1"/>
        <v>1614928.8</v>
      </c>
      <c r="P130" s="77"/>
      <c r="Q130" s="78"/>
      <c r="AB130" s="42"/>
    </row>
    <row r="131" spans="1:28" s="98" customFormat="1" ht="15" customHeight="1" x14ac:dyDescent="0.25">
      <c r="A131" s="79"/>
      <c r="B131" s="90"/>
      <c r="C131" s="69" t="s">
        <v>24</v>
      </c>
      <c r="D131" s="69" t="s">
        <v>14</v>
      </c>
      <c r="E131" s="81" t="s">
        <v>271</v>
      </c>
      <c r="F131" s="170" t="s">
        <v>272</v>
      </c>
      <c r="G131" s="171"/>
      <c r="H131" s="172">
        <v>5710678.2400000002</v>
      </c>
      <c r="I131" s="40"/>
      <c r="J131" s="173"/>
      <c r="K131" s="63"/>
      <c r="L131" s="173">
        <v>5710678.2400000002</v>
      </c>
      <c r="M131" s="104"/>
      <c r="N131" s="174">
        <v>27657.4</v>
      </c>
      <c r="O131" s="173">
        <f t="shared" si="1"/>
        <v>5683020.8399999999</v>
      </c>
      <c r="P131" s="77"/>
      <c r="Q131" s="78"/>
      <c r="AB131" s="42"/>
    </row>
    <row r="132" spans="1:28" s="98" customFormat="1" ht="15" customHeight="1" x14ac:dyDescent="0.25">
      <c r="A132" s="79"/>
      <c r="B132" s="90"/>
      <c r="C132" s="69" t="s">
        <v>24</v>
      </c>
      <c r="D132" s="69" t="s">
        <v>14</v>
      </c>
      <c r="E132" s="81" t="s">
        <v>273</v>
      </c>
      <c r="F132" s="170" t="s">
        <v>274</v>
      </c>
      <c r="G132" s="171"/>
      <c r="H132" s="172">
        <v>0</v>
      </c>
      <c r="I132" s="40"/>
      <c r="J132" s="173"/>
      <c r="K132" s="63"/>
      <c r="L132" s="173">
        <v>0</v>
      </c>
      <c r="M132" s="104"/>
      <c r="N132" s="174">
        <v>0</v>
      </c>
      <c r="O132" s="173">
        <f t="shared" si="1"/>
        <v>0</v>
      </c>
      <c r="P132" s="77"/>
      <c r="Q132" s="78"/>
      <c r="AB132" s="42"/>
    </row>
    <row r="133" spans="1:28" s="98" customFormat="1" ht="15" customHeight="1" x14ac:dyDescent="0.25">
      <c r="A133" s="79"/>
      <c r="B133" s="90"/>
      <c r="C133" s="69" t="s">
        <v>24</v>
      </c>
      <c r="D133" s="69" t="s">
        <v>14</v>
      </c>
      <c r="E133" s="81" t="s">
        <v>275</v>
      </c>
      <c r="F133" s="170" t="s">
        <v>276</v>
      </c>
      <c r="G133" s="171"/>
      <c r="H133" s="172">
        <v>5412609.6299999999</v>
      </c>
      <c r="I133" s="40"/>
      <c r="J133" s="173"/>
      <c r="K133" s="63"/>
      <c r="L133" s="173">
        <v>5412609.6299999999</v>
      </c>
      <c r="M133" s="104"/>
      <c r="N133" s="174">
        <v>0</v>
      </c>
      <c r="O133" s="173">
        <f t="shared" si="1"/>
        <v>5412609.6299999999</v>
      </c>
      <c r="P133" s="77"/>
      <c r="Q133" s="78"/>
      <c r="AB133" s="42"/>
    </row>
    <row r="134" spans="1:28" s="98" customFormat="1" ht="15" customHeight="1" x14ac:dyDescent="0.25">
      <c r="A134" s="79"/>
      <c r="B134" s="90"/>
      <c r="C134" s="69" t="s">
        <v>24</v>
      </c>
      <c r="D134" s="69" t="s">
        <v>14</v>
      </c>
      <c r="E134" s="81" t="s">
        <v>277</v>
      </c>
      <c r="F134" s="170" t="s">
        <v>278</v>
      </c>
      <c r="G134" s="171"/>
      <c r="H134" s="172">
        <v>0</v>
      </c>
      <c r="I134" s="40"/>
      <c r="J134" s="173"/>
      <c r="K134" s="63"/>
      <c r="L134" s="173">
        <v>0</v>
      </c>
      <c r="M134" s="104"/>
      <c r="N134" s="174">
        <v>0</v>
      </c>
      <c r="O134" s="173">
        <f t="shared" si="1"/>
        <v>0</v>
      </c>
      <c r="P134" s="77"/>
      <c r="Q134" s="78"/>
      <c r="AB134" s="42"/>
    </row>
    <row r="135" spans="1:28" s="98" customFormat="1" ht="15" customHeight="1" x14ac:dyDescent="0.25">
      <c r="A135" s="79"/>
      <c r="B135" s="90"/>
      <c r="C135" s="69" t="s">
        <v>24</v>
      </c>
      <c r="D135" s="69" t="s">
        <v>14</v>
      </c>
      <c r="E135" s="81" t="s">
        <v>279</v>
      </c>
      <c r="F135" s="170" t="s">
        <v>280</v>
      </c>
      <c r="G135" s="171"/>
      <c r="H135" s="172">
        <v>14123.56</v>
      </c>
      <c r="I135" s="40"/>
      <c r="J135" s="173"/>
      <c r="K135" s="63"/>
      <c r="L135" s="173">
        <v>14123.56</v>
      </c>
      <c r="M135" s="104"/>
      <c r="N135" s="174">
        <v>0</v>
      </c>
      <c r="O135" s="173">
        <f t="shared" si="1"/>
        <v>14123.56</v>
      </c>
      <c r="P135" s="77"/>
      <c r="Q135" s="78"/>
      <c r="AB135" s="42"/>
    </row>
    <row r="136" spans="1:28" s="98" customFormat="1" ht="15" customHeight="1" x14ac:dyDescent="0.25">
      <c r="A136" s="79"/>
      <c r="B136" s="90"/>
      <c r="C136" s="69" t="s">
        <v>24</v>
      </c>
      <c r="D136" s="69" t="s">
        <v>14</v>
      </c>
      <c r="E136" s="131" t="s">
        <v>281</v>
      </c>
      <c r="F136" s="132" t="s">
        <v>282</v>
      </c>
      <c r="G136" s="175"/>
      <c r="H136" s="140">
        <v>0</v>
      </c>
      <c r="I136" s="40"/>
      <c r="J136" s="141"/>
      <c r="K136" s="63"/>
      <c r="L136" s="141">
        <v>0</v>
      </c>
      <c r="M136" s="104"/>
      <c r="N136" s="142">
        <v>0</v>
      </c>
      <c r="O136" s="141">
        <f t="shared" si="1"/>
        <v>0</v>
      </c>
      <c r="P136" s="77"/>
      <c r="Q136" s="78"/>
      <c r="AB136" s="42"/>
    </row>
    <row r="137" spans="1:28" s="98" customFormat="1" ht="15" customHeight="1" x14ac:dyDescent="0.25">
      <c r="A137" s="79" t="s">
        <v>17</v>
      </c>
      <c r="B137" s="90"/>
      <c r="C137" s="69" t="s">
        <v>24</v>
      </c>
      <c r="D137" s="69" t="s">
        <v>24</v>
      </c>
      <c r="E137" s="131" t="s">
        <v>283</v>
      </c>
      <c r="F137" s="132" t="s">
        <v>284</v>
      </c>
      <c r="G137" s="133">
        <f>SUM(G138:G140)</f>
        <v>0</v>
      </c>
      <c r="H137" s="134">
        <v>649604.31000000006</v>
      </c>
      <c r="I137" s="40"/>
      <c r="J137" s="74">
        <v>0</v>
      </c>
      <c r="K137" s="63"/>
      <c r="L137" s="74">
        <v>649604.31000000006</v>
      </c>
      <c r="M137" s="75"/>
      <c r="N137" s="135">
        <v>0</v>
      </c>
      <c r="O137" s="74">
        <f t="shared" si="1"/>
        <v>649604.31000000006</v>
      </c>
      <c r="P137" s="77"/>
      <c r="Q137" s="78"/>
      <c r="AB137" s="42"/>
    </row>
    <row r="138" spans="1:28" s="98" customFormat="1" ht="15" customHeight="1" x14ac:dyDescent="0.25">
      <c r="A138" s="79"/>
      <c r="B138" s="90"/>
      <c r="C138" s="69" t="s">
        <v>24</v>
      </c>
      <c r="D138" s="69" t="s">
        <v>14</v>
      </c>
      <c r="E138" s="81" t="s">
        <v>285</v>
      </c>
      <c r="F138" s="170" t="s">
        <v>286</v>
      </c>
      <c r="G138" s="171"/>
      <c r="H138" s="172">
        <v>326511.63</v>
      </c>
      <c r="I138" s="40"/>
      <c r="J138" s="173"/>
      <c r="K138" s="63"/>
      <c r="L138" s="173">
        <v>326511.63</v>
      </c>
      <c r="M138" s="104"/>
      <c r="N138" s="174">
        <v>0</v>
      </c>
      <c r="O138" s="173">
        <f t="shared" ref="O138:O201" si="2">H138-N138</f>
        <v>326511.63</v>
      </c>
      <c r="P138" s="77"/>
      <c r="Q138" s="78"/>
      <c r="AB138" s="42"/>
    </row>
    <row r="139" spans="1:28" s="98" customFormat="1" ht="15" customHeight="1" x14ac:dyDescent="0.25">
      <c r="A139" s="79"/>
      <c r="B139" s="90"/>
      <c r="C139" s="69" t="s">
        <v>24</v>
      </c>
      <c r="D139" s="69" t="s">
        <v>14</v>
      </c>
      <c r="E139" s="81" t="s">
        <v>287</v>
      </c>
      <c r="F139" s="170" t="s">
        <v>288</v>
      </c>
      <c r="G139" s="171"/>
      <c r="H139" s="172">
        <v>149407.07</v>
      </c>
      <c r="I139" s="40"/>
      <c r="J139" s="173"/>
      <c r="K139" s="63"/>
      <c r="L139" s="173">
        <v>149407.07</v>
      </c>
      <c r="M139" s="104"/>
      <c r="N139" s="174">
        <v>0</v>
      </c>
      <c r="O139" s="173">
        <f t="shared" si="2"/>
        <v>149407.07</v>
      </c>
      <c r="P139" s="77"/>
      <c r="Q139" s="78"/>
      <c r="AB139" s="42"/>
    </row>
    <row r="140" spans="1:28" s="98" customFormat="1" ht="15" customHeight="1" x14ac:dyDescent="0.25">
      <c r="A140" s="79"/>
      <c r="B140" s="90"/>
      <c r="C140" s="69" t="s">
        <v>24</v>
      </c>
      <c r="D140" s="69" t="s">
        <v>14</v>
      </c>
      <c r="E140" s="81" t="s">
        <v>289</v>
      </c>
      <c r="F140" s="170" t="s">
        <v>290</v>
      </c>
      <c r="G140" s="171"/>
      <c r="H140" s="172">
        <v>173685.61</v>
      </c>
      <c r="I140" s="40"/>
      <c r="J140" s="173"/>
      <c r="K140" s="63"/>
      <c r="L140" s="173">
        <v>173685.61</v>
      </c>
      <c r="M140" s="104"/>
      <c r="N140" s="174">
        <v>0</v>
      </c>
      <c r="O140" s="173">
        <f t="shared" si="2"/>
        <v>173685.61</v>
      </c>
      <c r="P140" s="77"/>
      <c r="Q140" s="78"/>
      <c r="AB140" s="42"/>
    </row>
    <row r="141" spans="1:28" s="98" customFormat="1" ht="20.100000000000001" customHeight="1" thickBot="1" x14ac:dyDescent="0.3">
      <c r="A141" s="79" t="s">
        <v>17</v>
      </c>
      <c r="B141" s="90"/>
      <c r="C141" s="69" t="s">
        <v>24</v>
      </c>
      <c r="D141" s="69" t="s">
        <v>24</v>
      </c>
      <c r="E141" s="176" t="s">
        <v>291</v>
      </c>
      <c r="F141" s="177" t="s">
        <v>292</v>
      </c>
      <c r="G141" s="178">
        <v>0</v>
      </c>
      <c r="H141" s="179">
        <v>756125193.27999997</v>
      </c>
      <c r="I141" s="40"/>
      <c r="J141" s="180">
        <v>2700125.6</v>
      </c>
      <c r="K141" s="63"/>
      <c r="L141" s="180">
        <v>753425067.67999995</v>
      </c>
      <c r="M141" s="181"/>
      <c r="N141" s="182">
        <v>-224191.35</v>
      </c>
      <c r="O141" s="180">
        <f t="shared" si="2"/>
        <v>756349384.63</v>
      </c>
      <c r="P141" s="77"/>
      <c r="Q141" s="78"/>
      <c r="AB141" s="42"/>
    </row>
    <row r="142" spans="1:28" s="98" customFormat="1" ht="20.100000000000001" customHeight="1" thickBot="1" x14ac:dyDescent="0.3">
      <c r="A142" s="183"/>
      <c r="B142" s="183"/>
      <c r="C142" s="69" t="s">
        <v>24</v>
      </c>
      <c r="D142" s="69" t="s">
        <v>24</v>
      </c>
      <c r="E142" s="184"/>
      <c r="F142" s="185"/>
      <c r="G142" s="186"/>
      <c r="H142" s="187"/>
      <c r="I142" s="169"/>
      <c r="J142" s="188"/>
      <c r="K142" s="189"/>
      <c r="L142" s="188">
        <v>0</v>
      </c>
      <c r="M142" s="187"/>
      <c r="N142" s="187"/>
      <c r="O142" s="188">
        <f t="shared" si="2"/>
        <v>0</v>
      </c>
      <c r="P142" s="77"/>
      <c r="Q142" s="78"/>
      <c r="AB142" s="42"/>
    </row>
    <row r="143" spans="1:28" s="98" customFormat="1" ht="20.100000000000001" customHeight="1" x14ac:dyDescent="0.25">
      <c r="A143" s="79"/>
      <c r="B143" s="90"/>
      <c r="C143" s="69" t="s">
        <v>24</v>
      </c>
      <c r="D143" s="69" t="s">
        <v>24</v>
      </c>
      <c r="E143" s="190"/>
      <c r="F143" s="191" t="s">
        <v>293</v>
      </c>
      <c r="G143" s="192"/>
      <c r="H143" s="193"/>
      <c r="I143" s="40"/>
      <c r="J143" s="103"/>
      <c r="K143" s="63"/>
      <c r="L143" s="103">
        <v>0</v>
      </c>
      <c r="M143" s="104"/>
      <c r="N143" s="194"/>
      <c r="O143" s="103">
        <f t="shared" si="2"/>
        <v>0</v>
      </c>
      <c r="P143" s="77"/>
      <c r="Q143" s="78"/>
      <c r="AB143" s="42"/>
    </row>
    <row r="144" spans="1:28" s="98" customFormat="1" ht="15" customHeight="1" x14ac:dyDescent="0.25">
      <c r="A144" s="79" t="s">
        <v>17</v>
      </c>
      <c r="B144" s="90"/>
      <c r="C144" s="69" t="s">
        <v>24</v>
      </c>
      <c r="D144" s="69" t="s">
        <v>24</v>
      </c>
      <c r="E144" s="195" t="s">
        <v>294</v>
      </c>
      <c r="F144" s="196" t="s">
        <v>295</v>
      </c>
      <c r="G144" s="134">
        <f>+G145+G176</f>
        <v>0</v>
      </c>
      <c r="H144" s="134">
        <v>132127816.92999998</v>
      </c>
      <c r="I144" s="40"/>
      <c r="J144" s="74">
        <v>0</v>
      </c>
      <c r="K144" s="63"/>
      <c r="L144" s="74">
        <v>132127816.92999998</v>
      </c>
      <c r="M144" s="75"/>
      <c r="N144" s="135">
        <v>2756383.8400000003</v>
      </c>
      <c r="O144" s="74">
        <f t="shared" si="2"/>
        <v>129371433.08999997</v>
      </c>
      <c r="P144" s="77"/>
      <c r="Q144" s="78"/>
      <c r="AB144" s="42"/>
    </row>
    <row r="145" spans="1:28" s="98" customFormat="1" ht="15" customHeight="1" x14ac:dyDescent="0.25">
      <c r="A145" s="79" t="s">
        <v>17</v>
      </c>
      <c r="B145" s="90"/>
      <c r="C145" s="69" t="s">
        <v>24</v>
      </c>
      <c r="D145" s="69" t="s">
        <v>24</v>
      </c>
      <c r="E145" s="197" t="s">
        <v>296</v>
      </c>
      <c r="F145" s="198" t="s">
        <v>297</v>
      </c>
      <c r="G145" s="127">
        <f>+G146+G154+G158+SUM(G162:G167)</f>
        <v>0</v>
      </c>
      <c r="H145" s="127">
        <v>129975728.21999998</v>
      </c>
      <c r="I145" s="40"/>
      <c r="J145" s="128">
        <v>0</v>
      </c>
      <c r="K145" s="63"/>
      <c r="L145" s="128">
        <v>129975728.21999998</v>
      </c>
      <c r="M145" s="129"/>
      <c r="N145" s="130">
        <v>2595252.37</v>
      </c>
      <c r="O145" s="128">
        <f t="shared" si="2"/>
        <v>127380475.84999998</v>
      </c>
      <c r="P145" s="77"/>
      <c r="Q145" s="78"/>
      <c r="Z145" s="199"/>
      <c r="AB145" s="42"/>
    </row>
    <row r="146" spans="1:28" s="98" customFormat="1" ht="15" customHeight="1" x14ac:dyDescent="0.25">
      <c r="A146" s="79" t="s">
        <v>17</v>
      </c>
      <c r="B146" s="90"/>
      <c r="C146" s="69" t="s">
        <v>24</v>
      </c>
      <c r="D146" s="69" t="s">
        <v>24</v>
      </c>
      <c r="E146" s="200" t="s">
        <v>298</v>
      </c>
      <c r="F146" s="150" t="s">
        <v>299</v>
      </c>
      <c r="G146" s="94">
        <f>SUM(G147:G153)</f>
        <v>0</v>
      </c>
      <c r="H146" s="94">
        <v>80693174.439999983</v>
      </c>
      <c r="I146" s="40"/>
      <c r="J146" s="95">
        <v>0</v>
      </c>
      <c r="K146" s="63"/>
      <c r="L146" s="95">
        <v>80693174.439999983</v>
      </c>
      <c r="M146" s="96"/>
      <c r="N146" s="97">
        <v>645173.77</v>
      </c>
      <c r="O146" s="95">
        <f t="shared" si="2"/>
        <v>80048000.669999987</v>
      </c>
      <c r="P146" s="77"/>
      <c r="Q146" s="78"/>
      <c r="AB146" s="42"/>
    </row>
    <row r="147" spans="1:28" s="41" customFormat="1" ht="15" customHeight="1" x14ac:dyDescent="0.25">
      <c r="A147" s="119"/>
      <c r="B147" s="120"/>
      <c r="C147" s="69" t="s">
        <v>24</v>
      </c>
      <c r="D147" s="69" t="s">
        <v>14</v>
      </c>
      <c r="E147" s="201" t="s">
        <v>300</v>
      </c>
      <c r="F147" s="202" t="s">
        <v>301</v>
      </c>
      <c r="G147" s="101"/>
      <c r="H147" s="172">
        <v>77089821.609999985</v>
      </c>
      <c r="I147" s="40"/>
      <c r="J147" s="173"/>
      <c r="K147" s="63"/>
      <c r="L147" s="173">
        <v>77089821.609999985</v>
      </c>
      <c r="M147" s="104"/>
      <c r="N147" s="174">
        <v>516635.92</v>
      </c>
      <c r="O147" s="173">
        <f t="shared" si="2"/>
        <v>76573185.689999983</v>
      </c>
      <c r="P147" s="77"/>
      <c r="Q147" s="78"/>
      <c r="AB147" s="42"/>
    </row>
    <row r="148" spans="1:28" s="41" customFormat="1" ht="15" customHeight="1" x14ac:dyDescent="0.25">
      <c r="A148" s="119"/>
      <c r="B148" s="120"/>
      <c r="C148" s="69" t="s">
        <v>24</v>
      </c>
      <c r="D148" s="69" t="s">
        <v>14</v>
      </c>
      <c r="E148" s="201" t="s">
        <v>302</v>
      </c>
      <c r="F148" s="202" t="s">
        <v>303</v>
      </c>
      <c r="G148" s="101"/>
      <c r="H148" s="172">
        <v>1347629.99</v>
      </c>
      <c r="I148" s="40"/>
      <c r="J148" s="173"/>
      <c r="K148" s="63"/>
      <c r="L148" s="173">
        <v>1347629.99</v>
      </c>
      <c r="M148" s="104"/>
      <c r="N148" s="174">
        <v>821.08</v>
      </c>
      <c r="O148" s="173">
        <f t="shared" si="2"/>
        <v>1346808.91</v>
      </c>
      <c r="P148" s="77"/>
      <c r="Q148" s="78"/>
      <c r="AB148" s="42"/>
    </row>
    <row r="149" spans="1:28" s="41" customFormat="1" ht="15" customHeight="1" x14ac:dyDescent="0.25">
      <c r="A149" s="119"/>
      <c r="B149" s="120"/>
      <c r="C149" s="69" t="s">
        <v>24</v>
      </c>
      <c r="D149" s="69" t="s">
        <v>14</v>
      </c>
      <c r="E149" s="201" t="s">
        <v>304</v>
      </c>
      <c r="F149" s="202" t="s">
        <v>305</v>
      </c>
      <c r="G149" s="101"/>
      <c r="H149" s="172">
        <v>2255722.84</v>
      </c>
      <c r="I149" s="40"/>
      <c r="J149" s="173"/>
      <c r="K149" s="63"/>
      <c r="L149" s="173">
        <v>2255722.84</v>
      </c>
      <c r="M149" s="104"/>
      <c r="N149" s="174">
        <v>127716.77</v>
      </c>
      <c r="O149" s="173">
        <f t="shared" si="2"/>
        <v>2128006.0699999998</v>
      </c>
      <c r="P149" s="77"/>
      <c r="Q149" s="78"/>
      <c r="AB149" s="42"/>
    </row>
    <row r="150" spans="1:28" s="41" customFormat="1" ht="15" customHeight="1" x14ac:dyDescent="0.25">
      <c r="A150" s="79" t="s">
        <v>17</v>
      </c>
      <c r="B150" s="90"/>
      <c r="C150" s="69" t="s">
        <v>24</v>
      </c>
      <c r="D150" s="69" t="s">
        <v>24</v>
      </c>
      <c r="E150" s="201" t="s">
        <v>306</v>
      </c>
      <c r="F150" s="202" t="s">
        <v>307</v>
      </c>
      <c r="G150" s="101"/>
      <c r="H150" s="102">
        <v>0</v>
      </c>
      <c r="I150" s="40"/>
      <c r="J150" s="103">
        <v>0</v>
      </c>
      <c r="K150" s="63"/>
      <c r="L150" s="103">
        <v>0</v>
      </c>
      <c r="M150" s="104"/>
      <c r="N150" s="105">
        <v>0</v>
      </c>
      <c r="O150" s="103">
        <f t="shared" si="2"/>
        <v>0</v>
      </c>
      <c r="P150" s="77"/>
      <c r="Q150" s="78"/>
      <c r="AB150" s="42"/>
    </row>
    <row r="151" spans="1:28" s="40" customFormat="1" ht="15" customHeight="1" x14ac:dyDescent="0.25">
      <c r="A151" s="119"/>
      <c r="B151" s="120" t="s">
        <v>13</v>
      </c>
      <c r="C151" s="69" t="s">
        <v>13</v>
      </c>
      <c r="D151" s="69" t="s">
        <v>14</v>
      </c>
      <c r="E151" s="201" t="s">
        <v>308</v>
      </c>
      <c r="F151" s="202" t="s">
        <v>309</v>
      </c>
      <c r="G151" s="101"/>
      <c r="H151" s="172">
        <v>0</v>
      </c>
      <c r="J151" s="173"/>
      <c r="K151" s="63"/>
      <c r="L151" s="173">
        <v>0</v>
      </c>
      <c r="M151" s="104"/>
      <c r="N151" s="174">
        <v>0</v>
      </c>
      <c r="O151" s="173">
        <f t="shared" si="2"/>
        <v>0</v>
      </c>
      <c r="P151" s="77"/>
      <c r="Q151" s="78"/>
      <c r="AB151" s="143"/>
    </row>
    <row r="152" spans="1:28" s="40" customFormat="1" ht="15" customHeight="1" x14ac:dyDescent="0.25">
      <c r="A152" s="119"/>
      <c r="B152" s="120" t="s">
        <v>145</v>
      </c>
      <c r="C152" s="69" t="s">
        <v>145</v>
      </c>
      <c r="D152" s="69" t="s">
        <v>14</v>
      </c>
      <c r="E152" s="201" t="s">
        <v>310</v>
      </c>
      <c r="F152" s="202" t="s">
        <v>311</v>
      </c>
      <c r="G152" s="101"/>
      <c r="H152" s="172">
        <v>0</v>
      </c>
      <c r="J152" s="173"/>
      <c r="K152" s="63"/>
      <c r="L152" s="173">
        <v>0</v>
      </c>
      <c r="M152" s="104"/>
      <c r="N152" s="174">
        <v>0</v>
      </c>
      <c r="O152" s="173">
        <f t="shared" si="2"/>
        <v>0</v>
      </c>
      <c r="P152" s="77"/>
      <c r="Q152" s="78"/>
      <c r="AB152" s="143"/>
    </row>
    <row r="153" spans="1:28" s="40" customFormat="1" ht="15" customHeight="1" x14ac:dyDescent="0.25">
      <c r="A153" s="119"/>
      <c r="B153" s="120"/>
      <c r="C153" s="69" t="s">
        <v>24</v>
      </c>
      <c r="D153" s="69" t="s">
        <v>14</v>
      </c>
      <c r="E153" s="201" t="s">
        <v>312</v>
      </c>
      <c r="F153" s="202" t="s">
        <v>313</v>
      </c>
      <c r="G153" s="101"/>
      <c r="H153" s="172">
        <v>0</v>
      </c>
      <c r="J153" s="173"/>
      <c r="K153" s="63"/>
      <c r="L153" s="173">
        <v>0</v>
      </c>
      <c r="M153" s="104"/>
      <c r="N153" s="174">
        <v>0</v>
      </c>
      <c r="O153" s="173">
        <f t="shared" si="2"/>
        <v>0</v>
      </c>
      <c r="P153" s="77"/>
      <c r="Q153" s="78"/>
      <c r="AB153" s="143"/>
    </row>
    <row r="154" spans="1:28" s="98" customFormat="1" ht="15" customHeight="1" x14ac:dyDescent="0.25">
      <c r="A154" s="79" t="s">
        <v>17</v>
      </c>
      <c r="B154" s="90"/>
      <c r="C154" s="69" t="s">
        <v>24</v>
      </c>
      <c r="D154" s="69" t="s">
        <v>24</v>
      </c>
      <c r="E154" s="200" t="s">
        <v>314</v>
      </c>
      <c r="F154" s="150" t="s">
        <v>315</v>
      </c>
      <c r="G154" s="94">
        <f>SUM(G155:G157)</f>
        <v>0</v>
      </c>
      <c r="H154" s="94">
        <v>15797</v>
      </c>
      <c r="I154" s="40"/>
      <c r="J154" s="95">
        <v>0</v>
      </c>
      <c r="K154" s="63"/>
      <c r="L154" s="95">
        <v>15797</v>
      </c>
      <c r="M154" s="96"/>
      <c r="N154" s="97">
        <v>0</v>
      </c>
      <c r="O154" s="95">
        <f t="shared" si="2"/>
        <v>15797</v>
      </c>
      <c r="P154" s="77"/>
      <c r="Q154" s="78"/>
      <c r="AB154" s="42"/>
    </row>
    <row r="155" spans="1:28" s="98" customFormat="1" ht="15" customHeight="1" x14ac:dyDescent="0.25">
      <c r="A155" s="79"/>
      <c r="B155" s="90" t="s">
        <v>13</v>
      </c>
      <c r="C155" s="69" t="s">
        <v>13</v>
      </c>
      <c r="D155" s="69" t="s">
        <v>14</v>
      </c>
      <c r="E155" s="201" t="s">
        <v>316</v>
      </c>
      <c r="F155" s="202" t="s">
        <v>317</v>
      </c>
      <c r="G155" s="101"/>
      <c r="H155" s="172">
        <v>15797</v>
      </c>
      <c r="I155" s="40"/>
      <c r="J155" s="173"/>
      <c r="K155" s="63"/>
      <c r="L155" s="173">
        <v>15797</v>
      </c>
      <c r="M155" s="104"/>
      <c r="N155" s="174">
        <v>0</v>
      </c>
      <c r="O155" s="173">
        <f t="shared" si="2"/>
        <v>15797</v>
      </c>
      <c r="P155" s="77"/>
      <c r="Q155" s="78"/>
      <c r="AB155" s="42"/>
    </row>
    <row r="156" spans="1:28" s="98" customFormat="1" ht="15" customHeight="1" x14ac:dyDescent="0.25">
      <c r="A156" s="79"/>
      <c r="B156" s="90" t="s">
        <v>145</v>
      </c>
      <c r="C156" s="69" t="s">
        <v>145</v>
      </c>
      <c r="D156" s="69" t="s">
        <v>14</v>
      </c>
      <c r="E156" s="201" t="s">
        <v>318</v>
      </c>
      <c r="F156" s="202" t="s">
        <v>319</v>
      </c>
      <c r="G156" s="101"/>
      <c r="H156" s="172">
        <v>0</v>
      </c>
      <c r="I156" s="40"/>
      <c r="J156" s="173"/>
      <c r="K156" s="63"/>
      <c r="L156" s="173">
        <v>0</v>
      </c>
      <c r="M156" s="104"/>
      <c r="N156" s="174">
        <v>0</v>
      </c>
      <c r="O156" s="173">
        <f t="shared" si="2"/>
        <v>0</v>
      </c>
      <c r="P156" s="77"/>
      <c r="Q156" s="78"/>
      <c r="AB156" s="42"/>
    </row>
    <row r="157" spans="1:28" s="98" customFormat="1" ht="15" customHeight="1" x14ac:dyDescent="0.25">
      <c r="A157" s="79"/>
      <c r="B157" s="90"/>
      <c r="C157" s="69" t="s">
        <v>24</v>
      </c>
      <c r="D157" s="69" t="s">
        <v>14</v>
      </c>
      <c r="E157" s="201" t="s">
        <v>320</v>
      </c>
      <c r="F157" s="202" t="s">
        <v>321</v>
      </c>
      <c r="G157" s="101"/>
      <c r="H157" s="172">
        <v>0</v>
      </c>
      <c r="I157" s="40"/>
      <c r="J157" s="173"/>
      <c r="K157" s="63"/>
      <c r="L157" s="173">
        <v>0</v>
      </c>
      <c r="M157" s="104"/>
      <c r="N157" s="174">
        <v>0</v>
      </c>
      <c r="O157" s="173">
        <f t="shared" si="2"/>
        <v>0</v>
      </c>
      <c r="P157" s="77"/>
      <c r="Q157" s="78"/>
      <c r="AB157" s="42"/>
    </row>
    <row r="158" spans="1:28" s="98" customFormat="1" ht="15" customHeight="1" x14ac:dyDescent="0.25">
      <c r="A158" s="79" t="s">
        <v>17</v>
      </c>
      <c r="B158" s="90"/>
      <c r="C158" s="69" t="s">
        <v>24</v>
      </c>
      <c r="D158" s="69" t="s">
        <v>24</v>
      </c>
      <c r="E158" s="200" t="s">
        <v>322</v>
      </c>
      <c r="F158" s="150" t="s">
        <v>323</v>
      </c>
      <c r="G158" s="93">
        <f>SUM(G159:G161)</f>
        <v>0</v>
      </c>
      <c r="H158" s="94">
        <v>42886583.469999999</v>
      </c>
      <c r="I158" s="169"/>
      <c r="J158" s="95">
        <v>0</v>
      </c>
      <c r="K158" s="63"/>
      <c r="L158" s="95">
        <v>42886583.469999999</v>
      </c>
      <c r="M158" s="96"/>
      <c r="N158" s="97">
        <v>1928498.76</v>
      </c>
      <c r="O158" s="95">
        <f t="shared" si="2"/>
        <v>40958084.710000001</v>
      </c>
      <c r="P158" s="77"/>
      <c r="Q158" s="78"/>
      <c r="AB158" s="42"/>
    </row>
    <row r="159" spans="1:28" s="98" customFormat="1" ht="15" customHeight="1" x14ac:dyDescent="0.25">
      <c r="A159" s="79"/>
      <c r="B159" s="90"/>
      <c r="C159" s="69" t="s">
        <v>24</v>
      </c>
      <c r="D159" s="69" t="s">
        <v>14</v>
      </c>
      <c r="E159" s="201" t="s">
        <v>324</v>
      </c>
      <c r="F159" s="202" t="s">
        <v>325</v>
      </c>
      <c r="G159" s="101"/>
      <c r="H159" s="102">
        <v>29398020.079999998</v>
      </c>
      <c r="I159" s="40"/>
      <c r="J159" s="103"/>
      <c r="K159" s="63"/>
      <c r="L159" s="103">
        <v>29398020.079999998</v>
      </c>
      <c r="M159" s="104"/>
      <c r="N159" s="174">
        <v>825466.3899999999</v>
      </c>
      <c r="O159" s="103">
        <f t="shared" si="2"/>
        <v>28572553.689999998</v>
      </c>
      <c r="P159" s="77"/>
      <c r="Q159" s="78"/>
      <c r="AB159" s="203"/>
    </row>
    <row r="160" spans="1:28" s="98" customFormat="1" ht="15" customHeight="1" x14ac:dyDescent="0.25">
      <c r="A160" s="79"/>
      <c r="B160" s="90"/>
      <c r="C160" s="69" t="s">
        <v>24</v>
      </c>
      <c r="D160" s="69" t="s">
        <v>14</v>
      </c>
      <c r="E160" s="201" t="s">
        <v>326</v>
      </c>
      <c r="F160" s="202" t="s">
        <v>327</v>
      </c>
      <c r="G160" s="101"/>
      <c r="H160" s="102">
        <v>2900947.82</v>
      </c>
      <c r="I160" s="40"/>
      <c r="J160" s="103"/>
      <c r="K160" s="63"/>
      <c r="L160" s="103">
        <v>2900947.82</v>
      </c>
      <c r="M160" s="104"/>
      <c r="N160" s="105">
        <v>0</v>
      </c>
      <c r="O160" s="103">
        <f t="shared" si="2"/>
        <v>2900947.82</v>
      </c>
      <c r="P160" s="77"/>
      <c r="Q160" s="78"/>
      <c r="AB160" s="42"/>
    </row>
    <row r="161" spans="1:28" s="98" customFormat="1" ht="15" customHeight="1" x14ac:dyDescent="0.25">
      <c r="A161" s="79"/>
      <c r="B161" s="90"/>
      <c r="C161" s="69" t="s">
        <v>24</v>
      </c>
      <c r="D161" s="69" t="s">
        <v>14</v>
      </c>
      <c r="E161" s="201" t="s">
        <v>328</v>
      </c>
      <c r="F161" s="202" t="s">
        <v>329</v>
      </c>
      <c r="G161" s="101"/>
      <c r="H161" s="102">
        <v>10587615.57</v>
      </c>
      <c r="I161" s="40"/>
      <c r="J161" s="103"/>
      <c r="K161" s="63"/>
      <c r="L161" s="103">
        <v>10587615.57</v>
      </c>
      <c r="M161" s="104"/>
      <c r="N161" s="105">
        <v>1103032.3700000001</v>
      </c>
      <c r="O161" s="103">
        <f t="shared" si="2"/>
        <v>9484583.1999999993</v>
      </c>
      <c r="P161" s="77"/>
      <c r="Q161" s="78"/>
      <c r="AB161" s="42"/>
    </row>
    <row r="162" spans="1:28" s="98" customFormat="1" ht="15" customHeight="1" x14ac:dyDescent="0.25">
      <c r="A162" s="79"/>
      <c r="B162" s="90"/>
      <c r="C162" s="69" t="s">
        <v>24</v>
      </c>
      <c r="D162" s="69" t="s">
        <v>14</v>
      </c>
      <c r="E162" s="200" t="s">
        <v>330</v>
      </c>
      <c r="F162" s="150" t="s">
        <v>331</v>
      </c>
      <c r="G162" s="112"/>
      <c r="H162" s="114">
        <v>958693.74</v>
      </c>
      <c r="I162" s="169"/>
      <c r="J162" s="115"/>
      <c r="K162" s="63"/>
      <c r="L162" s="115">
        <v>958693.74</v>
      </c>
      <c r="M162" s="104"/>
      <c r="N162" s="116">
        <v>7033.8</v>
      </c>
      <c r="O162" s="115">
        <f t="shared" si="2"/>
        <v>951659.94</v>
      </c>
      <c r="P162" s="77"/>
      <c r="Q162" s="78"/>
      <c r="AB162" s="42"/>
    </row>
    <row r="163" spans="1:28" s="98" customFormat="1" ht="15" customHeight="1" x14ac:dyDescent="0.25">
      <c r="A163" s="79"/>
      <c r="B163" s="90"/>
      <c r="C163" s="69" t="s">
        <v>24</v>
      </c>
      <c r="D163" s="69" t="s">
        <v>14</v>
      </c>
      <c r="E163" s="200" t="s">
        <v>332</v>
      </c>
      <c r="F163" s="150" t="s">
        <v>333</v>
      </c>
      <c r="G163" s="112"/>
      <c r="H163" s="114">
        <v>4871164.0599999996</v>
      </c>
      <c r="I163" s="169"/>
      <c r="J163" s="115"/>
      <c r="K163" s="63"/>
      <c r="L163" s="115">
        <v>4871164.0599999996</v>
      </c>
      <c r="M163" s="104"/>
      <c r="N163" s="116">
        <v>0</v>
      </c>
      <c r="O163" s="115">
        <f t="shared" si="2"/>
        <v>4871164.0599999996</v>
      </c>
      <c r="P163" s="77"/>
      <c r="Q163" s="78"/>
      <c r="AB163" s="42"/>
    </row>
    <row r="164" spans="1:28" s="98" customFormat="1" ht="15" customHeight="1" x14ac:dyDescent="0.25">
      <c r="A164" s="79"/>
      <c r="B164" s="90"/>
      <c r="C164" s="69" t="s">
        <v>24</v>
      </c>
      <c r="D164" s="69" t="s">
        <v>14</v>
      </c>
      <c r="E164" s="200" t="s">
        <v>334</v>
      </c>
      <c r="F164" s="150" t="s">
        <v>335</v>
      </c>
      <c r="G164" s="112"/>
      <c r="H164" s="114">
        <v>0</v>
      </c>
      <c r="I164" s="169"/>
      <c r="J164" s="115"/>
      <c r="K164" s="63"/>
      <c r="L164" s="115">
        <v>0</v>
      </c>
      <c r="M164" s="104"/>
      <c r="N164" s="116">
        <v>0</v>
      </c>
      <c r="O164" s="115">
        <f t="shared" si="2"/>
        <v>0</v>
      </c>
      <c r="P164" s="77"/>
      <c r="Q164" s="78"/>
      <c r="AB164" s="42"/>
    </row>
    <row r="165" spans="1:28" s="98" customFormat="1" ht="15" customHeight="1" x14ac:dyDescent="0.25">
      <c r="A165" s="79"/>
      <c r="B165" s="90"/>
      <c r="C165" s="69" t="s">
        <v>24</v>
      </c>
      <c r="D165" s="69" t="s">
        <v>14</v>
      </c>
      <c r="E165" s="200" t="s">
        <v>336</v>
      </c>
      <c r="F165" s="150" t="s">
        <v>337</v>
      </c>
      <c r="G165" s="112"/>
      <c r="H165" s="114">
        <v>16037.630000000001</v>
      </c>
      <c r="I165" s="169"/>
      <c r="J165" s="115"/>
      <c r="K165" s="63"/>
      <c r="L165" s="115">
        <v>16037.630000000001</v>
      </c>
      <c r="M165" s="104"/>
      <c r="N165" s="116">
        <v>0</v>
      </c>
      <c r="O165" s="115">
        <f t="shared" si="2"/>
        <v>16037.630000000001</v>
      </c>
      <c r="P165" s="77"/>
      <c r="Q165" s="78"/>
      <c r="AB165" s="42"/>
    </row>
    <row r="166" spans="1:28" s="98" customFormat="1" ht="15" customHeight="1" x14ac:dyDescent="0.25">
      <c r="A166" s="79"/>
      <c r="B166" s="90"/>
      <c r="C166" s="69" t="s">
        <v>24</v>
      </c>
      <c r="D166" s="69" t="s">
        <v>14</v>
      </c>
      <c r="E166" s="200" t="s">
        <v>338</v>
      </c>
      <c r="F166" s="204" t="s">
        <v>339</v>
      </c>
      <c r="G166" s="112"/>
      <c r="H166" s="114">
        <v>534277.88</v>
      </c>
      <c r="I166" s="169"/>
      <c r="J166" s="115"/>
      <c r="K166" s="63"/>
      <c r="L166" s="115">
        <v>534277.88</v>
      </c>
      <c r="M166" s="104"/>
      <c r="N166" s="116">
        <v>14546.04</v>
      </c>
      <c r="O166" s="115">
        <f t="shared" si="2"/>
        <v>519731.84</v>
      </c>
      <c r="P166" s="77"/>
      <c r="Q166" s="78"/>
      <c r="AB166" s="42"/>
    </row>
    <row r="167" spans="1:28" s="98" customFormat="1" ht="15" customHeight="1" x14ac:dyDescent="0.25">
      <c r="A167" s="79" t="s">
        <v>17</v>
      </c>
      <c r="B167" s="90" t="s">
        <v>13</v>
      </c>
      <c r="C167" s="69" t="s">
        <v>13</v>
      </c>
      <c r="D167" s="69" t="s">
        <v>24</v>
      </c>
      <c r="E167" s="200" t="s">
        <v>340</v>
      </c>
      <c r="F167" s="150" t="s">
        <v>341</v>
      </c>
      <c r="G167" s="93">
        <f>SUM(G168:G175)</f>
        <v>0</v>
      </c>
      <c r="H167" s="94">
        <v>0</v>
      </c>
      <c r="I167" s="169"/>
      <c r="J167" s="95">
        <v>0</v>
      </c>
      <c r="K167" s="205"/>
      <c r="L167" s="95">
        <v>0</v>
      </c>
      <c r="M167" s="96"/>
      <c r="N167" s="97">
        <v>0</v>
      </c>
      <c r="O167" s="95">
        <f t="shared" si="2"/>
        <v>0</v>
      </c>
      <c r="P167" s="77"/>
      <c r="Q167" s="78"/>
      <c r="AB167" s="42"/>
    </row>
    <row r="168" spans="1:28" s="169" customFormat="1" ht="15" customHeight="1" x14ac:dyDescent="0.25">
      <c r="A168" s="79"/>
      <c r="B168" s="90" t="s">
        <v>13</v>
      </c>
      <c r="C168" s="69" t="s">
        <v>13</v>
      </c>
      <c r="D168" s="69" t="s">
        <v>14</v>
      </c>
      <c r="E168" s="200" t="s">
        <v>342</v>
      </c>
      <c r="F168" s="206" t="s">
        <v>343</v>
      </c>
      <c r="G168" s="161"/>
      <c r="H168" s="102">
        <v>0</v>
      </c>
      <c r="J168" s="103"/>
      <c r="K168" s="207"/>
      <c r="L168" s="103">
        <v>0</v>
      </c>
      <c r="M168" s="104"/>
      <c r="N168" s="105">
        <v>0</v>
      </c>
      <c r="O168" s="103">
        <f t="shared" si="2"/>
        <v>0</v>
      </c>
      <c r="P168" s="77"/>
      <c r="Q168" s="78"/>
      <c r="AB168" s="143"/>
    </row>
    <row r="169" spans="1:28" s="169" customFormat="1" ht="15" customHeight="1" x14ac:dyDescent="0.25">
      <c r="A169" s="79"/>
      <c r="B169" s="90" t="s">
        <v>13</v>
      </c>
      <c r="C169" s="69" t="s">
        <v>13</v>
      </c>
      <c r="D169" s="69" t="s">
        <v>14</v>
      </c>
      <c r="E169" s="200" t="s">
        <v>344</v>
      </c>
      <c r="F169" s="206" t="s">
        <v>345</v>
      </c>
      <c r="G169" s="161"/>
      <c r="H169" s="102">
        <v>0</v>
      </c>
      <c r="J169" s="103"/>
      <c r="K169" s="207"/>
      <c r="L169" s="103">
        <v>0</v>
      </c>
      <c r="M169" s="104"/>
      <c r="N169" s="105">
        <v>0</v>
      </c>
      <c r="O169" s="103">
        <f t="shared" si="2"/>
        <v>0</v>
      </c>
      <c r="P169" s="77"/>
      <c r="Q169" s="78"/>
      <c r="AB169" s="143"/>
    </row>
    <row r="170" spans="1:28" s="169" customFormat="1" ht="15" customHeight="1" x14ac:dyDescent="0.25">
      <c r="A170" s="79"/>
      <c r="B170" s="90" t="s">
        <v>13</v>
      </c>
      <c r="C170" s="69" t="s">
        <v>13</v>
      </c>
      <c r="D170" s="69" t="s">
        <v>14</v>
      </c>
      <c r="E170" s="200" t="s">
        <v>346</v>
      </c>
      <c r="F170" s="206" t="s">
        <v>347</v>
      </c>
      <c r="G170" s="161"/>
      <c r="H170" s="102">
        <v>0</v>
      </c>
      <c r="J170" s="103"/>
      <c r="K170" s="207"/>
      <c r="L170" s="103">
        <v>0</v>
      </c>
      <c r="M170" s="104"/>
      <c r="N170" s="105">
        <v>0</v>
      </c>
      <c r="O170" s="103">
        <f t="shared" si="2"/>
        <v>0</v>
      </c>
      <c r="P170" s="77"/>
      <c r="Q170" s="78"/>
      <c r="AB170" s="143"/>
    </row>
    <row r="171" spans="1:28" s="169" customFormat="1" ht="15" customHeight="1" x14ac:dyDescent="0.25">
      <c r="A171" s="79"/>
      <c r="B171" s="90" t="s">
        <v>13</v>
      </c>
      <c r="C171" s="69" t="s">
        <v>13</v>
      </c>
      <c r="D171" s="69" t="s">
        <v>14</v>
      </c>
      <c r="E171" s="200" t="s">
        <v>348</v>
      </c>
      <c r="F171" s="206" t="s">
        <v>349</v>
      </c>
      <c r="G171" s="161"/>
      <c r="H171" s="102">
        <v>0</v>
      </c>
      <c r="J171" s="103"/>
      <c r="K171" s="207"/>
      <c r="L171" s="103">
        <v>0</v>
      </c>
      <c r="M171" s="104"/>
      <c r="N171" s="105">
        <v>0</v>
      </c>
      <c r="O171" s="103">
        <f t="shared" si="2"/>
        <v>0</v>
      </c>
      <c r="P171" s="77"/>
      <c r="Q171" s="78"/>
      <c r="AB171" s="143"/>
    </row>
    <row r="172" spans="1:28" s="169" customFormat="1" ht="15" customHeight="1" x14ac:dyDescent="0.25">
      <c r="A172" s="79"/>
      <c r="B172" s="90" t="s">
        <v>13</v>
      </c>
      <c r="C172" s="69" t="s">
        <v>13</v>
      </c>
      <c r="D172" s="69" t="s">
        <v>14</v>
      </c>
      <c r="E172" s="200" t="s">
        <v>350</v>
      </c>
      <c r="F172" s="206" t="s">
        <v>351</v>
      </c>
      <c r="G172" s="161"/>
      <c r="H172" s="102">
        <v>0</v>
      </c>
      <c r="J172" s="103"/>
      <c r="K172" s="207"/>
      <c r="L172" s="103">
        <v>0</v>
      </c>
      <c r="M172" s="104"/>
      <c r="N172" s="105">
        <v>0</v>
      </c>
      <c r="O172" s="103">
        <f t="shared" si="2"/>
        <v>0</v>
      </c>
      <c r="P172" s="77"/>
      <c r="Q172" s="78"/>
      <c r="AB172" s="143"/>
    </row>
    <row r="173" spans="1:28" s="169" customFormat="1" ht="15" customHeight="1" x14ac:dyDescent="0.25">
      <c r="A173" s="79"/>
      <c r="B173" s="90" t="s">
        <v>13</v>
      </c>
      <c r="C173" s="69" t="s">
        <v>13</v>
      </c>
      <c r="D173" s="69" t="s">
        <v>14</v>
      </c>
      <c r="E173" s="200" t="s">
        <v>352</v>
      </c>
      <c r="F173" s="206" t="s">
        <v>353</v>
      </c>
      <c r="G173" s="161"/>
      <c r="H173" s="102">
        <v>0</v>
      </c>
      <c r="J173" s="103"/>
      <c r="K173" s="207"/>
      <c r="L173" s="103">
        <v>0</v>
      </c>
      <c r="M173" s="104"/>
      <c r="N173" s="105">
        <v>0</v>
      </c>
      <c r="O173" s="103">
        <f t="shared" si="2"/>
        <v>0</v>
      </c>
      <c r="P173" s="77"/>
      <c r="Q173" s="78"/>
      <c r="AB173" s="143"/>
    </row>
    <row r="174" spans="1:28" s="169" customFormat="1" ht="15" customHeight="1" x14ac:dyDescent="0.25">
      <c r="A174" s="79"/>
      <c r="B174" s="90" t="s">
        <v>13</v>
      </c>
      <c r="C174" s="69" t="s">
        <v>13</v>
      </c>
      <c r="D174" s="69" t="s">
        <v>14</v>
      </c>
      <c r="E174" s="200" t="s">
        <v>354</v>
      </c>
      <c r="F174" s="206" t="s">
        <v>355</v>
      </c>
      <c r="G174" s="161"/>
      <c r="H174" s="102">
        <v>0</v>
      </c>
      <c r="J174" s="103"/>
      <c r="K174" s="207"/>
      <c r="L174" s="103">
        <v>0</v>
      </c>
      <c r="M174" s="104"/>
      <c r="N174" s="105">
        <v>0</v>
      </c>
      <c r="O174" s="103">
        <f t="shared" si="2"/>
        <v>0</v>
      </c>
      <c r="P174" s="77"/>
      <c r="Q174" s="78"/>
      <c r="AB174" s="143"/>
    </row>
    <row r="175" spans="1:28" s="169" customFormat="1" ht="15" customHeight="1" x14ac:dyDescent="0.25">
      <c r="A175" s="79"/>
      <c r="B175" s="90" t="s">
        <v>13</v>
      </c>
      <c r="C175" s="69" t="s">
        <v>13</v>
      </c>
      <c r="D175" s="69" t="s">
        <v>14</v>
      </c>
      <c r="E175" s="200" t="s">
        <v>356</v>
      </c>
      <c r="F175" s="208" t="s">
        <v>357</v>
      </c>
      <c r="G175" s="161"/>
      <c r="H175" s="102">
        <v>0</v>
      </c>
      <c r="J175" s="103"/>
      <c r="K175" s="207"/>
      <c r="L175" s="103">
        <v>0</v>
      </c>
      <c r="M175" s="104"/>
      <c r="N175" s="105">
        <v>0</v>
      </c>
      <c r="O175" s="103">
        <f t="shared" si="2"/>
        <v>0</v>
      </c>
      <c r="P175" s="77"/>
      <c r="Q175" s="78"/>
      <c r="AB175" s="143"/>
    </row>
    <row r="176" spans="1:28" s="98" customFormat="1" ht="15" customHeight="1" x14ac:dyDescent="0.25">
      <c r="A176" s="79" t="s">
        <v>17</v>
      </c>
      <c r="B176" s="90"/>
      <c r="C176" s="69" t="s">
        <v>24</v>
      </c>
      <c r="D176" s="69" t="s">
        <v>24</v>
      </c>
      <c r="E176" s="197" t="s">
        <v>358</v>
      </c>
      <c r="F176" s="209" t="s">
        <v>359</v>
      </c>
      <c r="G176" s="166">
        <f>SUM(G177:G183)</f>
        <v>0</v>
      </c>
      <c r="H176" s="127">
        <v>2152088.71</v>
      </c>
      <c r="I176" s="40"/>
      <c r="J176" s="128">
        <v>0</v>
      </c>
      <c r="K176" s="63"/>
      <c r="L176" s="128">
        <v>2152088.71</v>
      </c>
      <c r="M176" s="129"/>
      <c r="N176" s="130">
        <v>161131.47</v>
      </c>
      <c r="O176" s="128">
        <f t="shared" si="2"/>
        <v>1990957.24</v>
      </c>
      <c r="P176" s="77"/>
      <c r="Q176" s="78"/>
      <c r="AB176" s="42"/>
    </row>
    <row r="177" spans="1:28" s="98" customFormat="1" ht="15" customHeight="1" x14ac:dyDescent="0.25">
      <c r="A177" s="79"/>
      <c r="B177" s="90"/>
      <c r="C177" s="69" t="s">
        <v>24</v>
      </c>
      <c r="D177" s="69" t="s">
        <v>14</v>
      </c>
      <c r="E177" s="200" t="s">
        <v>360</v>
      </c>
      <c r="F177" s="150" t="s">
        <v>361</v>
      </c>
      <c r="G177" s="112"/>
      <c r="H177" s="114">
        <v>190249.02</v>
      </c>
      <c r="I177" s="40"/>
      <c r="J177" s="115"/>
      <c r="K177" s="63"/>
      <c r="L177" s="115">
        <v>190249.02</v>
      </c>
      <c r="M177" s="104"/>
      <c r="N177" s="116">
        <v>17268.98</v>
      </c>
      <c r="O177" s="115">
        <f t="shared" si="2"/>
        <v>172980.03999999998</v>
      </c>
      <c r="P177" s="77"/>
      <c r="Q177" s="78"/>
      <c r="AB177" s="42"/>
    </row>
    <row r="178" spans="1:28" s="98" customFormat="1" ht="15" customHeight="1" x14ac:dyDescent="0.25">
      <c r="A178" s="79"/>
      <c r="B178" s="90"/>
      <c r="C178" s="69" t="s">
        <v>24</v>
      </c>
      <c r="D178" s="69" t="s">
        <v>14</v>
      </c>
      <c r="E178" s="200" t="s">
        <v>362</v>
      </c>
      <c r="F178" s="150" t="s">
        <v>363</v>
      </c>
      <c r="G178" s="112"/>
      <c r="H178" s="114">
        <v>885735.8</v>
      </c>
      <c r="I178" s="40"/>
      <c r="J178" s="115"/>
      <c r="K178" s="63"/>
      <c r="L178" s="115">
        <v>885735.8</v>
      </c>
      <c r="M178" s="104"/>
      <c r="N178" s="116">
        <v>0</v>
      </c>
      <c r="O178" s="115">
        <f t="shared" si="2"/>
        <v>885735.8</v>
      </c>
      <c r="P178" s="77"/>
      <c r="Q178" s="78"/>
      <c r="AB178" s="42"/>
    </row>
    <row r="179" spans="1:28" s="98" customFormat="1" ht="15" customHeight="1" x14ac:dyDescent="0.25">
      <c r="A179" s="79"/>
      <c r="B179" s="90"/>
      <c r="C179" s="69" t="s">
        <v>24</v>
      </c>
      <c r="D179" s="69" t="s">
        <v>14</v>
      </c>
      <c r="E179" s="200" t="s">
        <v>364</v>
      </c>
      <c r="F179" s="204" t="s">
        <v>365</v>
      </c>
      <c r="G179" s="112"/>
      <c r="H179" s="114">
        <v>247132.27</v>
      </c>
      <c r="I179" s="40"/>
      <c r="J179" s="115"/>
      <c r="K179" s="63"/>
      <c r="L179" s="115">
        <v>247132.27</v>
      </c>
      <c r="M179" s="104"/>
      <c r="N179" s="116">
        <v>0</v>
      </c>
      <c r="O179" s="115">
        <f t="shared" si="2"/>
        <v>247132.27</v>
      </c>
      <c r="P179" s="77"/>
      <c r="Q179" s="78"/>
      <c r="AB179" s="42"/>
    </row>
    <row r="180" spans="1:28" s="98" customFormat="1" ht="15" customHeight="1" x14ac:dyDescent="0.25">
      <c r="A180" s="79"/>
      <c r="B180" s="90"/>
      <c r="C180" s="69" t="s">
        <v>24</v>
      </c>
      <c r="D180" s="69" t="s">
        <v>14</v>
      </c>
      <c r="E180" s="200" t="s">
        <v>366</v>
      </c>
      <c r="F180" s="204" t="s">
        <v>367</v>
      </c>
      <c r="G180" s="112"/>
      <c r="H180" s="114">
        <v>660497.53</v>
      </c>
      <c r="I180" s="40"/>
      <c r="J180" s="115"/>
      <c r="K180" s="63"/>
      <c r="L180" s="115">
        <v>660497.53</v>
      </c>
      <c r="M180" s="104"/>
      <c r="N180" s="116">
        <v>0</v>
      </c>
      <c r="O180" s="115">
        <f t="shared" si="2"/>
        <v>660497.53</v>
      </c>
      <c r="P180" s="77"/>
      <c r="Q180" s="78"/>
      <c r="AB180" s="42"/>
    </row>
    <row r="181" spans="1:28" s="98" customFormat="1" ht="15" customHeight="1" x14ac:dyDescent="0.25">
      <c r="A181" s="79"/>
      <c r="B181" s="90"/>
      <c r="C181" s="69" t="s">
        <v>24</v>
      </c>
      <c r="D181" s="69" t="s">
        <v>14</v>
      </c>
      <c r="E181" s="200" t="s">
        <v>368</v>
      </c>
      <c r="F181" s="204" t="s">
        <v>369</v>
      </c>
      <c r="G181" s="112"/>
      <c r="H181" s="114">
        <v>52553.42</v>
      </c>
      <c r="I181" s="40"/>
      <c r="J181" s="115"/>
      <c r="K181" s="63"/>
      <c r="L181" s="115">
        <v>52553.42</v>
      </c>
      <c r="M181" s="104"/>
      <c r="N181" s="116">
        <v>0</v>
      </c>
      <c r="O181" s="115">
        <f t="shared" si="2"/>
        <v>52553.42</v>
      </c>
      <c r="P181" s="77"/>
      <c r="Q181" s="78"/>
      <c r="AB181" s="42"/>
    </row>
    <row r="182" spans="1:28" s="98" customFormat="1" ht="15" customHeight="1" x14ac:dyDescent="0.25">
      <c r="A182" s="79"/>
      <c r="B182" s="90"/>
      <c r="C182" s="69" t="s">
        <v>24</v>
      </c>
      <c r="D182" s="69" t="s">
        <v>14</v>
      </c>
      <c r="E182" s="200" t="s">
        <v>370</v>
      </c>
      <c r="F182" s="150" t="s">
        <v>371</v>
      </c>
      <c r="G182" s="112"/>
      <c r="H182" s="114">
        <v>115920.67</v>
      </c>
      <c r="I182" s="40"/>
      <c r="J182" s="115"/>
      <c r="K182" s="63"/>
      <c r="L182" s="115">
        <v>115920.67</v>
      </c>
      <c r="M182" s="104"/>
      <c r="N182" s="116">
        <v>143862.49</v>
      </c>
      <c r="O182" s="115">
        <f t="shared" si="2"/>
        <v>-27941.819999999992</v>
      </c>
      <c r="P182" s="77"/>
      <c r="Q182" s="78"/>
      <c r="AB182" s="42"/>
    </row>
    <row r="183" spans="1:28" s="98" customFormat="1" ht="15" customHeight="1" x14ac:dyDescent="0.25">
      <c r="A183" s="79"/>
      <c r="B183" s="90" t="s">
        <v>13</v>
      </c>
      <c r="C183" s="69" t="s">
        <v>13</v>
      </c>
      <c r="D183" s="69" t="s">
        <v>14</v>
      </c>
      <c r="E183" s="200" t="s">
        <v>372</v>
      </c>
      <c r="F183" s="150" t="s">
        <v>373</v>
      </c>
      <c r="G183" s="112"/>
      <c r="H183" s="114">
        <v>0</v>
      </c>
      <c r="I183" s="40"/>
      <c r="J183" s="115"/>
      <c r="K183" s="63"/>
      <c r="L183" s="115">
        <v>0</v>
      </c>
      <c r="M183" s="104"/>
      <c r="N183" s="116">
        <v>0</v>
      </c>
      <c r="O183" s="115">
        <f t="shared" si="2"/>
        <v>0</v>
      </c>
      <c r="P183" s="77"/>
      <c r="Q183" s="78"/>
      <c r="AB183" s="42"/>
    </row>
    <row r="184" spans="1:28" s="98" customFormat="1" ht="15" customHeight="1" x14ac:dyDescent="0.25">
      <c r="A184" s="79" t="s">
        <v>17</v>
      </c>
      <c r="B184" s="90"/>
      <c r="C184" s="69" t="s">
        <v>24</v>
      </c>
      <c r="D184" s="69" t="s">
        <v>24</v>
      </c>
      <c r="E184" s="195" t="s">
        <v>374</v>
      </c>
      <c r="F184" s="196" t="s">
        <v>375</v>
      </c>
      <c r="G184" s="134">
        <v>0</v>
      </c>
      <c r="H184" s="134">
        <v>402041305.69999993</v>
      </c>
      <c r="I184" s="40"/>
      <c r="J184" s="74">
        <v>2160425.35</v>
      </c>
      <c r="K184" s="63"/>
      <c r="L184" s="74">
        <v>399880880.3499999</v>
      </c>
      <c r="M184" s="75"/>
      <c r="N184" s="135">
        <v>6705662.3500000006</v>
      </c>
      <c r="O184" s="74">
        <f t="shared" si="2"/>
        <v>395335643.3499999</v>
      </c>
      <c r="P184" s="77"/>
      <c r="Q184" s="78"/>
      <c r="Z184" s="199">
        <f>+H184+H155</f>
        <v>402057102.69999993</v>
      </c>
      <c r="AB184" s="42"/>
    </row>
    <row r="185" spans="1:28" s="98" customFormat="1" ht="15" customHeight="1" x14ac:dyDescent="0.25">
      <c r="A185" s="79" t="s">
        <v>17</v>
      </c>
      <c r="B185" s="90"/>
      <c r="C185" s="69" t="s">
        <v>24</v>
      </c>
      <c r="D185" s="69" t="s">
        <v>24</v>
      </c>
      <c r="E185" s="197" t="s">
        <v>376</v>
      </c>
      <c r="F185" s="209" t="s">
        <v>377</v>
      </c>
      <c r="G185" s="126">
        <v>0</v>
      </c>
      <c r="H185" s="127">
        <v>355783634.51999992</v>
      </c>
      <c r="I185" s="40"/>
      <c r="J185" s="128">
        <v>2160425.35</v>
      </c>
      <c r="K185" s="63"/>
      <c r="L185" s="128">
        <v>353623209.1699999</v>
      </c>
      <c r="M185" s="129"/>
      <c r="N185" s="130">
        <v>5129205.9800000004</v>
      </c>
      <c r="O185" s="128">
        <f t="shared" si="2"/>
        <v>350654428.5399999</v>
      </c>
      <c r="P185" s="77"/>
      <c r="Q185" s="78"/>
      <c r="AB185" s="42"/>
    </row>
    <row r="186" spans="1:28" s="98" customFormat="1" ht="15" customHeight="1" x14ac:dyDescent="0.25">
      <c r="A186" s="79" t="s">
        <v>17</v>
      </c>
      <c r="B186" s="90"/>
      <c r="C186" s="69" t="s">
        <v>24</v>
      </c>
      <c r="D186" s="69" t="s">
        <v>24</v>
      </c>
      <c r="E186" s="197" t="s">
        <v>378</v>
      </c>
      <c r="F186" s="210" t="s">
        <v>379</v>
      </c>
      <c r="G186" s="211">
        <v>0</v>
      </c>
      <c r="H186" s="212">
        <v>45475058.710000001</v>
      </c>
      <c r="I186" s="40"/>
      <c r="J186" s="213">
        <v>0</v>
      </c>
      <c r="K186" s="63"/>
      <c r="L186" s="213">
        <v>45475058.710000001</v>
      </c>
      <c r="M186" s="129"/>
      <c r="N186" s="214">
        <v>2086262.4300000002</v>
      </c>
      <c r="O186" s="213">
        <f t="shared" si="2"/>
        <v>43388796.280000001</v>
      </c>
      <c r="P186" s="77"/>
      <c r="Q186" s="78"/>
      <c r="AB186" s="42"/>
    </row>
    <row r="187" spans="1:28" s="98" customFormat="1" ht="15" customHeight="1" x14ac:dyDescent="0.25">
      <c r="A187" s="79" t="s">
        <v>17</v>
      </c>
      <c r="B187" s="90"/>
      <c r="C187" s="69" t="s">
        <v>24</v>
      </c>
      <c r="D187" s="69" t="s">
        <v>24</v>
      </c>
      <c r="E187" s="200" t="s">
        <v>380</v>
      </c>
      <c r="F187" s="208" t="s">
        <v>381</v>
      </c>
      <c r="G187" s="161">
        <v>0</v>
      </c>
      <c r="H187" s="102">
        <v>45192177.710000001</v>
      </c>
      <c r="I187" s="40"/>
      <c r="J187" s="103">
        <v>0</v>
      </c>
      <c r="K187" s="63"/>
      <c r="L187" s="103">
        <v>45192177.710000001</v>
      </c>
      <c r="M187" s="104"/>
      <c r="N187" s="105">
        <v>2086262.4300000002</v>
      </c>
      <c r="O187" s="103">
        <f t="shared" si="2"/>
        <v>43105915.280000001</v>
      </c>
      <c r="P187" s="77"/>
      <c r="Q187" s="78"/>
      <c r="AB187" s="42"/>
    </row>
    <row r="188" spans="1:28" s="98" customFormat="1" ht="15" customHeight="1" x14ac:dyDescent="0.25">
      <c r="A188" s="79"/>
      <c r="B188" s="90"/>
      <c r="C188" s="69" t="s">
        <v>24</v>
      </c>
      <c r="D188" s="69" t="s">
        <v>14</v>
      </c>
      <c r="E188" s="200" t="s">
        <v>382</v>
      </c>
      <c r="F188" s="206" t="s">
        <v>383</v>
      </c>
      <c r="G188" s="161"/>
      <c r="H188" s="102">
        <v>31579612.699999999</v>
      </c>
      <c r="I188" s="40"/>
      <c r="J188" s="103"/>
      <c r="K188" s="63"/>
      <c r="L188" s="103">
        <v>31579612.699999999</v>
      </c>
      <c r="M188" s="104"/>
      <c r="N188" s="105">
        <v>641501.78</v>
      </c>
      <c r="O188" s="103">
        <f t="shared" si="2"/>
        <v>30938110.919999998</v>
      </c>
      <c r="P188" s="77"/>
      <c r="Q188" s="78"/>
      <c r="AB188" s="42"/>
    </row>
    <row r="189" spans="1:28" s="98" customFormat="1" ht="15" customHeight="1" x14ac:dyDescent="0.25">
      <c r="A189" s="79"/>
      <c r="B189" s="90"/>
      <c r="C189" s="69" t="s">
        <v>24</v>
      </c>
      <c r="D189" s="69" t="s">
        <v>14</v>
      </c>
      <c r="E189" s="200" t="s">
        <v>384</v>
      </c>
      <c r="F189" s="206" t="s">
        <v>385</v>
      </c>
      <c r="G189" s="161"/>
      <c r="H189" s="102">
        <v>7480703.0600000005</v>
      </c>
      <c r="I189" s="40"/>
      <c r="J189" s="103"/>
      <c r="K189" s="63"/>
      <c r="L189" s="103">
        <v>7480703.0600000005</v>
      </c>
      <c r="M189" s="104"/>
      <c r="N189" s="105">
        <v>444128.13</v>
      </c>
      <c r="O189" s="103">
        <f t="shared" si="2"/>
        <v>7036574.9300000006</v>
      </c>
      <c r="P189" s="77"/>
      <c r="Q189" s="78"/>
      <c r="AB189" s="42"/>
    </row>
    <row r="190" spans="1:28" s="98" customFormat="1" ht="15" customHeight="1" x14ac:dyDescent="0.25">
      <c r="A190" s="79"/>
      <c r="B190" s="90"/>
      <c r="C190" s="69" t="s">
        <v>24</v>
      </c>
      <c r="D190" s="69" t="s">
        <v>14</v>
      </c>
      <c r="E190" s="200" t="s">
        <v>386</v>
      </c>
      <c r="F190" s="206" t="s">
        <v>387</v>
      </c>
      <c r="G190" s="161"/>
      <c r="H190" s="102">
        <v>3501367.88</v>
      </c>
      <c r="I190" s="40"/>
      <c r="J190" s="103"/>
      <c r="K190" s="63"/>
      <c r="L190" s="103">
        <v>3501367.88</v>
      </c>
      <c r="M190" s="104"/>
      <c r="N190" s="105">
        <v>863919.16</v>
      </c>
      <c r="O190" s="103">
        <f t="shared" si="2"/>
        <v>2637448.7199999997</v>
      </c>
      <c r="P190" s="77"/>
      <c r="Q190" s="78"/>
      <c r="AB190" s="42"/>
    </row>
    <row r="191" spans="1:28" s="98" customFormat="1" ht="15" customHeight="1" x14ac:dyDescent="0.25">
      <c r="A191" s="79"/>
      <c r="B191" s="90"/>
      <c r="C191" s="69" t="s">
        <v>24</v>
      </c>
      <c r="D191" s="69" t="s">
        <v>14</v>
      </c>
      <c r="E191" s="200" t="s">
        <v>388</v>
      </c>
      <c r="F191" s="208" t="s">
        <v>389</v>
      </c>
      <c r="G191" s="161"/>
      <c r="H191" s="102">
        <v>2630494.0699999994</v>
      </c>
      <c r="I191" s="40"/>
      <c r="J191" s="103"/>
      <c r="K191" s="63"/>
      <c r="L191" s="103">
        <v>2630494.0699999994</v>
      </c>
      <c r="M191" s="104"/>
      <c r="N191" s="105">
        <v>136713.35999999999</v>
      </c>
      <c r="O191" s="103">
        <f t="shared" si="2"/>
        <v>2493780.7099999995</v>
      </c>
      <c r="P191" s="77"/>
      <c r="Q191" s="78"/>
      <c r="AB191" s="42"/>
    </row>
    <row r="192" spans="1:28" s="98" customFormat="1" ht="15" customHeight="1" x14ac:dyDescent="0.25">
      <c r="A192" s="79"/>
      <c r="B192" s="90" t="s">
        <v>13</v>
      </c>
      <c r="C192" s="69" t="s">
        <v>13</v>
      </c>
      <c r="D192" s="69" t="s">
        <v>14</v>
      </c>
      <c r="E192" s="200" t="s">
        <v>390</v>
      </c>
      <c r="F192" s="206" t="s">
        <v>391</v>
      </c>
      <c r="G192" s="161"/>
      <c r="H192" s="102">
        <v>123750</v>
      </c>
      <c r="I192" s="40"/>
      <c r="J192" s="103"/>
      <c r="K192" s="63"/>
      <c r="L192" s="103">
        <v>123750</v>
      </c>
      <c r="M192" s="104"/>
      <c r="N192" s="105">
        <v>0</v>
      </c>
      <c r="O192" s="103">
        <f t="shared" si="2"/>
        <v>123750</v>
      </c>
      <c r="P192" s="77"/>
      <c r="Q192" s="78"/>
      <c r="AB192" s="42"/>
    </row>
    <row r="193" spans="1:28" s="98" customFormat="1" ht="15" customHeight="1" x14ac:dyDescent="0.25">
      <c r="A193" s="79"/>
      <c r="B193" s="90" t="s">
        <v>145</v>
      </c>
      <c r="C193" s="69" t="s">
        <v>145</v>
      </c>
      <c r="D193" s="69" t="s">
        <v>14</v>
      </c>
      <c r="E193" s="200" t="s">
        <v>392</v>
      </c>
      <c r="F193" s="208" t="s">
        <v>393</v>
      </c>
      <c r="G193" s="161"/>
      <c r="H193" s="102">
        <v>159131</v>
      </c>
      <c r="I193" s="40"/>
      <c r="J193" s="103"/>
      <c r="K193" s="63"/>
      <c r="L193" s="103">
        <v>159131</v>
      </c>
      <c r="M193" s="104"/>
      <c r="N193" s="105">
        <v>0</v>
      </c>
      <c r="O193" s="103">
        <f t="shared" si="2"/>
        <v>159131</v>
      </c>
      <c r="P193" s="77"/>
      <c r="Q193" s="78"/>
      <c r="AB193" s="42"/>
    </row>
    <row r="194" spans="1:28" s="98" customFormat="1" ht="15" customHeight="1" x14ac:dyDescent="0.25">
      <c r="A194" s="79" t="s">
        <v>17</v>
      </c>
      <c r="B194" s="90"/>
      <c r="C194" s="69" t="s">
        <v>24</v>
      </c>
      <c r="D194" s="69" t="s">
        <v>24</v>
      </c>
      <c r="E194" s="197" t="s">
        <v>394</v>
      </c>
      <c r="F194" s="215" t="s">
        <v>395</v>
      </c>
      <c r="G194" s="216">
        <f>SUM(G195:G197)</f>
        <v>0</v>
      </c>
      <c r="H194" s="212">
        <v>52815981.079999998</v>
      </c>
      <c r="I194" s="40"/>
      <c r="J194" s="213">
        <v>0</v>
      </c>
      <c r="K194" s="63"/>
      <c r="L194" s="213">
        <v>52815981.079999998</v>
      </c>
      <c r="M194" s="129"/>
      <c r="N194" s="214">
        <v>0</v>
      </c>
      <c r="O194" s="213">
        <f t="shared" si="2"/>
        <v>52815981.079999998</v>
      </c>
      <c r="P194" s="77"/>
      <c r="Q194" s="78"/>
      <c r="AB194" s="42"/>
    </row>
    <row r="195" spans="1:28" s="98" customFormat="1" ht="15" customHeight="1" x14ac:dyDescent="0.25">
      <c r="A195" s="79"/>
      <c r="B195" s="90"/>
      <c r="C195" s="69" t="s">
        <v>24</v>
      </c>
      <c r="D195" s="69" t="s">
        <v>14</v>
      </c>
      <c r="E195" s="200" t="s">
        <v>396</v>
      </c>
      <c r="F195" s="206" t="s">
        <v>397</v>
      </c>
      <c r="G195" s="161"/>
      <c r="H195" s="102">
        <v>52404982.079999998</v>
      </c>
      <c r="I195" s="40"/>
      <c r="J195" s="103"/>
      <c r="K195" s="63"/>
      <c r="L195" s="103">
        <v>52404982.079999998</v>
      </c>
      <c r="M195" s="104"/>
      <c r="N195" s="105">
        <v>0</v>
      </c>
      <c r="O195" s="103">
        <f t="shared" si="2"/>
        <v>52404982.079999998</v>
      </c>
      <c r="P195" s="77"/>
      <c r="Q195" s="78"/>
      <c r="AB195" s="42"/>
    </row>
    <row r="196" spans="1:28" s="98" customFormat="1" ht="15" customHeight="1" x14ac:dyDescent="0.25">
      <c r="A196" s="79"/>
      <c r="B196" s="90" t="s">
        <v>13</v>
      </c>
      <c r="C196" s="69" t="s">
        <v>13</v>
      </c>
      <c r="D196" s="69" t="s">
        <v>14</v>
      </c>
      <c r="E196" s="200" t="s">
        <v>398</v>
      </c>
      <c r="F196" s="208" t="s">
        <v>399</v>
      </c>
      <c r="G196" s="161"/>
      <c r="H196" s="102">
        <v>189838</v>
      </c>
      <c r="I196" s="40"/>
      <c r="J196" s="103"/>
      <c r="K196" s="63"/>
      <c r="L196" s="103">
        <v>189838</v>
      </c>
      <c r="M196" s="104"/>
      <c r="N196" s="105">
        <v>0</v>
      </c>
      <c r="O196" s="103">
        <f t="shared" si="2"/>
        <v>189838</v>
      </c>
      <c r="P196" s="77"/>
      <c r="Q196" s="78"/>
      <c r="AB196" s="42"/>
    </row>
    <row r="197" spans="1:28" s="41" customFormat="1" ht="15" customHeight="1" x14ac:dyDescent="0.25">
      <c r="A197" s="119"/>
      <c r="B197" s="120" t="s">
        <v>145</v>
      </c>
      <c r="C197" s="69" t="s">
        <v>145</v>
      </c>
      <c r="D197" s="69" t="s">
        <v>14</v>
      </c>
      <c r="E197" s="200" t="s">
        <v>400</v>
      </c>
      <c r="F197" s="206" t="s">
        <v>401</v>
      </c>
      <c r="G197" s="161"/>
      <c r="H197" s="102">
        <v>221161</v>
      </c>
      <c r="I197" s="40"/>
      <c r="J197" s="103"/>
      <c r="K197" s="63"/>
      <c r="L197" s="103">
        <v>221161</v>
      </c>
      <c r="M197" s="104"/>
      <c r="N197" s="105">
        <v>0</v>
      </c>
      <c r="O197" s="103">
        <f t="shared" si="2"/>
        <v>221161</v>
      </c>
      <c r="P197" s="77"/>
      <c r="Q197" s="78"/>
      <c r="AB197" s="42"/>
    </row>
    <row r="198" spans="1:28" s="41" customFormat="1" ht="15" customHeight="1" x14ac:dyDescent="0.25">
      <c r="A198" s="119" t="s">
        <v>17</v>
      </c>
      <c r="B198" s="120"/>
      <c r="C198" s="69" t="s">
        <v>24</v>
      </c>
      <c r="D198" s="69" t="s">
        <v>24</v>
      </c>
      <c r="E198" s="197" t="s">
        <v>402</v>
      </c>
      <c r="F198" s="215" t="s">
        <v>403</v>
      </c>
      <c r="G198" s="216">
        <f>SUM(G199:G206)+G215+G216</f>
        <v>0</v>
      </c>
      <c r="H198" s="212">
        <v>40914556.900000006</v>
      </c>
      <c r="I198" s="40"/>
      <c r="J198" s="213">
        <v>0</v>
      </c>
      <c r="K198" s="63"/>
      <c r="L198" s="213">
        <v>40914556.900000006</v>
      </c>
      <c r="M198" s="129"/>
      <c r="N198" s="214">
        <v>64940.45</v>
      </c>
      <c r="O198" s="213">
        <f t="shared" si="2"/>
        <v>40849616.450000003</v>
      </c>
      <c r="P198" s="77"/>
      <c r="Q198" s="78"/>
      <c r="AB198" s="42"/>
    </row>
    <row r="199" spans="1:28" s="41" customFormat="1" ht="15" customHeight="1" x14ac:dyDescent="0.25">
      <c r="A199" s="119"/>
      <c r="B199" s="120" t="s">
        <v>13</v>
      </c>
      <c r="C199" s="69" t="s">
        <v>13</v>
      </c>
      <c r="D199" s="69" t="s">
        <v>14</v>
      </c>
      <c r="E199" s="200" t="s">
        <v>404</v>
      </c>
      <c r="F199" s="206" t="s">
        <v>405</v>
      </c>
      <c r="G199" s="161"/>
      <c r="H199" s="102">
        <v>13358508</v>
      </c>
      <c r="I199" s="40"/>
      <c r="J199" s="103"/>
      <c r="K199" s="63"/>
      <c r="L199" s="103">
        <v>13358508</v>
      </c>
      <c r="M199" s="104"/>
      <c r="N199" s="105">
        <v>0</v>
      </c>
      <c r="O199" s="103">
        <f t="shared" si="2"/>
        <v>13358508</v>
      </c>
      <c r="P199" s="77"/>
      <c r="Q199" s="78"/>
      <c r="AB199" s="42"/>
    </row>
    <row r="200" spans="1:28" s="40" customFormat="1" ht="15" customHeight="1" x14ac:dyDescent="0.25">
      <c r="A200" s="119"/>
      <c r="B200" s="120" t="s">
        <v>13</v>
      </c>
      <c r="C200" s="69" t="s">
        <v>13</v>
      </c>
      <c r="D200" s="69" t="s">
        <v>14</v>
      </c>
      <c r="E200" s="200" t="s">
        <v>406</v>
      </c>
      <c r="F200" s="208" t="s">
        <v>407</v>
      </c>
      <c r="G200" s="161"/>
      <c r="H200" s="102">
        <v>0</v>
      </c>
      <c r="J200" s="103"/>
      <c r="K200" s="63"/>
      <c r="L200" s="103">
        <v>0</v>
      </c>
      <c r="M200" s="104"/>
      <c r="N200" s="105">
        <v>0</v>
      </c>
      <c r="O200" s="103">
        <f t="shared" si="2"/>
        <v>0</v>
      </c>
      <c r="P200" s="77"/>
      <c r="Q200" s="78"/>
      <c r="AB200" s="143"/>
    </row>
    <row r="201" spans="1:28" s="41" customFormat="1" ht="15" customHeight="1" x14ac:dyDescent="0.25">
      <c r="A201" s="119"/>
      <c r="B201" s="120"/>
      <c r="C201" s="69" t="s">
        <v>24</v>
      </c>
      <c r="D201" s="69" t="s">
        <v>14</v>
      </c>
      <c r="E201" s="200" t="s">
        <v>408</v>
      </c>
      <c r="F201" s="208" t="s">
        <v>409</v>
      </c>
      <c r="G201" s="161"/>
      <c r="H201" s="102">
        <v>0</v>
      </c>
      <c r="I201" s="40"/>
      <c r="J201" s="103"/>
      <c r="K201" s="63"/>
      <c r="L201" s="103">
        <v>0</v>
      </c>
      <c r="M201" s="104"/>
      <c r="N201" s="105">
        <v>0</v>
      </c>
      <c r="O201" s="103">
        <f t="shared" si="2"/>
        <v>0</v>
      </c>
      <c r="P201" s="77"/>
      <c r="Q201" s="78"/>
      <c r="AB201" s="42"/>
    </row>
    <row r="202" spans="1:28" s="40" customFormat="1" ht="15" customHeight="1" x14ac:dyDescent="0.25">
      <c r="A202" s="119"/>
      <c r="B202" s="120"/>
      <c r="C202" s="69" t="s">
        <v>24</v>
      </c>
      <c r="D202" s="69" t="s">
        <v>14</v>
      </c>
      <c r="E202" s="200" t="s">
        <v>410</v>
      </c>
      <c r="F202" s="208" t="s">
        <v>411</v>
      </c>
      <c r="G202" s="161"/>
      <c r="H202" s="102">
        <v>0</v>
      </c>
      <c r="J202" s="103"/>
      <c r="K202" s="63"/>
      <c r="L202" s="103">
        <v>0</v>
      </c>
      <c r="M202" s="104"/>
      <c r="N202" s="105">
        <v>0</v>
      </c>
      <c r="O202" s="103">
        <f t="shared" ref="O202:O265" si="3">H202-N202</f>
        <v>0</v>
      </c>
      <c r="P202" s="77"/>
      <c r="Q202" s="78"/>
      <c r="AB202" s="143"/>
    </row>
    <row r="203" spans="1:28" s="41" customFormat="1" ht="15" customHeight="1" x14ac:dyDescent="0.25">
      <c r="A203" s="119"/>
      <c r="B203" s="120" t="s">
        <v>145</v>
      </c>
      <c r="C203" s="69" t="s">
        <v>145</v>
      </c>
      <c r="D203" s="69" t="s">
        <v>14</v>
      </c>
      <c r="E203" s="200" t="s">
        <v>412</v>
      </c>
      <c r="F203" s="206" t="s">
        <v>413</v>
      </c>
      <c r="G203" s="161"/>
      <c r="H203" s="102">
        <v>2735030</v>
      </c>
      <c r="I203" s="40"/>
      <c r="J203" s="103"/>
      <c r="K203" s="63"/>
      <c r="L203" s="103">
        <v>2735030</v>
      </c>
      <c r="M203" s="104"/>
      <c r="N203" s="105">
        <v>0</v>
      </c>
      <c r="O203" s="103">
        <f t="shared" si="3"/>
        <v>2735030</v>
      </c>
      <c r="P203" s="77"/>
      <c r="Q203" s="78"/>
      <c r="AB203" s="42"/>
    </row>
    <row r="204" spans="1:28" s="40" customFormat="1" ht="15" customHeight="1" x14ac:dyDescent="0.25">
      <c r="A204" s="119"/>
      <c r="B204" s="120" t="s">
        <v>145</v>
      </c>
      <c r="C204" s="69" t="s">
        <v>145</v>
      </c>
      <c r="D204" s="69" t="s">
        <v>14</v>
      </c>
      <c r="E204" s="200" t="s">
        <v>414</v>
      </c>
      <c r="F204" s="208" t="s">
        <v>415</v>
      </c>
      <c r="G204" s="161"/>
      <c r="H204" s="102">
        <v>0</v>
      </c>
      <c r="J204" s="103"/>
      <c r="K204" s="63"/>
      <c r="L204" s="103">
        <v>0</v>
      </c>
      <c r="M204" s="104"/>
      <c r="N204" s="105">
        <v>0</v>
      </c>
      <c r="O204" s="103">
        <f t="shared" si="3"/>
        <v>0</v>
      </c>
      <c r="P204" s="77"/>
      <c r="Q204" s="78"/>
      <c r="AB204" s="143"/>
    </row>
    <row r="205" spans="1:28" s="41" customFormat="1" ht="15" customHeight="1" x14ac:dyDescent="0.25">
      <c r="A205" s="119"/>
      <c r="B205" s="120"/>
      <c r="C205" s="69" t="s">
        <v>24</v>
      </c>
      <c r="D205" s="69" t="s">
        <v>14</v>
      </c>
      <c r="E205" s="200" t="s">
        <v>416</v>
      </c>
      <c r="F205" s="208" t="s">
        <v>417</v>
      </c>
      <c r="G205" s="161"/>
      <c r="H205" s="102">
        <v>5993697.1299999999</v>
      </c>
      <c r="I205" s="40"/>
      <c r="J205" s="103"/>
      <c r="K205" s="63"/>
      <c r="L205" s="103">
        <v>5993697.1299999999</v>
      </c>
      <c r="M205" s="104"/>
      <c r="N205" s="105">
        <v>64940.45</v>
      </c>
      <c r="O205" s="103">
        <f t="shared" si="3"/>
        <v>5928756.6799999997</v>
      </c>
      <c r="P205" s="77"/>
      <c r="Q205" s="78"/>
      <c r="AB205" s="42"/>
    </row>
    <row r="206" spans="1:28" s="41" customFormat="1" ht="15" customHeight="1" x14ac:dyDescent="0.25">
      <c r="A206" s="119" t="s">
        <v>17</v>
      </c>
      <c r="B206" s="120"/>
      <c r="C206" s="69" t="s">
        <v>24</v>
      </c>
      <c r="D206" s="69" t="s">
        <v>24</v>
      </c>
      <c r="E206" s="200" t="s">
        <v>418</v>
      </c>
      <c r="F206" s="206" t="s">
        <v>419</v>
      </c>
      <c r="G206" s="156">
        <f>SUM(G207:G214)</f>
        <v>0</v>
      </c>
      <c r="H206" s="102">
        <v>18827321.770000003</v>
      </c>
      <c r="I206" s="40"/>
      <c r="J206" s="103">
        <v>0</v>
      </c>
      <c r="K206" s="63"/>
      <c r="L206" s="103">
        <v>18827321.770000003</v>
      </c>
      <c r="M206" s="104"/>
      <c r="N206" s="105">
        <v>0</v>
      </c>
      <c r="O206" s="103">
        <f t="shared" si="3"/>
        <v>18827321.770000003</v>
      </c>
      <c r="P206" s="77"/>
      <c r="Q206" s="78"/>
      <c r="AB206" s="42"/>
    </row>
    <row r="207" spans="1:28" s="41" customFormat="1" ht="15" customHeight="1" x14ac:dyDescent="0.25">
      <c r="A207" s="119"/>
      <c r="B207" s="120"/>
      <c r="C207" s="69" t="s">
        <v>24</v>
      </c>
      <c r="D207" s="69" t="s">
        <v>14</v>
      </c>
      <c r="E207" s="201" t="s">
        <v>420</v>
      </c>
      <c r="F207" s="202" t="s">
        <v>421</v>
      </c>
      <c r="G207" s="101"/>
      <c r="H207" s="102">
        <v>2893868</v>
      </c>
      <c r="I207" s="40"/>
      <c r="J207" s="103"/>
      <c r="K207" s="63"/>
      <c r="L207" s="103">
        <v>2893868</v>
      </c>
      <c r="M207" s="104"/>
      <c r="N207" s="105">
        <v>0</v>
      </c>
      <c r="O207" s="103">
        <f t="shared" si="3"/>
        <v>2893868</v>
      </c>
      <c r="P207" s="77"/>
      <c r="Q207" s="78"/>
      <c r="AB207" s="42"/>
    </row>
    <row r="208" spans="1:28" s="41" customFormat="1" ht="15" customHeight="1" x14ac:dyDescent="0.25">
      <c r="A208" s="119"/>
      <c r="B208" s="120"/>
      <c r="C208" s="69" t="s">
        <v>24</v>
      </c>
      <c r="D208" s="69" t="s">
        <v>14</v>
      </c>
      <c r="E208" s="201" t="s">
        <v>422</v>
      </c>
      <c r="F208" s="202" t="s">
        <v>423</v>
      </c>
      <c r="G208" s="101"/>
      <c r="H208" s="102">
        <v>0</v>
      </c>
      <c r="I208" s="40"/>
      <c r="J208" s="103"/>
      <c r="K208" s="63"/>
      <c r="L208" s="103">
        <v>0</v>
      </c>
      <c r="M208" s="104"/>
      <c r="N208" s="105">
        <v>0</v>
      </c>
      <c r="O208" s="103">
        <f t="shared" si="3"/>
        <v>0</v>
      </c>
      <c r="P208" s="77"/>
      <c r="Q208" s="78"/>
      <c r="AB208" s="42"/>
    </row>
    <row r="209" spans="1:28" s="41" customFormat="1" ht="15" customHeight="1" x14ac:dyDescent="0.25">
      <c r="A209" s="119"/>
      <c r="B209" s="120"/>
      <c r="C209" s="69" t="s">
        <v>24</v>
      </c>
      <c r="D209" s="69" t="s">
        <v>14</v>
      </c>
      <c r="E209" s="201" t="s">
        <v>424</v>
      </c>
      <c r="F209" s="202" t="s">
        <v>425</v>
      </c>
      <c r="G209" s="101"/>
      <c r="H209" s="102">
        <v>1538342</v>
      </c>
      <c r="I209" s="40"/>
      <c r="J209" s="103"/>
      <c r="K209" s="63"/>
      <c r="L209" s="103">
        <v>1538342</v>
      </c>
      <c r="M209" s="104"/>
      <c r="N209" s="105">
        <v>0</v>
      </c>
      <c r="O209" s="103">
        <f t="shared" si="3"/>
        <v>1538342</v>
      </c>
      <c r="P209" s="77"/>
      <c r="Q209" s="78"/>
      <c r="AB209" s="42"/>
    </row>
    <row r="210" spans="1:28" s="41" customFormat="1" ht="15" customHeight="1" x14ac:dyDescent="0.25">
      <c r="A210" s="119"/>
      <c r="B210" s="120"/>
      <c r="C210" s="69" t="s">
        <v>24</v>
      </c>
      <c r="D210" s="69" t="s">
        <v>14</v>
      </c>
      <c r="E210" s="201" t="s">
        <v>426</v>
      </c>
      <c r="F210" s="202" t="s">
        <v>427</v>
      </c>
      <c r="G210" s="101"/>
      <c r="H210" s="102">
        <v>0</v>
      </c>
      <c r="I210" s="40"/>
      <c r="J210" s="103"/>
      <c r="K210" s="63"/>
      <c r="L210" s="103">
        <v>0</v>
      </c>
      <c r="M210" s="104"/>
      <c r="N210" s="105">
        <v>0</v>
      </c>
      <c r="O210" s="103">
        <f t="shared" si="3"/>
        <v>0</v>
      </c>
      <c r="P210" s="77"/>
      <c r="Q210" s="78"/>
      <c r="AB210" s="42"/>
    </row>
    <row r="211" spans="1:28" s="41" customFormat="1" ht="15" customHeight="1" x14ac:dyDescent="0.25">
      <c r="A211" s="119"/>
      <c r="B211" s="120"/>
      <c r="C211" s="69" t="s">
        <v>24</v>
      </c>
      <c r="D211" s="69" t="s">
        <v>14</v>
      </c>
      <c r="E211" s="201" t="s">
        <v>428</v>
      </c>
      <c r="F211" s="202" t="s">
        <v>429</v>
      </c>
      <c r="G211" s="101"/>
      <c r="H211" s="102">
        <v>0</v>
      </c>
      <c r="I211" s="40"/>
      <c r="J211" s="103"/>
      <c r="K211" s="63"/>
      <c r="L211" s="103">
        <v>0</v>
      </c>
      <c r="M211" s="104"/>
      <c r="N211" s="105">
        <v>0</v>
      </c>
      <c r="O211" s="103">
        <f t="shared" si="3"/>
        <v>0</v>
      </c>
      <c r="P211" s="77"/>
      <c r="Q211" s="78"/>
      <c r="AB211" s="42"/>
    </row>
    <row r="212" spans="1:28" s="41" customFormat="1" ht="15" customHeight="1" x14ac:dyDescent="0.25">
      <c r="A212" s="119"/>
      <c r="B212" s="120"/>
      <c r="C212" s="69" t="s">
        <v>24</v>
      </c>
      <c r="D212" s="69" t="s">
        <v>14</v>
      </c>
      <c r="E212" s="201" t="s">
        <v>430</v>
      </c>
      <c r="F212" s="202" t="s">
        <v>431</v>
      </c>
      <c r="G212" s="101"/>
      <c r="H212" s="102">
        <v>0</v>
      </c>
      <c r="I212" s="40"/>
      <c r="J212" s="103"/>
      <c r="K212" s="63"/>
      <c r="L212" s="103">
        <v>0</v>
      </c>
      <c r="M212" s="104"/>
      <c r="N212" s="105">
        <v>0</v>
      </c>
      <c r="O212" s="103">
        <f t="shared" si="3"/>
        <v>0</v>
      </c>
      <c r="P212" s="77"/>
      <c r="Q212" s="78"/>
      <c r="AB212" s="42"/>
    </row>
    <row r="213" spans="1:28" s="41" customFormat="1" ht="15" customHeight="1" x14ac:dyDescent="0.25">
      <c r="A213" s="119"/>
      <c r="B213" s="120"/>
      <c r="C213" s="69" t="s">
        <v>24</v>
      </c>
      <c r="D213" s="69" t="s">
        <v>14</v>
      </c>
      <c r="E213" s="201" t="s">
        <v>432</v>
      </c>
      <c r="F213" s="202" t="s">
        <v>433</v>
      </c>
      <c r="G213" s="101"/>
      <c r="H213" s="102">
        <v>14395111.770000001</v>
      </c>
      <c r="I213" s="40"/>
      <c r="J213" s="103"/>
      <c r="K213" s="63"/>
      <c r="L213" s="103">
        <v>14395111.770000001</v>
      </c>
      <c r="M213" s="104"/>
      <c r="N213" s="105">
        <v>0</v>
      </c>
      <c r="O213" s="103">
        <f t="shared" si="3"/>
        <v>14395111.770000001</v>
      </c>
      <c r="P213" s="77"/>
      <c r="Q213" s="78"/>
      <c r="AB213" s="42"/>
    </row>
    <row r="214" spans="1:28" s="41" customFormat="1" ht="15" customHeight="1" x14ac:dyDescent="0.25">
      <c r="A214" s="119"/>
      <c r="B214" s="120"/>
      <c r="C214" s="69" t="s">
        <v>24</v>
      </c>
      <c r="D214" s="69" t="s">
        <v>14</v>
      </c>
      <c r="E214" s="201" t="s">
        <v>434</v>
      </c>
      <c r="F214" s="217" t="s">
        <v>435</v>
      </c>
      <c r="G214" s="101"/>
      <c r="H214" s="102">
        <v>0</v>
      </c>
      <c r="I214" s="40"/>
      <c r="J214" s="103"/>
      <c r="K214" s="63"/>
      <c r="L214" s="103">
        <v>0</v>
      </c>
      <c r="M214" s="104"/>
      <c r="N214" s="105">
        <v>0</v>
      </c>
      <c r="O214" s="103">
        <f t="shared" si="3"/>
        <v>0</v>
      </c>
      <c r="P214" s="77"/>
      <c r="Q214" s="78"/>
      <c r="AB214" s="42"/>
    </row>
    <row r="215" spans="1:28" s="41" customFormat="1" ht="15" customHeight="1" x14ac:dyDescent="0.25">
      <c r="A215" s="119"/>
      <c r="B215" s="120"/>
      <c r="C215" s="69" t="s">
        <v>24</v>
      </c>
      <c r="D215" s="69" t="s">
        <v>14</v>
      </c>
      <c r="E215" s="200" t="s">
        <v>436</v>
      </c>
      <c r="F215" s="206" t="s">
        <v>437</v>
      </c>
      <c r="G215" s="161"/>
      <c r="H215" s="102">
        <v>0</v>
      </c>
      <c r="I215" s="40"/>
      <c r="J215" s="103"/>
      <c r="K215" s="63"/>
      <c r="L215" s="103">
        <v>0</v>
      </c>
      <c r="M215" s="104"/>
      <c r="N215" s="105">
        <v>0</v>
      </c>
      <c r="O215" s="103">
        <f t="shared" si="3"/>
        <v>0</v>
      </c>
      <c r="P215" s="77"/>
      <c r="Q215" s="78"/>
      <c r="AB215" s="42"/>
    </row>
    <row r="216" spans="1:28" s="41" customFormat="1" ht="15" customHeight="1" x14ac:dyDescent="0.25">
      <c r="A216" s="119"/>
      <c r="B216" s="120"/>
      <c r="C216" s="69" t="s">
        <v>24</v>
      </c>
      <c r="D216" s="69" t="s">
        <v>14</v>
      </c>
      <c r="E216" s="201" t="s">
        <v>438</v>
      </c>
      <c r="F216" s="217" t="s">
        <v>439</v>
      </c>
      <c r="G216" s="101"/>
      <c r="H216" s="102">
        <v>0</v>
      </c>
      <c r="I216" s="40"/>
      <c r="J216" s="103"/>
      <c r="K216" s="63"/>
      <c r="L216" s="103">
        <v>0</v>
      </c>
      <c r="M216" s="104"/>
      <c r="N216" s="105">
        <v>0</v>
      </c>
      <c r="O216" s="103">
        <f t="shared" si="3"/>
        <v>0</v>
      </c>
      <c r="P216" s="77"/>
      <c r="Q216" s="78"/>
      <c r="AB216" s="42"/>
    </row>
    <row r="217" spans="1:28" s="98" customFormat="1" ht="15" customHeight="1" x14ac:dyDescent="0.25">
      <c r="A217" s="79" t="s">
        <v>17</v>
      </c>
      <c r="B217" s="90"/>
      <c r="C217" s="69" t="s">
        <v>24</v>
      </c>
      <c r="D217" s="69" t="s">
        <v>24</v>
      </c>
      <c r="E217" s="197" t="s">
        <v>440</v>
      </c>
      <c r="F217" s="210" t="s">
        <v>441</v>
      </c>
      <c r="G217" s="216">
        <f>SUM(G218:G222)</f>
        <v>0</v>
      </c>
      <c r="H217" s="212">
        <v>30121018.07</v>
      </c>
      <c r="I217" s="40"/>
      <c r="J217" s="213">
        <v>0</v>
      </c>
      <c r="K217" s="63"/>
      <c r="L217" s="213">
        <v>30121018.07</v>
      </c>
      <c r="M217" s="129"/>
      <c r="N217" s="214">
        <v>0</v>
      </c>
      <c r="O217" s="213">
        <f t="shared" si="3"/>
        <v>30121018.07</v>
      </c>
      <c r="P217" s="77"/>
      <c r="Q217" s="78"/>
      <c r="AB217" s="42"/>
    </row>
    <row r="218" spans="1:28" s="98" customFormat="1" ht="15" customHeight="1" x14ac:dyDescent="0.25">
      <c r="A218" s="79"/>
      <c r="B218" s="90" t="s">
        <v>13</v>
      </c>
      <c r="C218" s="69" t="s">
        <v>13</v>
      </c>
      <c r="D218" s="69" t="s">
        <v>14</v>
      </c>
      <c r="E218" s="200" t="s">
        <v>442</v>
      </c>
      <c r="F218" s="206" t="s">
        <v>443</v>
      </c>
      <c r="G218" s="161"/>
      <c r="H218" s="102">
        <v>254675</v>
      </c>
      <c r="I218" s="40"/>
      <c r="J218" s="103"/>
      <c r="K218" s="63"/>
      <c r="L218" s="103">
        <v>254675</v>
      </c>
      <c r="M218" s="104"/>
      <c r="N218" s="105">
        <v>0</v>
      </c>
      <c r="O218" s="103">
        <f t="shared" si="3"/>
        <v>254675</v>
      </c>
      <c r="P218" s="77"/>
      <c r="Q218" s="78"/>
      <c r="AB218" s="42"/>
    </row>
    <row r="219" spans="1:28" s="98" customFormat="1" ht="15" customHeight="1" x14ac:dyDescent="0.25">
      <c r="A219" s="79"/>
      <c r="B219" s="90"/>
      <c r="C219" s="69" t="s">
        <v>24</v>
      </c>
      <c r="D219" s="69" t="s">
        <v>14</v>
      </c>
      <c r="E219" s="200" t="s">
        <v>444</v>
      </c>
      <c r="F219" s="208" t="s">
        <v>445</v>
      </c>
      <c r="G219" s="161"/>
      <c r="H219" s="102">
        <v>0</v>
      </c>
      <c r="I219" s="40"/>
      <c r="J219" s="103"/>
      <c r="K219" s="63"/>
      <c r="L219" s="103">
        <v>0</v>
      </c>
      <c r="M219" s="104"/>
      <c r="N219" s="105">
        <v>0</v>
      </c>
      <c r="O219" s="103">
        <f t="shared" si="3"/>
        <v>0</v>
      </c>
      <c r="P219" s="77"/>
      <c r="Q219" s="78"/>
      <c r="AB219" s="42"/>
    </row>
    <row r="220" spans="1:28" s="98" customFormat="1" ht="15" customHeight="1" x14ac:dyDescent="0.25">
      <c r="A220" s="79"/>
      <c r="B220" s="90" t="s">
        <v>152</v>
      </c>
      <c r="C220" s="69" t="s">
        <v>152</v>
      </c>
      <c r="D220" s="69" t="s">
        <v>14</v>
      </c>
      <c r="E220" s="200" t="s">
        <v>446</v>
      </c>
      <c r="F220" s="208" t="s">
        <v>447</v>
      </c>
      <c r="G220" s="161"/>
      <c r="H220" s="102">
        <v>0</v>
      </c>
      <c r="I220" s="40"/>
      <c r="J220" s="103"/>
      <c r="K220" s="63"/>
      <c r="L220" s="103">
        <v>0</v>
      </c>
      <c r="M220" s="104"/>
      <c r="N220" s="105">
        <v>0</v>
      </c>
      <c r="O220" s="103">
        <f t="shared" si="3"/>
        <v>0</v>
      </c>
      <c r="P220" s="77"/>
      <c r="Q220" s="78"/>
      <c r="AB220" s="42"/>
    </row>
    <row r="221" spans="1:28" s="98" customFormat="1" ht="15" customHeight="1" x14ac:dyDescent="0.25">
      <c r="A221" s="79"/>
      <c r="B221" s="90"/>
      <c r="C221" s="69" t="s">
        <v>24</v>
      </c>
      <c r="D221" s="69" t="s">
        <v>14</v>
      </c>
      <c r="E221" s="200" t="s">
        <v>448</v>
      </c>
      <c r="F221" s="206" t="s">
        <v>449</v>
      </c>
      <c r="G221" s="161"/>
      <c r="H221" s="102">
        <v>29665700.32</v>
      </c>
      <c r="I221" s="40"/>
      <c r="J221" s="103"/>
      <c r="K221" s="63"/>
      <c r="L221" s="103">
        <v>29665700.32</v>
      </c>
      <c r="M221" s="104"/>
      <c r="N221" s="105">
        <v>0</v>
      </c>
      <c r="O221" s="103">
        <f t="shared" si="3"/>
        <v>29665700.32</v>
      </c>
      <c r="P221" s="77"/>
      <c r="Q221" s="78"/>
      <c r="AB221" s="42"/>
    </row>
    <row r="222" spans="1:28" s="98" customFormat="1" ht="15" customHeight="1" x14ac:dyDescent="0.25">
      <c r="A222" s="79"/>
      <c r="B222" s="90"/>
      <c r="C222" s="69" t="s">
        <v>24</v>
      </c>
      <c r="D222" s="69" t="s">
        <v>14</v>
      </c>
      <c r="E222" s="200" t="s">
        <v>450</v>
      </c>
      <c r="F222" s="206" t="s">
        <v>451</v>
      </c>
      <c r="G222" s="161"/>
      <c r="H222" s="102">
        <v>200642.75</v>
      </c>
      <c r="I222" s="40"/>
      <c r="J222" s="103"/>
      <c r="K222" s="63"/>
      <c r="L222" s="103">
        <v>200642.75</v>
      </c>
      <c r="M222" s="104"/>
      <c r="N222" s="105">
        <v>0</v>
      </c>
      <c r="O222" s="103">
        <f t="shared" si="3"/>
        <v>200642.75</v>
      </c>
      <c r="P222" s="77"/>
      <c r="Q222" s="78"/>
      <c r="AB222" s="42"/>
    </row>
    <row r="223" spans="1:28" s="98" customFormat="1" ht="15" customHeight="1" x14ac:dyDescent="0.25">
      <c r="A223" s="79" t="s">
        <v>17</v>
      </c>
      <c r="B223" s="90"/>
      <c r="C223" s="69" t="s">
        <v>24</v>
      </c>
      <c r="D223" s="69" t="s">
        <v>24</v>
      </c>
      <c r="E223" s="197" t="s">
        <v>452</v>
      </c>
      <c r="F223" s="215" t="s">
        <v>453</v>
      </c>
      <c r="G223" s="216">
        <f>SUM(G224:G227)</f>
        <v>0</v>
      </c>
      <c r="H223" s="212">
        <v>1785097.9600000002</v>
      </c>
      <c r="I223" s="40"/>
      <c r="J223" s="213">
        <v>0</v>
      </c>
      <c r="K223" s="63"/>
      <c r="L223" s="213">
        <v>1785097.9600000002</v>
      </c>
      <c r="M223" s="129"/>
      <c r="N223" s="214">
        <v>0</v>
      </c>
      <c r="O223" s="213">
        <f t="shared" si="3"/>
        <v>1785097.9600000002</v>
      </c>
      <c r="P223" s="77"/>
      <c r="Q223" s="78"/>
      <c r="AB223" s="42"/>
    </row>
    <row r="224" spans="1:28" s="98" customFormat="1" ht="15" customHeight="1" x14ac:dyDescent="0.25">
      <c r="A224" s="79"/>
      <c r="B224" s="90" t="s">
        <v>13</v>
      </c>
      <c r="C224" s="69" t="s">
        <v>13</v>
      </c>
      <c r="D224" s="69" t="s">
        <v>14</v>
      </c>
      <c r="E224" s="200" t="s">
        <v>454</v>
      </c>
      <c r="F224" s="206" t="s">
        <v>455</v>
      </c>
      <c r="G224" s="161"/>
      <c r="H224" s="102">
        <v>0</v>
      </c>
      <c r="I224" s="40"/>
      <c r="J224" s="103"/>
      <c r="K224" s="63"/>
      <c r="L224" s="103">
        <v>0</v>
      </c>
      <c r="M224" s="104"/>
      <c r="N224" s="105">
        <v>0</v>
      </c>
      <c r="O224" s="103">
        <f t="shared" si="3"/>
        <v>0</v>
      </c>
      <c r="P224" s="77"/>
      <c r="Q224" s="78"/>
      <c r="AB224" s="42"/>
    </row>
    <row r="225" spans="1:28" s="98" customFormat="1" ht="15" customHeight="1" x14ac:dyDescent="0.25">
      <c r="A225" s="79"/>
      <c r="B225" s="90"/>
      <c r="C225" s="69" t="s">
        <v>24</v>
      </c>
      <c r="D225" s="69" t="s">
        <v>14</v>
      </c>
      <c r="E225" s="200" t="s">
        <v>456</v>
      </c>
      <c r="F225" s="206" t="s">
        <v>457</v>
      </c>
      <c r="G225" s="161"/>
      <c r="H225" s="102">
        <v>0</v>
      </c>
      <c r="I225" s="40"/>
      <c r="J225" s="103"/>
      <c r="K225" s="63"/>
      <c r="L225" s="103">
        <v>0</v>
      </c>
      <c r="M225" s="104"/>
      <c r="N225" s="105">
        <v>0</v>
      </c>
      <c r="O225" s="103">
        <f t="shared" si="3"/>
        <v>0</v>
      </c>
      <c r="P225" s="77"/>
      <c r="Q225" s="78"/>
      <c r="AB225" s="42"/>
    </row>
    <row r="226" spans="1:28" s="41" customFormat="1" ht="15" customHeight="1" x14ac:dyDescent="0.25">
      <c r="A226" s="119"/>
      <c r="B226" s="120" t="s">
        <v>145</v>
      </c>
      <c r="C226" s="69" t="s">
        <v>145</v>
      </c>
      <c r="D226" s="69" t="s">
        <v>14</v>
      </c>
      <c r="E226" s="200" t="s">
        <v>458</v>
      </c>
      <c r="F226" s="208" t="s">
        <v>459</v>
      </c>
      <c r="G226" s="161"/>
      <c r="H226" s="102">
        <v>2436.6</v>
      </c>
      <c r="I226" s="40"/>
      <c r="J226" s="103"/>
      <c r="K226" s="63"/>
      <c r="L226" s="103">
        <v>2436.6</v>
      </c>
      <c r="M226" s="104"/>
      <c r="N226" s="105">
        <v>0</v>
      </c>
      <c r="O226" s="103">
        <f t="shared" si="3"/>
        <v>2436.6</v>
      </c>
      <c r="P226" s="77"/>
      <c r="Q226" s="78"/>
      <c r="AB226" s="42"/>
    </row>
    <row r="227" spans="1:28" s="41" customFormat="1" ht="15" customHeight="1" x14ac:dyDescent="0.25">
      <c r="A227" s="119"/>
      <c r="B227" s="120"/>
      <c r="C227" s="69" t="s">
        <v>24</v>
      </c>
      <c r="D227" s="69" t="s">
        <v>14</v>
      </c>
      <c r="E227" s="200" t="s">
        <v>460</v>
      </c>
      <c r="F227" s="206" t="s">
        <v>461</v>
      </c>
      <c r="G227" s="161"/>
      <c r="H227" s="102">
        <v>1782661.36</v>
      </c>
      <c r="I227" s="40"/>
      <c r="J227" s="103"/>
      <c r="K227" s="63"/>
      <c r="L227" s="103">
        <v>1782661.36</v>
      </c>
      <c r="M227" s="104"/>
      <c r="N227" s="105">
        <v>0</v>
      </c>
      <c r="O227" s="103">
        <f t="shared" si="3"/>
        <v>1782661.36</v>
      </c>
      <c r="P227" s="77"/>
      <c r="Q227" s="78"/>
      <c r="AB227" s="42"/>
    </row>
    <row r="228" spans="1:28" s="41" customFormat="1" ht="15" customHeight="1" x14ac:dyDescent="0.25">
      <c r="A228" s="119" t="s">
        <v>17</v>
      </c>
      <c r="B228" s="120"/>
      <c r="C228" s="69" t="s">
        <v>24</v>
      </c>
      <c r="D228" s="69" t="s">
        <v>24</v>
      </c>
      <c r="E228" s="197" t="s">
        <v>462</v>
      </c>
      <c r="F228" s="215" t="s">
        <v>463</v>
      </c>
      <c r="G228" s="216">
        <f>SUM(G229:G232)</f>
        <v>0</v>
      </c>
      <c r="H228" s="212">
        <v>5228653.43</v>
      </c>
      <c r="I228" s="40"/>
      <c r="J228" s="213">
        <v>0</v>
      </c>
      <c r="K228" s="63"/>
      <c r="L228" s="213">
        <v>5228653.43</v>
      </c>
      <c r="M228" s="129"/>
      <c r="N228" s="214">
        <v>0</v>
      </c>
      <c r="O228" s="213">
        <f t="shared" si="3"/>
        <v>5228653.43</v>
      </c>
      <c r="P228" s="77"/>
      <c r="Q228" s="78"/>
      <c r="AB228" s="42"/>
    </row>
    <row r="229" spans="1:28" s="41" customFormat="1" ht="15" customHeight="1" x14ac:dyDescent="0.25">
      <c r="A229" s="119"/>
      <c r="B229" s="120" t="s">
        <v>13</v>
      </c>
      <c r="C229" s="69" t="s">
        <v>13</v>
      </c>
      <c r="D229" s="69" t="s">
        <v>14</v>
      </c>
      <c r="E229" s="200" t="s">
        <v>464</v>
      </c>
      <c r="F229" s="208" t="s">
        <v>465</v>
      </c>
      <c r="G229" s="161"/>
      <c r="H229" s="102">
        <v>0</v>
      </c>
      <c r="I229" s="40"/>
      <c r="J229" s="103"/>
      <c r="K229" s="63"/>
      <c r="L229" s="103">
        <v>0</v>
      </c>
      <c r="M229" s="104"/>
      <c r="N229" s="105">
        <v>0</v>
      </c>
      <c r="O229" s="103">
        <f t="shared" si="3"/>
        <v>0</v>
      </c>
      <c r="P229" s="77"/>
      <c r="Q229" s="78"/>
      <c r="AB229" s="42"/>
    </row>
    <row r="230" spans="1:28" s="41" customFormat="1" ht="15" customHeight="1" x14ac:dyDescent="0.25">
      <c r="A230" s="119"/>
      <c r="B230" s="120"/>
      <c r="C230" s="69" t="s">
        <v>24</v>
      </c>
      <c r="D230" s="69" t="s">
        <v>14</v>
      </c>
      <c r="E230" s="200" t="s">
        <v>466</v>
      </c>
      <c r="F230" s="208" t="s">
        <v>467</v>
      </c>
      <c r="G230" s="161"/>
      <c r="H230" s="102">
        <v>0</v>
      </c>
      <c r="I230" s="40"/>
      <c r="J230" s="103"/>
      <c r="K230" s="63"/>
      <c r="L230" s="103">
        <v>0</v>
      </c>
      <c r="M230" s="104"/>
      <c r="N230" s="105">
        <v>0</v>
      </c>
      <c r="O230" s="103">
        <f t="shared" si="3"/>
        <v>0</v>
      </c>
      <c r="P230" s="77"/>
      <c r="Q230" s="78"/>
      <c r="AB230" s="42"/>
    </row>
    <row r="231" spans="1:28" s="41" customFormat="1" ht="15" customHeight="1" x14ac:dyDescent="0.25">
      <c r="A231" s="119"/>
      <c r="B231" s="120" t="s">
        <v>145</v>
      </c>
      <c r="C231" s="69" t="s">
        <v>145</v>
      </c>
      <c r="D231" s="69" t="s">
        <v>14</v>
      </c>
      <c r="E231" s="200" t="s">
        <v>468</v>
      </c>
      <c r="F231" s="208" t="s">
        <v>469</v>
      </c>
      <c r="G231" s="161"/>
      <c r="H231" s="102">
        <v>0</v>
      </c>
      <c r="I231" s="40"/>
      <c r="J231" s="103"/>
      <c r="K231" s="63"/>
      <c r="L231" s="103">
        <v>0</v>
      </c>
      <c r="M231" s="104"/>
      <c r="N231" s="105">
        <v>0</v>
      </c>
      <c r="O231" s="103">
        <f t="shared" si="3"/>
        <v>0</v>
      </c>
      <c r="P231" s="77"/>
      <c r="Q231" s="78"/>
      <c r="AB231" s="42"/>
    </row>
    <row r="232" spans="1:28" s="41" customFormat="1" ht="15" customHeight="1" x14ac:dyDescent="0.25">
      <c r="A232" s="119"/>
      <c r="B232" s="120"/>
      <c r="C232" s="69" t="s">
        <v>24</v>
      </c>
      <c r="D232" s="69" t="s">
        <v>14</v>
      </c>
      <c r="E232" s="200" t="s">
        <v>470</v>
      </c>
      <c r="F232" s="208" t="s">
        <v>471</v>
      </c>
      <c r="G232" s="161"/>
      <c r="H232" s="102">
        <v>5228653.43</v>
      </c>
      <c r="I232" s="40"/>
      <c r="J232" s="103"/>
      <c r="K232" s="63"/>
      <c r="L232" s="103">
        <v>5228653.43</v>
      </c>
      <c r="M232" s="104"/>
      <c r="N232" s="105">
        <v>0</v>
      </c>
      <c r="O232" s="103">
        <f t="shared" si="3"/>
        <v>5228653.43</v>
      </c>
      <c r="P232" s="77"/>
      <c r="Q232" s="78"/>
      <c r="AB232" s="42"/>
    </row>
    <row r="233" spans="1:28" s="41" customFormat="1" ht="15" customHeight="1" x14ac:dyDescent="0.25">
      <c r="A233" s="119" t="s">
        <v>17</v>
      </c>
      <c r="B233" s="120"/>
      <c r="C233" s="69" t="s">
        <v>24</v>
      </c>
      <c r="D233" s="69" t="s">
        <v>24</v>
      </c>
      <c r="E233" s="197" t="s">
        <v>472</v>
      </c>
      <c r="F233" s="215" t="s">
        <v>473</v>
      </c>
      <c r="G233" s="216">
        <f>SUM(G234:G237)</f>
        <v>0</v>
      </c>
      <c r="H233" s="212">
        <v>90259739.719999999</v>
      </c>
      <c r="I233" s="40"/>
      <c r="J233" s="213">
        <v>0</v>
      </c>
      <c r="K233" s="63"/>
      <c r="L233" s="213">
        <v>90259739.719999999</v>
      </c>
      <c r="M233" s="129"/>
      <c r="N233" s="214">
        <v>0</v>
      </c>
      <c r="O233" s="213">
        <f t="shared" si="3"/>
        <v>90259739.719999999</v>
      </c>
      <c r="P233" s="77"/>
      <c r="Q233" s="78"/>
      <c r="AB233" s="42"/>
    </row>
    <row r="234" spans="1:28" s="41" customFormat="1" ht="15" customHeight="1" x14ac:dyDescent="0.25">
      <c r="A234" s="119"/>
      <c r="B234" s="120" t="s">
        <v>13</v>
      </c>
      <c r="C234" s="69" t="s">
        <v>13</v>
      </c>
      <c r="D234" s="69" t="s">
        <v>14</v>
      </c>
      <c r="E234" s="200" t="s">
        <v>474</v>
      </c>
      <c r="F234" s="206" t="s">
        <v>475</v>
      </c>
      <c r="G234" s="161"/>
      <c r="H234" s="102">
        <v>50642755</v>
      </c>
      <c r="I234" s="40"/>
      <c r="J234" s="103"/>
      <c r="K234" s="63"/>
      <c r="L234" s="103">
        <v>50642755</v>
      </c>
      <c r="M234" s="104"/>
      <c r="N234" s="105">
        <v>0</v>
      </c>
      <c r="O234" s="103">
        <f t="shared" si="3"/>
        <v>50642755</v>
      </c>
      <c r="P234" s="77"/>
      <c r="Q234" s="78"/>
      <c r="AB234" s="42"/>
    </row>
    <row r="235" spans="1:28" s="41" customFormat="1" ht="15" customHeight="1" x14ac:dyDescent="0.25">
      <c r="A235" s="119"/>
      <c r="B235" s="120"/>
      <c r="C235" s="69" t="s">
        <v>24</v>
      </c>
      <c r="D235" s="69" t="s">
        <v>14</v>
      </c>
      <c r="E235" s="200" t="s">
        <v>476</v>
      </c>
      <c r="F235" s="206" t="s">
        <v>477</v>
      </c>
      <c r="G235" s="161"/>
      <c r="H235" s="102">
        <v>0</v>
      </c>
      <c r="I235" s="40"/>
      <c r="J235" s="103"/>
      <c r="K235" s="63"/>
      <c r="L235" s="103">
        <v>0</v>
      </c>
      <c r="M235" s="104"/>
      <c r="N235" s="105">
        <v>0</v>
      </c>
      <c r="O235" s="103">
        <f t="shared" si="3"/>
        <v>0</v>
      </c>
      <c r="P235" s="77"/>
      <c r="Q235" s="78"/>
      <c r="AB235" s="42"/>
    </row>
    <row r="236" spans="1:28" s="41" customFormat="1" ht="15" customHeight="1" x14ac:dyDescent="0.25">
      <c r="A236" s="119"/>
      <c r="B236" s="120" t="s">
        <v>145</v>
      </c>
      <c r="C236" s="69" t="s">
        <v>145</v>
      </c>
      <c r="D236" s="69" t="s">
        <v>14</v>
      </c>
      <c r="E236" s="200" t="s">
        <v>478</v>
      </c>
      <c r="F236" s="206" t="s">
        <v>479</v>
      </c>
      <c r="G236" s="161"/>
      <c r="H236" s="102">
        <v>15837554</v>
      </c>
      <c r="I236" s="40"/>
      <c r="J236" s="103"/>
      <c r="K236" s="63"/>
      <c r="L236" s="103">
        <v>15837554</v>
      </c>
      <c r="M236" s="104"/>
      <c r="N236" s="105">
        <v>0</v>
      </c>
      <c r="O236" s="103">
        <f t="shared" si="3"/>
        <v>15837554</v>
      </c>
      <c r="P236" s="77"/>
      <c r="Q236" s="78"/>
      <c r="AB236" s="42"/>
    </row>
    <row r="237" spans="1:28" s="41" customFormat="1" ht="15" customHeight="1" x14ac:dyDescent="0.25">
      <c r="A237" s="119" t="s">
        <v>17</v>
      </c>
      <c r="B237" s="120"/>
      <c r="C237" s="69" t="s">
        <v>24</v>
      </c>
      <c r="D237" s="69" t="s">
        <v>24</v>
      </c>
      <c r="E237" s="200" t="s">
        <v>480</v>
      </c>
      <c r="F237" s="208" t="s">
        <v>481</v>
      </c>
      <c r="G237" s="218">
        <f>SUM(G238:G242)</f>
        <v>0</v>
      </c>
      <c r="H237" s="102">
        <v>23779430.719999999</v>
      </c>
      <c r="I237" s="40"/>
      <c r="J237" s="103">
        <v>0</v>
      </c>
      <c r="K237" s="63"/>
      <c r="L237" s="103">
        <v>23779430.719999999</v>
      </c>
      <c r="M237" s="104"/>
      <c r="N237" s="105">
        <v>0</v>
      </c>
      <c r="O237" s="103">
        <f t="shared" si="3"/>
        <v>23779430.719999999</v>
      </c>
      <c r="P237" s="77"/>
      <c r="Q237" s="78"/>
      <c r="AB237" s="42"/>
    </row>
    <row r="238" spans="1:28" s="41" customFormat="1" ht="15" customHeight="1" x14ac:dyDescent="0.25">
      <c r="A238" s="119"/>
      <c r="B238" s="120"/>
      <c r="C238" s="69" t="s">
        <v>24</v>
      </c>
      <c r="D238" s="69" t="s">
        <v>14</v>
      </c>
      <c r="E238" s="201" t="s">
        <v>482</v>
      </c>
      <c r="F238" s="217" t="s">
        <v>483</v>
      </c>
      <c r="G238" s="101"/>
      <c r="H238" s="102">
        <v>9319332</v>
      </c>
      <c r="I238" s="40"/>
      <c r="J238" s="103"/>
      <c r="K238" s="63"/>
      <c r="L238" s="103">
        <v>9319332</v>
      </c>
      <c r="M238" s="104"/>
      <c r="N238" s="105">
        <v>0</v>
      </c>
      <c r="O238" s="103">
        <f t="shared" si="3"/>
        <v>9319332</v>
      </c>
      <c r="P238" s="77"/>
      <c r="Q238" s="78"/>
      <c r="AB238" s="42"/>
    </row>
    <row r="239" spans="1:28" s="41" customFormat="1" ht="15" customHeight="1" x14ac:dyDescent="0.25">
      <c r="A239" s="119"/>
      <c r="B239" s="120"/>
      <c r="C239" s="69" t="s">
        <v>24</v>
      </c>
      <c r="D239" s="69" t="s">
        <v>14</v>
      </c>
      <c r="E239" s="201" t="s">
        <v>484</v>
      </c>
      <c r="F239" s="217" t="s">
        <v>485</v>
      </c>
      <c r="G239" s="101"/>
      <c r="H239" s="102">
        <v>5923435</v>
      </c>
      <c r="I239" s="40"/>
      <c r="J239" s="103"/>
      <c r="K239" s="63"/>
      <c r="L239" s="103">
        <v>5923435</v>
      </c>
      <c r="M239" s="104"/>
      <c r="N239" s="105">
        <v>0</v>
      </c>
      <c r="O239" s="103">
        <f t="shared" si="3"/>
        <v>5923435</v>
      </c>
      <c r="P239" s="77"/>
      <c r="Q239" s="78"/>
      <c r="AB239" s="42"/>
    </row>
    <row r="240" spans="1:28" s="41" customFormat="1" ht="15" customHeight="1" x14ac:dyDescent="0.25">
      <c r="A240" s="119"/>
      <c r="B240" s="120"/>
      <c r="C240" s="69" t="s">
        <v>24</v>
      </c>
      <c r="D240" s="69" t="s">
        <v>14</v>
      </c>
      <c r="E240" s="201" t="s">
        <v>486</v>
      </c>
      <c r="F240" s="217" t="s">
        <v>487</v>
      </c>
      <c r="G240" s="101"/>
      <c r="H240" s="102">
        <v>0</v>
      </c>
      <c r="I240" s="40"/>
      <c r="J240" s="103"/>
      <c r="K240" s="63"/>
      <c r="L240" s="103">
        <v>0</v>
      </c>
      <c r="M240" s="104"/>
      <c r="N240" s="105">
        <v>0</v>
      </c>
      <c r="O240" s="103">
        <f t="shared" si="3"/>
        <v>0</v>
      </c>
      <c r="P240" s="77"/>
      <c r="Q240" s="78"/>
      <c r="AB240" s="42"/>
    </row>
    <row r="241" spans="1:28" s="41" customFormat="1" ht="15" customHeight="1" x14ac:dyDescent="0.25">
      <c r="A241" s="119"/>
      <c r="B241" s="120"/>
      <c r="C241" s="69" t="s">
        <v>24</v>
      </c>
      <c r="D241" s="69" t="s">
        <v>14</v>
      </c>
      <c r="E241" s="201" t="s">
        <v>488</v>
      </c>
      <c r="F241" s="217" t="s">
        <v>489</v>
      </c>
      <c r="G241" s="101"/>
      <c r="H241" s="102">
        <v>8536663.7200000007</v>
      </c>
      <c r="I241" s="40"/>
      <c r="J241" s="103"/>
      <c r="K241" s="63"/>
      <c r="L241" s="103">
        <v>8536663.7200000007</v>
      </c>
      <c r="M241" s="104"/>
      <c r="N241" s="105">
        <v>0</v>
      </c>
      <c r="O241" s="103">
        <f t="shared" si="3"/>
        <v>8536663.7200000007</v>
      </c>
      <c r="P241" s="77"/>
      <c r="Q241" s="78"/>
      <c r="AB241" s="42"/>
    </row>
    <row r="242" spans="1:28" s="41" customFormat="1" ht="15" customHeight="1" x14ac:dyDescent="0.25">
      <c r="A242" s="119"/>
      <c r="B242" s="120"/>
      <c r="C242" s="69" t="s">
        <v>24</v>
      </c>
      <c r="D242" s="69" t="s">
        <v>14</v>
      </c>
      <c r="E242" s="200" t="s">
        <v>490</v>
      </c>
      <c r="F242" s="208" t="s">
        <v>491</v>
      </c>
      <c r="G242" s="161"/>
      <c r="H242" s="102">
        <v>0</v>
      </c>
      <c r="I242" s="40"/>
      <c r="J242" s="103"/>
      <c r="K242" s="63"/>
      <c r="L242" s="103">
        <v>0</v>
      </c>
      <c r="M242" s="104"/>
      <c r="N242" s="105">
        <v>0</v>
      </c>
      <c r="O242" s="103">
        <f t="shared" si="3"/>
        <v>0</v>
      </c>
      <c r="P242" s="77"/>
      <c r="Q242" s="78"/>
      <c r="AB242" s="42"/>
    </row>
    <row r="243" spans="1:28" s="41" customFormat="1" ht="15" customHeight="1" x14ac:dyDescent="0.25">
      <c r="A243" s="119" t="s">
        <v>17</v>
      </c>
      <c r="B243" s="120"/>
      <c r="C243" s="69" t="s">
        <v>24</v>
      </c>
      <c r="D243" s="69" t="s">
        <v>24</v>
      </c>
      <c r="E243" s="197" t="s">
        <v>492</v>
      </c>
      <c r="F243" s="215" t="s">
        <v>493</v>
      </c>
      <c r="G243" s="216">
        <f>SUM(G244:G248)</f>
        <v>0</v>
      </c>
      <c r="H243" s="212">
        <v>20534100.32</v>
      </c>
      <c r="I243" s="40"/>
      <c r="J243" s="213">
        <v>0</v>
      </c>
      <c r="K243" s="63"/>
      <c r="L243" s="213">
        <v>20534100.32</v>
      </c>
      <c r="M243" s="129"/>
      <c r="N243" s="214">
        <v>0</v>
      </c>
      <c r="O243" s="213">
        <f t="shared" si="3"/>
        <v>20534100.32</v>
      </c>
      <c r="P243" s="77"/>
      <c r="Q243" s="78"/>
      <c r="AB243" s="42"/>
    </row>
    <row r="244" spans="1:28" s="41" customFormat="1" ht="15" customHeight="1" x14ac:dyDescent="0.25">
      <c r="A244" s="119"/>
      <c r="B244" s="120" t="s">
        <v>13</v>
      </c>
      <c r="C244" s="69" t="s">
        <v>13</v>
      </c>
      <c r="D244" s="69" t="s">
        <v>14</v>
      </c>
      <c r="E244" s="200" t="s">
        <v>494</v>
      </c>
      <c r="F244" s="208" t="s">
        <v>495</v>
      </c>
      <c r="G244" s="161"/>
      <c r="H244" s="102">
        <v>0</v>
      </c>
      <c r="I244" s="40"/>
      <c r="J244" s="103"/>
      <c r="K244" s="63"/>
      <c r="L244" s="103">
        <v>0</v>
      </c>
      <c r="M244" s="104"/>
      <c r="N244" s="105">
        <v>0</v>
      </c>
      <c r="O244" s="103">
        <f t="shared" si="3"/>
        <v>0</v>
      </c>
      <c r="P244" s="77"/>
      <c r="Q244" s="78"/>
      <c r="AB244" s="42"/>
    </row>
    <row r="245" spans="1:28" s="98" customFormat="1" ht="15" customHeight="1" x14ac:dyDescent="0.25">
      <c r="A245" s="79"/>
      <c r="B245" s="90"/>
      <c r="C245" s="69" t="s">
        <v>24</v>
      </c>
      <c r="D245" s="69" t="s">
        <v>14</v>
      </c>
      <c r="E245" s="200" t="s">
        <v>496</v>
      </c>
      <c r="F245" s="208" t="s">
        <v>497</v>
      </c>
      <c r="G245" s="161"/>
      <c r="H245" s="102">
        <v>0</v>
      </c>
      <c r="I245" s="40"/>
      <c r="J245" s="103"/>
      <c r="K245" s="63"/>
      <c r="L245" s="103">
        <v>0</v>
      </c>
      <c r="M245" s="104"/>
      <c r="N245" s="105">
        <v>0</v>
      </c>
      <c r="O245" s="103">
        <f t="shared" si="3"/>
        <v>0</v>
      </c>
      <c r="P245" s="77"/>
      <c r="Q245" s="78"/>
      <c r="AB245" s="42"/>
    </row>
    <row r="246" spans="1:28" s="98" customFormat="1" ht="15" customHeight="1" x14ac:dyDescent="0.25">
      <c r="A246" s="79"/>
      <c r="B246" s="90" t="s">
        <v>152</v>
      </c>
      <c r="C246" s="69" t="s">
        <v>152</v>
      </c>
      <c r="D246" s="69" t="s">
        <v>14</v>
      </c>
      <c r="E246" s="200" t="s">
        <v>498</v>
      </c>
      <c r="F246" s="208" t="s">
        <v>499</v>
      </c>
      <c r="G246" s="161"/>
      <c r="H246" s="102">
        <v>0</v>
      </c>
      <c r="I246" s="40"/>
      <c r="J246" s="103"/>
      <c r="K246" s="63"/>
      <c r="L246" s="103">
        <v>0</v>
      </c>
      <c r="M246" s="104"/>
      <c r="N246" s="105">
        <v>0</v>
      </c>
      <c r="O246" s="103">
        <f t="shared" si="3"/>
        <v>0</v>
      </c>
      <c r="P246" s="77"/>
      <c r="Q246" s="78"/>
      <c r="AB246" s="42"/>
    </row>
    <row r="247" spans="1:28" s="98" customFormat="1" ht="15" customHeight="1" x14ac:dyDescent="0.25">
      <c r="A247" s="79"/>
      <c r="B247" s="90"/>
      <c r="C247" s="69" t="s">
        <v>24</v>
      </c>
      <c r="D247" s="69" t="s">
        <v>14</v>
      </c>
      <c r="E247" s="200" t="s">
        <v>500</v>
      </c>
      <c r="F247" s="208" t="s">
        <v>501</v>
      </c>
      <c r="G247" s="161"/>
      <c r="H247" s="102">
        <v>19441517.289999999</v>
      </c>
      <c r="I247" s="40"/>
      <c r="J247" s="103"/>
      <c r="K247" s="63"/>
      <c r="L247" s="103">
        <v>19441517.289999999</v>
      </c>
      <c r="M247" s="104"/>
      <c r="N247" s="105">
        <v>0</v>
      </c>
      <c r="O247" s="103">
        <f t="shared" si="3"/>
        <v>19441517.289999999</v>
      </c>
      <c r="P247" s="77"/>
      <c r="Q247" s="78"/>
      <c r="AB247" s="42"/>
    </row>
    <row r="248" spans="1:28" s="98" customFormat="1" ht="15" customHeight="1" x14ac:dyDescent="0.25">
      <c r="A248" s="79"/>
      <c r="B248" s="90"/>
      <c r="C248" s="69" t="s">
        <v>24</v>
      </c>
      <c r="D248" s="69" t="s">
        <v>14</v>
      </c>
      <c r="E248" s="200" t="s">
        <v>502</v>
      </c>
      <c r="F248" s="208" t="s">
        <v>503</v>
      </c>
      <c r="G248" s="161"/>
      <c r="H248" s="102">
        <v>1092583.03</v>
      </c>
      <c r="I248" s="40"/>
      <c r="J248" s="103"/>
      <c r="K248" s="63"/>
      <c r="L248" s="103">
        <v>1092583.03</v>
      </c>
      <c r="M248" s="104"/>
      <c r="N248" s="105">
        <v>0</v>
      </c>
      <c r="O248" s="103">
        <f t="shared" si="3"/>
        <v>1092583.03</v>
      </c>
      <c r="P248" s="77"/>
      <c r="Q248" s="78"/>
      <c r="AB248" s="42"/>
    </row>
    <row r="249" spans="1:28" s="98" customFormat="1" ht="15" customHeight="1" x14ac:dyDescent="0.25">
      <c r="A249" s="79" t="s">
        <v>17</v>
      </c>
      <c r="B249" s="90"/>
      <c r="C249" s="69" t="s">
        <v>24</v>
      </c>
      <c r="D249" s="69" t="s">
        <v>24</v>
      </c>
      <c r="E249" s="197" t="s">
        <v>504</v>
      </c>
      <c r="F249" s="215" t="s">
        <v>505</v>
      </c>
      <c r="G249" s="216">
        <f>SUM(G250:G255)</f>
        <v>0</v>
      </c>
      <c r="H249" s="212">
        <v>12250008</v>
      </c>
      <c r="I249" s="40"/>
      <c r="J249" s="213">
        <v>0</v>
      </c>
      <c r="K249" s="63"/>
      <c r="L249" s="213">
        <v>12250008</v>
      </c>
      <c r="M249" s="129"/>
      <c r="N249" s="214">
        <v>0</v>
      </c>
      <c r="O249" s="213">
        <f t="shared" si="3"/>
        <v>12250008</v>
      </c>
      <c r="P249" s="77"/>
      <c r="Q249" s="78"/>
      <c r="AB249" s="42"/>
    </row>
    <row r="250" spans="1:28" s="98" customFormat="1" ht="15" customHeight="1" x14ac:dyDescent="0.25">
      <c r="A250" s="79"/>
      <c r="B250" s="90" t="s">
        <v>13</v>
      </c>
      <c r="C250" s="69" t="s">
        <v>13</v>
      </c>
      <c r="D250" s="69" t="s">
        <v>14</v>
      </c>
      <c r="E250" s="200" t="s">
        <v>506</v>
      </c>
      <c r="F250" s="208" t="s">
        <v>507</v>
      </c>
      <c r="G250" s="161"/>
      <c r="H250" s="102">
        <v>8994712</v>
      </c>
      <c r="I250" s="40"/>
      <c r="J250" s="103"/>
      <c r="K250" s="63"/>
      <c r="L250" s="103">
        <v>8994712</v>
      </c>
      <c r="M250" s="104"/>
      <c r="N250" s="105">
        <v>0</v>
      </c>
      <c r="O250" s="103">
        <f t="shared" si="3"/>
        <v>8994712</v>
      </c>
      <c r="P250" s="77"/>
      <c r="Q250" s="78"/>
      <c r="AB250" s="42"/>
    </row>
    <row r="251" spans="1:28" s="98" customFormat="1" ht="15" customHeight="1" x14ac:dyDescent="0.25">
      <c r="A251" s="79"/>
      <c r="B251" s="90"/>
      <c r="C251" s="69" t="s">
        <v>24</v>
      </c>
      <c r="D251" s="69" t="s">
        <v>14</v>
      </c>
      <c r="E251" s="200" t="s">
        <v>508</v>
      </c>
      <c r="F251" s="208" t="s">
        <v>509</v>
      </c>
      <c r="G251" s="161"/>
      <c r="H251" s="102">
        <v>0</v>
      </c>
      <c r="I251" s="40"/>
      <c r="J251" s="103"/>
      <c r="K251" s="63"/>
      <c r="L251" s="103">
        <v>0</v>
      </c>
      <c r="M251" s="104"/>
      <c r="N251" s="105">
        <v>0</v>
      </c>
      <c r="O251" s="103">
        <f t="shared" si="3"/>
        <v>0</v>
      </c>
      <c r="P251" s="77"/>
      <c r="Q251" s="78"/>
      <c r="AB251" s="42"/>
    </row>
    <row r="252" spans="1:28" s="98" customFormat="1" ht="15" customHeight="1" x14ac:dyDescent="0.25">
      <c r="A252" s="79"/>
      <c r="B252" s="90" t="s">
        <v>145</v>
      </c>
      <c r="C252" s="69" t="s">
        <v>145</v>
      </c>
      <c r="D252" s="69" t="s">
        <v>14</v>
      </c>
      <c r="E252" s="200" t="s">
        <v>510</v>
      </c>
      <c r="F252" s="208" t="s">
        <v>511</v>
      </c>
      <c r="G252" s="161"/>
      <c r="H252" s="102">
        <v>1580963</v>
      </c>
      <c r="I252" s="40"/>
      <c r="J252" s="103"/>
      <c r="K252" s="63"/>
      <c r="L252" s="103">
        <v>1580963</v>
      </c>
      <c r="M252" s="104"/>
      <c r="N252" s="105">
        <v>0</v>
      </c>
      <c r="O252" s="103">
        <f t="shared" si="3"/>
        <v>1580963</v>
      </c>
      <c r="P252" s="77"/>
      <c r="Q252" s="78"/>
      <c r="AB252" s="42"/>
    </row>
    <row r="253" spans="1:28" s="98" customFormat="1" ht="15" customHeight="1" x14ac:dyDescent="0.25">
      <c r="A253" s="79"/>
      <c r="B253" s="90"/>
      <c r="C253" s="69" t="s">
        <v>24</v>
      </c>
      <c r="D253" s="69" t="s">
        <v>14</v>
      </c>
      <c r="E253" s="200" t="s">
        <v>512</v>
      </c>
      <c r="F253" s="208" t="s">
        <v>513</v>
      </c>
      <c r="G253" s="161"/>
      <c r="H253" s="102">
        <v>1674333</v>
      </c>
      <c r="I253" s="40"/>
      <c r="J253" s="103"/>
      <c r="K253" s="63"/>
      <c r="L253" s="103">
        <v>1674333</v>
      </c>
      <c r="M253" s="104"/>
      <c r="N253" s="105">
        <v>0</v>
      </c>
      <c r="O253" s="103">
        <f t="shared" si="3"/>
        <v>1674333</v>
      </c>
      <c r="P253" s="77"/>
      <c r="Q253" s="78"/>
      <c r="AB253" s="42"/>
    </row>
    <row r="254" spans="1:28" s="98" customFormat="1" ht="15" customHeight="1" x14ac:dyDescent="0.25">
      <c r="A254" s="79"/>
      <c r="B254" s="90"/>
      <c r="C254" s="69" t="s">
        <v>24</v>
      </c>
      <c r="D254" s="69" t="s">
        <v>14</v>
      </c>
      <c r="E254" s="200" t="s">
        <v>514</v>
      </c>
      <c r="F254" s="208" t="s">
        <v>515</v>
      </c>
      <c r="G254" s="161"/>
      <c r="H254" s="102">
        <v>0</v>
      </c>
      <c r="I254" s="40"/>
      <c r="J254" s="103"/>
      <c r="K254" s="63"/>
      <c r="L254" s="103">
        <v>0</v>
      </c>
      <c r="M254" s="104"/>
      <c r="N254" s="105">
        <v>0</v>
      </c>
      <c r="O254" s="103">
        <f t="shared" si="3"/>
        <v>0</v>
      </c>
      <c r="P254" s="77"/>
      <c r="Q254" s="78"/>
      <c r="AB254" s="42"/>
    </row>
    <row r="255" spans="1:28" s="98" customFormat="1" ht="15" customHeight="1" x14ac:dyDescent="0.25">
      <c r="A255" s="79"/>
      <c r="B255" s="90"/>
      <c r="C255" s="69" t="s">
        <v>24</v>
      </c>
      <c r="D255" s="69" t="s">
        <v>14</v>
      </c>
      <c r="E255" s="200" t="s">
        <v>516</v>
      </c>
      <c r="F255" s="208" t="s">
        <v>517</v>
      </c>
      <c r="G255" s="161"/>
      <c r="H255" s="102">
        <v>0</v>
      </c>
      <c r="I255" s="40"/>
      <c r="J255" s="103"/>
      <c r="K255" s="63"/>
      <c r="L255" s="103">
        <v>0</v>
      </c>
      <c r="M255" s="104"/>
      <c r="N255" s="105">
        <v>0</v>
      </c>
      <c r="O255" s="103">
        <f t="shared" si="3"/>
        <v>0</v>
      </c>
      <c r="P255" s="77"/>
      <c r="Q255" s="78"/>
      <c r="AB255" s="42"/>
    </row>
    <row r="256" spans="1:28" s="98" customFormat="1" ht="15" customHeight="1" x14ac:dyDescent="0.25">
      <c r="A256" s="79" t="s">
        <v>17</v>
      </c>
      <c r="B256" s="90"/>
      <c r="C256" s="69" t="s">
        <v>24</v>
      </c>
      <c r="D256" s="69" t="s">
        <v>24</v>
      </c>
      <c r="E256" s="197" t="s">
        <v>518</v>
      </c>
      <c r="F256" s="215" t="s">
        <v>519</v>
      </c>
      <c r="G256" s="219">
        <f>SUM(G257:G261)</f>
        <v>0</v>
      </c>
      <c r="H256" s="220">
        <v>2159387.1</v>
      </c>
      <c r="I256" s="40"/>
      <c r="J256" s="221">
        <v>0</v>
      </c>
      <c r="K256" s="63"/>
      <c r="L256" s="221">
        <v>2159387.1</v>
      </c>
      <c r="M256" s="75"/>
      <c r="N256" s="222">
        <v>0</v>
      </c>
      <c r="O256" s="221">
        <f t="shared" si="3"/>
        <v>2159387.1</v>
      </c>
      <c r="P256" s="77"/>
      <c r="Q256" s="78"/>
      <c r="AB256" s="42"/>
    </row>
    <row r="257" spans="1:28" s="98" customFormat="1" ht="15" customHeight="1" x14ac:dyDescent="0.25">
      <c r="A257" s="79"/>
      <c r="B257" s="90" t="s">
        <v>13</v>
      </c>
      <c r="C257" s="69" t="s">
        <v>13</v>
      </c>
      <c r="D257" s="69" t="s">
        <v>14</v>
      </c>
      <c r="E257" s="200" t="s">
        <v>520</v>
      </c>
      <c r="F257" s="208" t="s">
        <v>521</v>
      </c>
      <c r="G257" s="161"/>
      <c r="H257" s="102">
        <v>9213</v>
      </c>
      <c r="I257" s="40"/>
      <c r="J257" s="103"/>
      <c r="K257" s="63"/>
      <c r="L257" s="103">
        <v>9213</v>
      </c>
      <c r="M257" s="104"/>
      <c r="N257" s="105">
        <v>0</v>
      </c>
      <c r="O257" s="103">
        <f t="shared" si="3"/>
        <v>9213</v>
      </c>
      <c r="P257" s="77"/>
      <c r="Q257" s="78"/>
      <c r="AB257" s="42"/>
    </row>
    <row r="258" spans="1:28" s="98" customFormat="1" ht="15" customHeight="1" x14ac:dyDescent="0.25">
      <c r="A258" s="79"/>
      <c r="B258" s="90"/>
      <c r="C258" s="69" t="s">
        <v>24</v>
      </c>
      <c r="D258" s="69" t="s">
        <v>14</v>
      </c>
      <c r="E258" s="200" t="s">
        <v>522</v>
      </c>
      <c r="F258" s="208" t="s">
        <v>523</v>
      </c>
      <c r="G258" s="161"/>
      <c r="H258" s="102">
        <v>0</v>
      </c>
      <c r="I258" s="40"/>
      <c r="J258" s="103"/>
      <c r="K258" s="63"/>
      <c r="L258" s="103">
        <v>0</v>
      </c>
      <c r="M258" s="104"/>
      <c r="N258" s="105">
        <v>0</v>
      </c>
      <c r="O258" s="103">
        <f t="shared" si="3"/>
        <v>0</v>
      </c>
      <c r="P258" s="77"/>
      <c r="Q258" s="78"/>
      <c r="AB258" s="42"/>
    </row>
    <row r="259" spans="1:28" s="98" customFormat="1" ht="15" customHeight="1" x14ac:dyDescent="0.25">
      <c r="A259" s="79"/>
      <c r="B259" s="90" t="s">
        <v>145</v>
      </c>
      <c r="C259" s="69" t="s">
        <v>145</v>
      </c>
      <c r="D259" s="69" t="s">
        <v>14</v>
      </c>
      <c r="E259" s="200" t="s">
        <v>524</v>
      </c>
      <c r="F259" s="208" t="s">
        <v>525</v>
      </c>
      <c r="G259" s="161"/>
      <c r="H259" s="102">
        <v>90883</v>
      </c>
      <c r="I259" s="40"/>
      <c r="J259" s="103"/>
      <c r="K259" s="63"/>
      <c r="L259" s="103">
        <v>90883</v>
      </c>
      <c r="M259" s="104"/>
      <c r="N259" s="105">
        <v>0</v>
      </c>
      <c r="O259" s="103">
        <f t="shared" si="3"/>
        <v>90883</v>
      </c>
      <c r="P259" s="77"/>
      <c r="Q259" s="78"/>
      <c r="AB259" s="42"/>
    </row>
    <row r="260" spans="1:28" s="98" customFormat="1" ht="15" customHeight="1" x14ac:dyDescent="0.25">
      <c r="A260" s="79"/>
      <c r="B260" s="90"/>
      <c r="C260" s="69" t="s">
        <v>24</v>
      </c>
      <c r="D260" s="69" t="s">
        <v>14</v>
      </c>
      <c r="E260" s="200" t="s">
        <v>526</v>
      </c>
      <c r="F260" s="208" t="s">
        <v>527</v>
      </c>
      <c r="G260" s="161"/>
      <c r="H260" s="102">
        <v>2059291.1</v>
      </c>
      <c r="I260" s="40"/>
      <c r="J260" s="103"/>
      <c r="K260" s="63"/>
      <c r="L260" s="103">
        <v>2059291.1</v>
      </c>
      <c r="M260" s="104"/>
      <c r="N260" s="105">
        <v>0</v>
      </c>
      <c r="O260" s="103">
        <f t="shared" si="3"/>
        <v>2059291.1</v>
      </c>
      <c r="P260" s="77"/>
      <c r="Q260" s="78"/>
      <c r="AB260" s="42"/>
    </row>
    <row r="261" spans="1:28" s="98" customFormat="1" ht="15" customHeight="1" x14ac:dyDescent="0.25">
      <c r="A261" s="79"/>
      <c r="B261" s="90"/>
      <c r="C261" s="69" t="s">
        <v>24</v>
      </c>
      <c r="D261" s="69" t="s">
        <v>14</v>
      </c>
      <c r="E261" s="200" t="s">
        <v>528</v>
      </c>
      <c r="F261" s="208" t="s">
        <v>529</v>
      </c>
      <c r="G261" s="161"/>
      <c r="H261" s="102">
        <v>0</v>
      </c>
      <c r="I261" s="40"/>
      <c r="J261" s="103"/>
      <c r="K261" s="63"/>
      <c r="L261" s="103">
        <v>0</v>
      </c>
      <c r="M261" s="104"/>
      <c r="N261" s="105">
        <v>0</v>
      </c>
      <c r="O261" s="103">
        <f t="shared" si="3"/>
        <v>0</v>
      </c>
      <c r="P261" s="77"/>
      <c r="Q261" s="78"/>
      <c r="AB261" s="42"/>
    </row>
    <row r="262" spans="1:28" s="98" customFormat="1" ht="15" customHeight="1" x14ac:dyDescent="0.25">
      <c r="A262" s="79" t="s">
        <v>17</v>
      </c>
      <c r="B262" s="90"/>
      <c r="C262" s="69" t="s">
        <v>24</v>
      </c>
      <c r="D262" s="69" t="s">
        <v>24</v>
      </c>
      <c r="E262" s="197" t="s">
        <v>530</v>
      </c>
      <c r="F262" s="215" t="s">
        <v>531</v>
      </c>
      <c r="G262" s="219">
        <f>SUM(G263:G266)</f>
        <v>0</v>
      </c>
      <c r="H262" s="220">
        <v>6001899.5199999996</v>
      </c>
      <c r="I262" s="40"/>
      <c r="J262" s="221">
        <v>0</v>
      </c>
      <c r="K262" s="63"/>
      <c r="L262" s="221">
        <v>6001899.5199999996</v>
      </c>
      <c r="M262" s="75"/>
      <c r="N262" s="222">
        <v>0</v>
      </c>
      <c r="O262" s="221">
        <f t="shared" si="3"/>
        <v>6001899.5199999996</v>
      </c>
      <c r="P262" s="77"/>
      <c r="Q262" s="78"/>
      <c r="AB262" s="42"/>
    </row>
    <row r="263" spans="1:28" s="98" customFormat="1" ht="15" customHeight="1" x14ac:dyDescent="0.25">
      <c r="A263" s="79"/>
      <c r="B263" s="90" t="s">
        <v>13</v>
      </c>
      <c r="C263" s="69" t="s">
        <v>13</v>
      </c>
      <c r="D263" s="69" t="s">
        <v>14</v>
      </c>
      <c r="E263" s="200" t="s">
        <v>532</v>
      </c>
      <c r="F263" s="208" t="s">
        <v>533</v>
      </c>
      <c r="G263" s="161"/>
      <c r="H263" s="102">
        <v>0</v>
      </c>
      <c r="I263" s="40"/>
      <c r="J263" s="103"/>
      <c r="K263" s="63"/>
      <c r="L263" s="103">
        <v>0</v>
      </c>
      <c r="M263" s="104"/>
      <c r="N263" s="105">
        <v>0</v>
      </c>
      <c r="O263" s="103">
        <f t="shared" si="3"/>
        <v>0</v>
      </c>
      <c r="P263" s="77"/>
      <c r="Q263" s="78"/>
      <c r="AB263" s="42"/>
    </row>
    <row r="264" spans="1:28" s="98" customFormat="1" ht="15" customHeight="1" x14ac:dyDescent="0.25">
      <c r="A264" s="79"/>
      <c r="B264" s="90"/>
      <c r="C264" s="69" t="s">
        <v>24</v>
      </c>
      <c r="D264" s="69" t="s">
        <v>14</v>
      </c>
      <c r="E264" s="200" t="s">
        <v>534</v>
      </c>
      <c r="F264" s="208" t="s">
        <v>535</v>
      </c>
      <c r="G264" s="161"/>
      <c r="H264" s="102">
        <v>0</v>
      </c>
      <c r="I264" s="40"/>
      <c r="J264" s="103"/>
      <c r="K264" s="63"/>
      <c r="L264" s="103">
        <v>0</v>
      </c>
      <c r="M264" s="104"/>
      <c r="N264" s="105">
        <v>0</v>
      </c>
      <c r="O264" s="103">
        <f t="shared" si="3"/>
        <v>0</v>
      </c>
      <c r="P264" s="77"/>
      <c r="Q264" s="78"/>
      <c r="AB264" s="42"/>
    </row>
    <row r="265" spans="1:28" s="98" customFormat="1" ht="15" customHeight="1" x14ac:dyDescent="0.25">
      <c r="A265" s="79"/>
      <c r="B265" s="90" t="s">
        <v>145</v>
      </c>
      <c r="C265" s="69" t="s">
        <v>145</v>
      </c>
      <c r="D265" s="69" t="s">
        <v>14</v>
      </c>
      <c r="E265" s="200" t="s">
        <v>536</v>
      </c>
      <c r="F265" s="208" t="s">
        <v>537</v>
      </c>
      <c r="G265" s="161"/>
      <c r="H265" s="102">
        <v>87804</v>
      </c>
      <c r="I265" s="40"/>
      <c r="J265" s="103"/>
      <c r="K265" s="63"/>
      <c r="L265" s="103">
        <v>87804</v>
      </c>
      <c r="M265" s="104"/>
      <c r="N265" s="105">
        <v>0</v>
      </c>
      <c r="O265" s="103">
        <f t="shared" si="3"/>
        <v>87804</v>
      </c>
      <c r="P265" s="77"/>
      <c r="Q265" s="78"/>
      <c r="AB265" s="42"/>
    </row>
    <row r="266" spans="1:28" s="98" customFormat="1" ht="15" customHeight="1" x14ac:dyDescent="0.25">
      <c r="A266" s="79"/>
      <c r="B266" s="90"/>
      <c r="C266" s="69" t="s">
        <v>24</v>
      </c>
      <c r="D266" s="69" t="s">
        <v>14</v>
      </c>
      <c r="E266" s="200" t="s">
        <v>538</v>
      </c>
      <c r="F266" s="208" t="s">
        <v>539</v>
      </c>
      <c r="G266" s="161"/>
      <c r="H266" s="102">
        <v>5914095.5199999996</v>
      </c>
      <c r="I266" s="40"/>
      <c r="J266" s="103"/>
      <c r="K266" s="63"/>
      <c r="L266" s="103">
        <v>5914095.5199999996</v>
      </c>
      <c r="M266" s="104"/>
      <c r="N266" s="105">
        <v>0</v>
      </c>
      <c r="O266" s="103">
        <f t="shared" ref="O266:O329" si="4">H266-N266</f>
        <v>5914095.5199999996</v>
      </c>
      <c r="P266" s="77"/>
      <c r="Q266" s="78"/>
      <c r="AB266" s="42"/>
    </row>
    <row r="267" spans="1:28" s="98" customFormat="1" ht="15" customHeight="1" x14ac:dyDescent="0.25">
      <c r="A267" s="79" t="s">
        <v>17</v>
      </c>
      <c r="B267" s="90"/>
      <c r="C267" s="69" t="s">
        <v>24</v>
      </c>
      <c r="D267" s="69" t="s">
        <v>24</v>
      </c>
      <c r="E267" s="197" t="s">
        <v>540</v>
      </c>
      <c r="F267" s="215" t="s">
        <v>541</v>
      </c>
      <c r="G267" s="211">
        <f>+G268+SUM(G271:G275)</f>
        <v>0</v>
      </c>
      <c r="H267" s="223">
        <v>24154328.109999996</v>
      </c>
      <c r="I267" s="40"/>
      <c r="J267" s="224">
        <v>0</v>
      </c>
      <c r="K267" s="63"/>
      <c r="L267" s="224">
        <v>24154328.109999996</v>
      </c>
      <c r="M267" s="225"/>
      <c r="N267" s="226">
        <v>0</v>
      </c>
      <c r="O267" s="224">
        <f t="shared" si="4"/>
        <v>24154328.109999996</v>
      </c>
      <c r="P267" s="77"/>
      <c r="Q267" s="78"/>
      <c r="AB267" s="42"/>
    </row>
    <row r="268" spans="1:28" s="98" customFormat="1" ht="15" customHeight="1" x14ac:dyDescent="0.25">
      <c r="A268" s="79" t="s">
        <v>17</v>
      </c>
      <c r="B268" s="90" t="s">
        <v>13</v>
      </c>
      <c r="C268" s="69" t="s">
        <v>13</v>
      </c>
      <c r="D268" s="69" t="s">
        <v>24</v>
      </c>
      <c r="E268" s="200" t="s">
        <v>542</v>
      </c>
      <c r="F268" s="208" t="s">
        <v>543</v>
      </c>
      <c r="G268" s="101">
        <f>+G269+G270</f>
        <v>0</v>
      </c>
      <c r="H268" s="102">
        <v>0</v>
      </c>
      <c r="I268" s="40"/>
      <c r="J268" s="103">
        <v>0</v>
      </c>
      <c r="K268" s="63"/>
      <c r="L268" s="103">
        <v>0</v>
      </c>
      <c r="M268" s="104"/>
      <c r="N268" s="105">
        <v>0</v>
      </c>
      <c r="O268" s="103">
        <f t="shared" si="4"/>
        <v>0</v>
      </c>
      <c r="P268" s="77"/>
      <c r="Q268" s="78"/>
      <c r="AB268" s="42"/>
    </row>
    <row r="269" spans="1:28" s="41" customFormat="1" ht="15" customHeight="1" x14ac:dyDescent="0.25">
      <c r="A269" s="119"/>
      <c r="B269" s="120" t="s">
        <v>13</v>
      </c>
      <c r="C269" s="69" t="s">
        <v>13</v>
      </c>
      <c r="D269" s="69" t="s">
        <v>14</v>
      </c>
      <c r="E269" s="201" t="s">
        <v>544</v>
      </c>
      <c r="F269" s="217" t="s">
        <v>545</v>
      </c>
      <c r="G269" s="101"/>
      <c r="H269" s="102">
        <v>0</v>
      </c>
      <c r="I269" s="40"/>
      <c r="J269" s="103"/>
      <c r="K269" s="63"/>
      <c r="L269" s="103">
        <v>0</v>
      </c>
      <c r="M269" s="104"/>
      <c r="N269" s="105">
        <v>0</v>
      </c>
      <c r="O269" s="103">
        <f t="shared" si="4"/>
        <v>0</v>
      </c>
      <c r="P269" s="77"/>
      <c r="Q269" s="78"/>
      <c r="AB269" s="42"/>
    </row>
    <row r="270" spans="1:28" s="41" customFormat="1" ht="15" customHeight="1" x14ac:dyDescent="0.25">
      <c r="A270" s="119"/>
      <c r="B270" s="120" t="s">
        <v>13</v>
      </c>
      <c r="C270" s="69" t="s">
        <v>13</v>
      </c>
      <c r="D270" s="69" t="s">
        <v>14</v>
      </c>
      <c r="E270" s="201" t="s">
        <v>546</v>
      </c>
      <c r="F270" s="217" t="s">
        <v>547</v>
      </c>
      <c r="G270" s="101"/>
      <c r="H270" s="102">
        <v>0</v>
      </c>
      <c r="I270" s="40"/>
      <c r="J270" s="103"/>
      <c r="K270" s="63"/>
      <c r="L270" s="103">
        <v>0</v>
      </c>
      <c r="M270" s="104"/>
      <c r="N270" s="105">
        <v>0</v>
      </c>
      <c r="O270" s="103">
        <f t="shared" si="4"/>
        <v>0</v>
      </c>
      <c r="P270" s="77"/>
      <c r="Q270" s="78"/>
      <c r="AB270" s="42"/>
    </row>
    <row r="271" spans="1:28" s="98" customFormat="1" ht="15" customHeight="1" x14ac:dyDescent="0.25">
      <c r="A271" s="79"/>
      <c r="B271" s="90"/>
      <c r="C271" s="69" t="s">
        <v>24</v>
      </c>
      <c r="D271" s="69" t="s">
        <v>14</v>
      </c>
      <c r="E271" s="200" t="s">
        <v>548</v>
      </c>
      <c r="F271" s="208" t="s">
        <v>549</v>
      </c>
      <c r="G271" s="161"/>
      <c r="H271" s="102">
        <v>0</v>
      </c>
      <c r="I271" s="40"/>
      <c r="J271" s="103"/>
      <c r="K271" s="63"/>
      <c r="L271" s="103">
        <v>0</v>
      </c>
      <c r="M271" s="104"/>
      <c r="N271" s="105">
        <v>0</v>
      </c>
      <c r="O271" s="103">
        <f t="shared" si="4"/>
        <v>0</v>
      </c>
      <c r="P271" s="77"/>
      <c r="Q271" s="78"/>
      <c r="AB271" s="42"/>
    </row>
    <row r="272" spans="1:28" s="98" customFormat="1" ht="15" customHeight="1" x14ac:dyDescent="0.25">
      <c r="A272" s="79"/>
      <c r="B272" s="90" t="s">
        <v>145</v>
      </c>
      <c r="C272" s="69" t="s">
        <v>145</v>
      </c>
      <c r="D272" s="69" t="s">
        <v>14</v>
      </c>
      <c r="E272" s="200" t="s">
        <v>550</v>
      </c>
      <c r="F272" s="208" t="s">
        <v>551</v>
      </c>
      <c r="G272" s="161"/>
      <c r="H272" s="102">
        <v>0</v>
      </c>
      <c r="I272" s="40"/>
      <c r="J272" s="103"/>
      <c r="K272" s="63"/>
      <c r="L272" s="103">
        <v>0</v>
      </c>
      <c r="M272" s="104"/>
      <c r="N272" s="105">
        <v>0</v>
      </c>
      <c r="O272" s="103">
        <f t="shared" si="4"/>
        <v>0</v>
      </c>
      <c r="P272" s="77"/>
      <c r="Q272" s="78"/>
      <c r="AB272" s="42"/>
    </row>
    <row r="273" spans="1:28" s="98" customFormat="1" ht="15" customHeight="1" x14ac:dyDescent="0.25">
      <c r="A273" s="79"/>
      <c r="B273" s="90" t="s">
        <v>152</v>
      </c>
      <c r="C273" s="69" t="s">
        <v>152</v>
      </c>
      <c r="D273" s="69" t="s">
        <v>14</v>
      </c>
      <c r="E273" s="200" t="s">
        <v>552</v>
      </c>
      <c r="F273" s="208" t="s">
        <v>553</v>
      </c>
      <c r="G273" s="161"/>
      <c r="H273" s="102">
        <v>17142.560000000001</v>
      </c>
      <c r="I273" s="40"/>
      <c r="J273" s="103"/>
      <c r="K273" s="63"/>
      <c r="L273" s="103">
        <v>17142.560000000001</v>
      </c>
      <c r="M273" s="104"/>
      <c r="N273" s="105">
        <v>0</v>
      </c>
      <c r="O273" s="103">
        <f t="shared" si="4"/>
        <v>17142.560000000001</v>
      </c>
      <c r="P273" s="77"/>
      <c r="Q273" s="78"/>
      <c r="AB273" s="42"/>
    </row>
    <row r="274" spans="1:28" s="98" customFormat="1" ht="15" customHeight="1" x14ac:dyDescent="0.25">
      <c r="A274" s="79"/>
      <c r="B274" s="90"/>
      <c r="C274" s="69" t="s">
        <v>24</v>
      </c>
      <c r="D274" s="69" t="s">
        <v>14</v>
      </c>
      <c r="E274" s="200" t="s">
        <v>554</v>
      </c>
      <c r="F274" s="208" t="s">
        <v>555</v>
      </c>
      <c r="G274" s="161"/>
      <c r="H274" s="102">
        <v>23538906.839999996</v>
      </c>
      <c r="I274" s="40"/>
      <c r="J274" s="103"/>
      <c r="K274" s="63"/>
      <c r="L274" s="103">
        <v>23538906.839999996</v>
      </c>
      <c r="M274" s="104"/>
      <c r="N274" s="105">
        <v>0</v>
      </c>
      <c r="O274" s="103">
        <f t="shared" si="4"/>
        <v>23538906.839999996</v>
      </c>
      <c r="P274" s="77"/>
      <c r="Q274" s="78"/>
      <c r="AB274" s="42"/>
    </row>
    <row r="275" spans="1:28" s="98" customFormat="1" ht="15" customHeight="1" x14ac:dyDescent="0.25">
      <c r="A275" s="79"/>
      <c r="B275" s="90"/>
      <c r="C275" s="69" t="s">
        <v>24</v>
      </c>
      <c r="D275" s="69" t="s">
        <v>14</v>
      </c>
      <c r="E275" s="200" t="s">
        <v>556</v>
      </c>
      <c r="F275" s="208" t="s">
        <v>557</v>
      </c>
      <c r="G275" s="161"/>
      <c r="H275" s="102">
        <v>598278.71</v>
      </c>
      <c r="I275" s="40"/>
      <c r="J275" s="103"/>
      <c r="K275" s="63"/>
      <c r="L275" s="103">
        <v>598278.71</v>
      </c>
      <c r="M275" s="104"/>
      <c r="N275" s="105">
        <v>0</v>
      </c>
      <c r="O275" s="103">
        <f t="shared" si="4"/>
        <v>598278.71</v>
      </c>
      <c r="P275" s="77"/>
      <c r="Q275" s="78"/>
      <c r="AB275" s="42"/>
    </row>
    <row r="276" spans="1:28" s="98" customFormat="1" ht="15" customHeight="1" x14ac:dyDescent="0.25">
      <c r="A276" s="79" t="s">
        <v>17</v>
      </c>
      <c r="B276" s="90"/>
      <c r="C276" s="69" t="s">
        <v>24</v>
      </c>
      <c r="D276" s="69" t="s">
        <v>24</v>
      </c>
      <c r="E276" s="197" t="s">
        <v>558</v>
      </c>
      <c r="F276" s="215" t="s">
        <v>559</v>
      </c>
      <c r="G276" s="216">
        <f>SUM(G277:G283)</f>
        <v>0</v>
      </c>
      <c r="H276" s="212">
        <v>3113603.9000000004</v>
      </c>
      <c r="I276" s="40"/>
      <c r="J276" s="213">
        <v>0</v>
      </c>
      <c r="K276" s="63"/>
      <c r="L276" s="213">
        <v>3113603.9000000004</v>
      </c>
      <c r="M276" s="129"/>
      <c r="N276" s="214">
        <v>0</v>
      </c>
      <c r="O276" s="213">
        <f t="shared" si="4"/>
        <v>3113603.9000000004</v>
      </c>
      <c r="P276" s="77"/>
      <c r="Q276" s="78"/>
      <c r="AB276" s="42"/>
    </row>
    <row r="277" spans="1:28" s="98" customFormat="1" ht="15" customHeight="1" x14ac:dyDescent="0.25">
      <c r="A277" s="79"/>
      <c r="B277" s="90"/>
      <c r="C277" s="69" t="s">
        <v>24</v>
      </c>
      <c r="D277" s="69" t="s">
        <v>14</v>
      </c>
      <c r="E277" s="200" t="s">
        <v>560</v>
      </c>
      <c r="F277" s="208" t="s">
        <v>561</v>
      </c>
      <c r="G277" s="161"/>
      <c r="H277" s="102">
        <v>0</v>
      </c>
      <c r="I277" s="40"/>
      <c r="J277" s="103"/>
      <c r="K277" s="63"/>
      <c r="L277" s="103">
        <v>0</v>
      </c>
      <c r="M277" s="104"/>
      <c r="N277" s="105">
        <v>0</v>
      </c>
      <c r="O277" s="103">
        <f t="shared" si="4"/>
        <v>0</v>
      </c>
      <c r="P277" s="77"/>
      <c r="Q277" s="78"/>
      <c r="AB277" s="42"/>
    </row>
    <row r="278" spans="1:28" s="98" customFormat="1" ht="15" customHeight="1" x14ac:dyDescent="0.25">
      <c r="A278" s="79"/>
      <c r="B278" s="90"/>
      <c r="C278" s="69" t="s">
        <v>24</v>
      </c>
      <c r="D278" s="69" t="s">
        <v>14</v>
      </c>
      <c r="E278" s="200" t="s">
        <v>562</v>
      </c>
      <c r="F278" s="208" t="s">
        <v>563</v>
      </c>
      <c r="G278" s="161"/>
      <c r="H278" s="102">
        <v>2850138.2</v>
      </c>
      <c r="I278" s="40"/>
      <c r="J278" s="103"/>
      <c r="K278" s="63"/>
      <c r="L278" s="103">
        <v>2850138.2</v>
      </c>
      <c r="M278" s="104"/>
      <c r="N278" s="105">
        <v>0</v>
      </c>
      <c r="O278" s="103">
        <f t="shared" si="4"/>
        <v>2850138.2</v>
      </c>
      <c r="P278" s="77"/>
      <c r="Q278" s="78"/>
      <c r="AB278" s="42"/>
    </row>
    <row r="279" spans="1:28" s="98" customFormat="1" ht="15" customHeight="1" x14ac:dyDescent="0.25">
      <c r="A279" s="79"/>
      <c r="B279" s="90"/>
      <c r="C279" s="69" t="s">
        <v>24</v>
      </c>
      <c r="D279" s="69" t="s">
        <v>14</v>
      </c>
      <c r="E279" s="200" t="s">
        <v>564</v>
      </c>
      <c r="F279" s="208" t="s">
        <v>565</v>
      </c>
      <c r="G279" s="161"/>
      <c r="H279" s="102">
        <v>0</v>
      </c>
      <c r="I279" s="40"/>
      <c r="J279" s="103"/>
      <c r="K279" s="63"/>
      <c r="L279" s="103">
        <v>0</v>
      </c>
      <c r="M279" s="104"/>
      <c r="N279" s="105">
        <v>0</v>
      </c>
      <c r="O279" s="103">
        <f t="shared" si="4"/>
        <v>0</v>
      </c>
      <c r="P279" s="77"/>
      <c r="Q279" s="78"/>
      <c r="AB279" s="42"/>
    </row>
    <row r="280" spans="1:28" s="98" customFormat="1" ht="15" customHeight="1" x14ac:dyDescent="0.25">
      <c r="A280" s="79"/>
      <c r="B280" s="90"/>
      <c r="C280" s="69" t="s">
        <v>24</v>
      </c>
      <c r="D280" s="69" t="s">
        <v>14</v>
      </c>
      <c r="E280" s="200" t="s">
        <v>566</v>
      </c>
      <c r="F280" s="208" t="s">
        <v>567</v>
      </c>
      <c r="G280" s="161"/>
      <c r="H280" s="102">
        <v>263465.7</v>
      </c>
      <c r="I280" s="40"/>
      <c r="J280" s="103"/>
      <c r="K280" s="63"/>
      <c r="L280" s="103">
        <v>263465.7</v>
      </c>
      <c r="M280" s="104"/>
      <c r="N280" s="105">
        <v>0</v>
      </c>
      <c r="O280" s="103">
        <f t="shared" si="4"/>
        <v>263465.7</v>
      </c>
      <c r="P280" s="77"/>
      <c r="Q280" s="78"/>
      <c r="AB280" s="42"/>
    </row>
    <row r="281" spans="1:28" s="98" customFormat="1" ht="15" customHeight="1" x14ac:dyDescent="0.25">
      <c r="A281" s="79"/>
      <c r="B281" s="90" t="s">
        <v>13</v>
      </c>
      <c r="C281" s="69" t="s">
        <v>13</v>
      </c>
      <c r="D281" s="69" t="s">
        <v>14</v>
      </c>
      <c r="E281" s="200" t="s">
        <v>568</v>
      </c>
      <c r="F281" s="208" t="s">
        <v>569</v>
      </c>
      <c r="G281" s="161"/>
      <c r="H281" s="102">
        <v>0</v>
      </c>
      <c r="I281" s="40"/>
      <c r="J281" s="103"/>
      <c r="K281" s="63"/>
      <c r="L281" s="103">
        <v>0</v>
      </c>
      <c r="M281" s="104"/>
      <c r="N281" s="105">
        <v>0</v>
      </c>
      <c r="O281" s="103">
        <f t="shared" si="4"/>
        <v>0</v>
      </c>
      <c r="P281" s="77"/>
      <c r="Q281" s="78"/>
      <c r="AB281" s="42"/>
    </row>
    <row r="282" spans="1:28" s="98" customFormat="1" ht="15" customHeight="1" x14ac:dyDescent="0.25">
      <c r="A282" s="79"/>
      <c r="B282" s="90"/>
      <c r="C282" s="69" t="s">
        <v>24</v>
      </c>
      <c r="D282" s="69" t="s">
        <v>14</v>
      </c>
      <c r="E282" s="200" t="s">
        <v>570</v>
      </c>
      <c r="F282" s="208" t="s">
        <v>571</v>
      </c>
      <c r="G282" s="161"/>
      <c r="H282" s="102">
        <v>0</v>
      </c>
      <c r="I282" s="40"/>
      <c r="J282" s="103"/>
      <c r="K282" s="63"/>
      <c r="L282" s="103">
        <v>0</v>
      </c>
      <c r="M282" s="104"/>
      <c r="N282" s="105">
        <v>0</v>
      </c>
      <c r="O282" s="103">
        <f t="shared" si="4"/>
        <v>0</v>
      </c>
      <c r="P282" s="77"/>
      <c r="Q282" s="78"/>
      <c r="AB282" s="42"/>
    </row>
    <row r="283" spans="1:28" s="98" customFormat="1" ht="15" customHeight="1" x14ac:dyDescent="0.25">
      <c r="A283" s="79"/>
      <c r="B283" s="90" t="s">
        <v>13</v>
      </c>
      <c r="C283" s="69" t="s">
        <v>13</v>
      </c>
      <c r="D283" s="69" t="s">
        <v>14</v>
      </c>
      <c r="E283" s="200" t="s">
        <v>572</v>
      </c>
      <c r="F283" s="208" t="s">
        <v>573</v>
      </c>
      <c r="G283" s="161"/>
      <c r="H283" s="102">
        <v>0</v>
      </c>
      <c r="I283" s="40"/>
      <c r="J283" s="103"/>
      <c r="K283" s="63"/>
      <c r="L283" s="103">
        <v>0</v>
      </c>
      <c r="M283" s="104"/>
      <c r="N283" s="105">
        <v>0</v>
      </c>
      <c r="O283" s="103">
        <f t="shared" si="4"/>
        <v>0</v>
      </c>
      <c r="P283" s="77"/>
      <c r="Q283" s="78"/>
      <c r="AB283" s="42"/>
    </row>
    <row r="284" spans="1:28" s="98" customFormat="1" ht="15" customHeight="1" x14ac:dyDescent="0.25">
      <c r="A284" s="79" t="s">
        <v>17</v>
      </c>
      <c r="B284" s="90"/>
      <c r="C284" s="69" t="s">
        <v>24</v>
      </c>
      <c r="D284" s="69" t="s">
        <v>24</v>
      </c>
      <c r="E284" s="197" t="s">
        <v>574</v>
      </c>
      <c r="F284" s="215" t="s">
        <v>575</v>
      </c>
      <c r="G284" s="216">
        <f>SUM(G285:G291)</f>
        <v>0</v>
      </c>
      <c r="H284" s="212">
        <v>8187573.46</v>
      </c>
      <c r="I284" s="40"/>
      <c r="J284" s="213">
        <v>2160425.35</v>
      </c>
      <c r="K284" s="63"/>
      <c r="L284" s="213">
        <v>6027148.1099999994</v>
      </c>
      <c r="M284" s="129"/>
      <c r="N284" s="214">
        <v>8731.5400000000009</v>
      </c>
      <c r="O284" s="213">
        <f t="shared" si="4"/>
        <v>8178841.9199999999</v>
      </c>
      <c r="P284" s="77"/>
      <c r="Q284" s="78"/>
      <c r="AB284" s="42"/>
    </row>
    <row r="285" spans="1:28" s="98" customFormat="1" ht="15" customHeight="1" x14ac:dyDescent="0.25">
      <c r="A285" s="79"/>
      <c r="B285" s="90"/>
      <c r="C285" s="69" t="s">
        <v>24</v>
      </c>
      <c r="D285" s="69" t="s">
        <v>14</v>
      </c>
      <c r="E285" s="200" t="s">
        <v>576</v>
      </c>
      <c r="F285" s="208" t="s">
        <v>577</v>
      </c>
      <c r="G285" s="161"/>
      <c r="H285" s="102">
        <v>195306.82</v>
      </c>
      <c r="I285" s="40"/>
      <c r="J285" s="103"/>
      <c r="K285" s="63"/>
      <c r="L285" s="103">
        <v>195306.82</v>
      </c>
      <c r="M285" s="104"/>
      <c r="N285" s="105">
        <v>0</v>
      </c>
      <c r="O285" s="103">
        <f t="shared" si="4"/>
        <v>195306.82</v>
      </c>
      <c r="P285" s="77"/>
      <c r="Q285" s="78"/>
      <c r="AB285" s="42"/>
    </row>
    <row r="286" spans="1:28" s="98" customFormat="1" ht="15" customHeight="1" x14ac:dyDescent="0.25">
      <c r="A286" s="79"/>
      <c r="B286" s="90"/>
      <c r="C286" s="69" t="s">
        <v>24</v>
      </c>
      <c r="D286" s="69" t="s">
        <v>14</v>
      </c>
      <c r="E286" s="200" t="s">
        <v>578</v>
      </c>
      <c r="F286" s="208" t="s">
        <v>579</v>
      </c>
      <c r="G286" s="161"/>
      <c r="H286" s="102">
        <v>3917.39</v>
      </c>
      <c r="I286" s="40"/>
      <c r="J286" s="103"/>
      <c r="K286" s="63"/>
      <c r="L286" s="103">
        <v>3917.39</v>
      </c>
      <c r="M286" s="104"/>
      <c r="N286" s="105">
        <v>0</v>
      </c>
      <c r="O286" s="103">
        <f t="shared" si="4"/>
        <v>3917.39</v>
      </c>
      <c r="P286" s="77"/>
      <c r="Q286" s="78"/>
      <c r="AB286" s="42"/>
    </row>
    <row r="287" spans="1:28" s="98" customFormat="1" ht="15" customHeight="1" x14ac:dyDescent="0.25">
      <c r="A287" s="79"/>
      <c r="B287" s="90"/>
      <c r="C287" s="69" t="s">
        <v>24</v>
      </c>
      <c r="D287" s="69" t="s">
        <v>14</v>
      </c>
      <c r="E287" s="200" t="s">
        <v>580</v>
      </c>
      <c r="F287" s="208" t="s">
        <v>581</v>
      </c>
      <c r="G287" s="161"/>
      <c r="H287" s="102">
        <v>0</v>
      </c>
      <c r="I287" s="40"/>
      <c r="J287" s="103"/>
      <c r="K287" s="63"/>
      <c r="L287" s="103">
        <v>0</v>
      </c>
      <c r="M287" s="104"/>
      <c r="N287" s="105">
        <v>0</v>
      </c>
      <c r="O287" s="103">
        <f t="shared" si="4"/>
        <v>0</v>
      </c>
      <c r="P287" s="77"/>
      <c r="Q287" s="78"/>
      <c r="AB287" s="42"/>
    </row>
    <row r="288" spans="1:28" s="98" customFormat="1" ht="15" customHeight="1" x14ac:dyDescent="0.25">
      <c r="A288" s="79"/>
      <c r="B288" s="90"/>
      <c r="C288" s="69" t="s">
        <v>24</v>
      </c>
      <c r="D288" s="69" t="s">
        <v>14</v>
      </c>
      <c r="E288" s="200" t="s">
        <v>582</v>
      </c>
      <c r="F288" s="208" t="s">
        <v>583</v>
      </c>
      <c r="G288" s="161"/>
      <c r="H288" s="102">
        <v>3578707.23</v>
      </c>
      <c r="I288" s="40"/>
      <c r="J288" s="103"/>
      <c r="K288" s="63"/>
      <c r="L288" s="103">
        <v>3578707.23</v>
      </c>
      <c r="M288" s="104"/>
      <c r="N288" s="105">
        <v>0</v>
      </c>
      <c r="O288" s="103">
        <f t="shared" si="4"/>
        <v>3578707.23</v>
      </c>
      <c r="P288" s="77"/>
      <c r="Q288" s="78"/>
      <c r="AB288" s="42"/>
    </row>
    <row r="289" spans="1:28" s="98" customFormat="1" ht="15" customHeight="1" x14ac:dyDescent="0.25">
      <c r="A289" s="79"/>
      <c r="B289" s="90"/>
      <c r="C289" s="69" t="s">
        <v>24</v>
      </c>
      <c r="D289" s="69" t="s">
        <v>14</v>
      </c>
      <c r="E289" s="200" t="s">
        <v>584</v>
      </c>
      <c r="F289" s="208" t="s">
        <v>585</v>
      </c>
      <c r="G289" s="161"/>
      <c r="H289" s="102">
        <v>4389273.2200000007</v>
      </c>
      <c r="I289" s="40"/>
      <c r="J289" s="103">
        <v>2160425.35</v>
      </c>
      <c r="K289" s="63"/>
      <c r="L289" s="103">
        <v>2228847.8700000006</v>
      </c>
      <c r="M289" s="104"/>
      <c r="N289" s="105">
        <v>8731.5400000000009</v>
      </c>
      <c r="O289" s="103">
        <f t="shared" si="4"/>
        <v>4380541.6800000006</v>
      </c>
      <c r="P289" s="77">
        <f>426061.36+1617935.99+116428</f>
        <v>2160425.35</v>
      </c>
      <c r="Q289" s="78"/>
      <c r="AB289" s="42"/>
    </row>
    <row r="290" spans="1:28" s="98" customFormat="1" ht="15" customHeight="1" x14ac:dyDescent="0.25">
      <c r="A290" s="79"/>
      <c r="B290" s="90" t="s">
        <v>13</v>
      </c>
      <c r="C290" s="69" t="s">
        <v>13</v>
      </c>
      <c r="D290" s="69" t="s">
        <v>14</v>
      </c>
      <c r="E290" s="200" t="s">
        <v>586</v>
      </c>
      <c r="F290" s="208" t="s">
        <v>587</v>
      </c>
      <c r="G290" s="161"/>
      <c r="H290" s="102">
        <v>20368.8</v>
      </c>
      <c r="I290" s="40"/>
      <c r="J290" s="103"/>
      <c r="K290" s="63"/>
      <c r="L290" s="103">
        <v>20368.8</v>
      </c>
      <c r="M290" s="104"/>
      <c r="N290" s="105">
        <v>0</v>
      </c>
      <c r="O290" s="103">
        <f t="shared" si="4"/>
        <v>20368.8</v>
      </c>
      <c r="P290" s="77"/>
      <c r="Q290" s="78"/>
      <c r="AB290" s="42"/>
    </row>
    <row r="291" spans="1:28" s="169" customFormat="1" ht="15" customHeight="1" x14ac:dyDescent="0.25">
      <c r="A291" s="79"/>
      <c r="B291" s="90" t="s">
        <v>13</v>
      </c>
      <c r="C291" s="69" t="s">
        <v>13</v>
      </c>
      <c r="D291" s="69" t="s">
        <v>14</v>
      </c>
      <c r="E291" s="200" t="s">
        <v>588</v>
      </c>
      <c r="F291" s="208" t="s">
        <v>589</v>
      </c>
      <c r="G291" s="161"/>
      <c r="H291" s="102">
        <v>0</v>
      </c>
      <c r="I291" s="40"/>
      <c r="J291" s="103"/>
      <c r="K291" s="227"/>
      <c r="L291" s="103">
        <v>0</v>
      </c>
      <c r="M291" s="104"/>
      <c r="N291" s="105">
        <v>0</v>
      </c>
      <c r="O291" s="103">
        <f t="shared" si="4"/>
        <v>0</v>
      </c>
      <c r="P291" s="77"/>
      <c r="Q291" s="78"/>
      <c r="AB291" s="143"/>
    </row>
    <row r="292" spans="1:28" s="98" customFormat="1" ht="15" customHeight="1" x14ac:dyDescent="0.25">
      <c r="A292" s="79" t="s">
        <v>17</v>
      </c>
      <c r="B292" s="90"/>
      <c r="C292" s="69" t="s">
        <v>24</v>
      </c>
      <c r="D292" s="69" t="s">
        <v>24</v>
      </c>
      <c r="E292" s="197" t="s">
        <v>590</v>
      </c>
      <c r="F292" s="215" t="s">
        <v>591</v>
      </c>
      <c r="G292" s="216">
        <f>+G293+G294+G295+G302</f>
        <v>0</v>
      </c>
      <c r="H292" s="212">
        <v>6891592.5900000008</v>
      </c>
      <c r="I292" s="40"/>
      <c r="J292" s="213">
        <v>0</v>
      </c>
      <c r="K292" s="63"/>
      <c r="L292" s="213">
        <v>6891592.5900000008</v>
      </c>
      <c r="M292" s="129"/>
      <c r="N292" s="214">
        <v>2969206.56</v>
      </c>
      <c r="O292" s="213">
        <f t="shared" si="4"/>
        <v>3922386.0300000007</v>
      </c>
      <c r="P292" s="77"/>
      <c r="Q292" s="78"/>
      <c r="AB292" s="42"/>
    </row>
    <row r="293" spans="1:28" s="41" customFormat="1" ht="15" customHeight="1" x14ac:dyDescent="0.25">
      <c r="A293" s="119"/>
      <c r="B293" s="120" t="s">
        <v>13</v>
      </c>
      <c r="C293" s="69" t="s">
        <v>13</v>
      </c>
      <c r="D293" s="69" t="s">
        <v>14</v>
      </c>
      <c r="E293" s="200" t="s">
        <v>592</v>
      </c>
      <c r="F293" s="208" t="s">
        <v>593</v>
      </c>
      <c r="G293" s="161"/>
      <c r="H293" s="102">
        <v>737.46</v>
      </c>
      <c r="I293" s="40"/>
      <c r="J293" s="103"/>
      <c r="K293" s="63"/>
      <c r="L293" s="103">
        <v>737.46</v>
      </c>
      <c r="M293" s="104"/>
      <c r="N293" s="105">
        <v>0</v>
      </c>
      <c r="O293" s="103">
        <f t="shared" si="4"/>
        <v>737.46</v>
      </c>
      <c r="P293" s="77"/>
      <c r="Q293" s="78"/>
      <c r="AB293" s="42"/>
    </row>
    <row r="294" spans="1:28" s="41" customFormat="1" ht="15" customHeight="1" x14ac:dyDescent="0.25">
      <c r="A294" s="119"/>
      <c r="B294" s="120"/>
      <c r="C294" s="69" t="s">
        <v>24</v>
      </c>
      <c r="D294" s="69" t="s">
        <v>14</v>
      </c>
      <c r="E294" s="200" t="s">
        <v>594</v>
      </c>
      <c r="F294" s="208" t="s">
        <v>595</v>
      </c>
      <c r="G294" s="161"/>
      <c r="H294" s="102">
        <v>0</v>
      </c>
      <c r="I294" s="40"/>
      <c r="J294" s="103"/>
      <c r="K294" s="63"/>
      <c r="L294" s="103">
        <v>0</v>
      </c>
      <c r="M294" s="104"/>
      <c r="N294" s="105">
        <v>0</v>
      </c>
      <c r="O294" s="103">
        <f t="shared" si="4"/>
        <v>0</v>
      </c>
      <c r="P294" s="77"/>
      <c r="Q294" s="78"/>
      <c r="AB294" s="42"/>
    </row>
    <row r="295" spans="1:28" s="41" customFormat="1" ht="15" customHeight="1" x14ac:dyDescent="0.25">
      <c r="A295" s="119" t="s">
        <v>17</v>
      </c>
      <c r="B295" s="120"/>
      <c r="C295" s="69" t="s">
        <v>24</v>
      </c>
      <c r="D295" s="69" t="s">
        <v>24</v>
      </c>
      <c r="E295" s="200" t="s">
        <v>596</v>
      </c>
      <c r="F295" s="208" t="s">
        <v>597</v>
      </c>
      <c r="G295" s="101">
        <f>SUM(G296:G301)</f>
        <v>0</v>
      </c>
      <c r="H295" s="228">
        <v>6754816.7200000007</v>
      </c>
      <c r="I295" s="40"/>
      <c r="J295" s="111">
        <v>0</v>
      </c>
      <c r="K295" s="63"/>
      <c r="L295" s="111">
        <v>6754816.7200000007</v>
      </c>
      <c r="M295" s="96"/>
      <c r="N295" s="229">
        <v>2969206.56</v>
      </c>
      <c r="O295" s="111">
        <f t="shared" si="4"/>
        <v>3785610.1600000006</v>
      </c>
      <c r="P295" s="77"/>
      <c r="Q295" s="78"/>
      <c r="AB295" s="42"/>
    </row>
    <row r="296" spans="1:28" s="41" customFormat="1" ht="15" customHeight="1" x14ac:dyDescent="0.25">
      <c r="A296" s="119"/>
      <c r="B296" s="120"/>
      <c r="C296" s="69" t="s">
        <v>24</v>
      </c>
      <c r="D296" s="69" t="s">
        <v>14</v>
      </c>
      <c r="E296" s="201" t="s">
        <v>598</v>
      </c>
      <c r="F296" s="217" t="s">
        <v>599</v>
      </c>
      <c r="G296" s="101"/>
      <c r="H296" s="102">
        <v>5373592.8000000007</v>
      </c>
      <c r="I296" s="40"/>
      <c r="J296" s="103"/>
      <c r="K296" s="63"/>
      <c r="L296" s="103">
        <v>5373592.8000000007</v>
      </c>
      <c r="M296" s="104"/>
      <c r="N296" s="105">
        <v>2322402.8199999998</v>
      </c>
      <c r="O296" s="103">
        <f t="shared" si="4"/>
        <v>3051189.9800000009</v>
      </c>
      <c r="P296" s="77"/>
      <c r="Q296" s="78"/>
      <c r="AB296" s="42"/>
    </row>
    <row r="297" spans="1:28" s="41" customFormat="1" ht="15" customHeight="1" x14ac:dyDescent="0.25">
      <c r="A297" s="119"/>
      <c r="B297" s="120"/>
      <c r="C297" s="69" t="s">
        <v>24</v>
      </c>
      <c r="D297" s="69" t="s">
        <v>14</v>
      </c>
      <c r="E297" s="201" t="s">
        <v>600</v>
      </c>
      <c r="F297" s="217" t="s">
        <v>601</v>
      </c>
      <c r="G297" s="101"/>
      <c r="H297" s="102">
        <v>0</v>
      </c>
      <c r="I297" s="40"/>
      <c r="J297" s="103"/>
      <c r="K297" s="63"/>
      <c r="L297" s="103">
        <v>0</v>
      </c>
      <c r="M297" s="104"/>
      <c r="N297" s="105">
        <v>0</v>
      </c>
      <c r="O297" s="103">
        <f t="shared" si="4"/>
        <v>0</v>
      </c>
      <c r="P297" s="77"/>
      <c r="Q297" s="78"/>
      <c r="AB297" s="42"/>
    </row>
    <row r="298" spans="1:28" s="41" customFormat="1" ht="15" customHeight="1" x14ac:dyDescent="0.25">
      <c r="A298" s="119"/>
      <c r="B298" s="120"/>
      <c r="C298" s="69" t="s">
        <v>24</v>
      </c>
      <c r="D298" s="69" t="s">
        <v>14</v>
      </c>
      <c r="E298" s="201" t="s">
        <v>602</v>
      </c>
      <c r="F298" s="217" t="s">
        <v>603</v>
      </c>
      <c r="G298" s="101"/>
      <c r="H298" s="102">
        <v>28648.58</v>
      </c>
      <c r="I298" s="40"/>
      <c r="J298" s="103"/>
      <c r="K298" s="63"/>
      <c r="L298" s="103">
        <v>28648.58</v>
      </c>
      <c r="M298" s="104"/>
      <c r="N298" s="105">
        <v>141997.38999999998</v>
      </c>
      <c r="O298" s="103">
        <f t="shared" si="4"/>
        <v>-113348.80999999998</v>
      </c>
      <c r="P298" s="77"/>
      <c r="Q298" s="78"/>
      <c r="AB298" s="42"/>
    </row>
    <row r="299" spans="1:28" s="41" customFormat="1" ht="15" customHeight="1" x14ac:dyDescent="0.25">
      <c r="A299" s="119"/>
      <c r="B299" s="120"/>
      <c r="C299" s="69" t="s">
        <v>24</v>
      </c>
      <c r="D299" s="69" t="s">
        <v>14</v>
      </c>
      <c r="E299" s="201" t="s">
        <v>604</v>
      </c>
      <c r="F299" s="217" t="s">
        <v>605</v>
      </c>
      <c r="G299" s="101"/>
      <c r="H299" s="102">
        <v>0</v>
      </c>
      <c r="I299" s="40"/>
      <c r="J299" s="103"/>
      <c r="K299" s="63"/>
      <c r="L299" s="103">
        <v>0</v>
      </c>
      <c r="M299" s="104"/>
      <c r="N299" s="105">
        <v>0</v>
      </c>
      <c r="O299" s="103">
        <f t="shared" si="4"/>
        <v>0</v>
      </c>
      <c r="P299" s="77"/>
      <c r="Q299" s="78"/>
      <c r="AB299" s="42"/>
    </row>
    <row r="300" spans="1:28" s="41" customFormat="1" ht="15" customHeight="1" x14ac:dyDescent="0.25">
      <c r="A300" s="119"/>
      <c r="B300" s="120"/>
      <c r="C300" s="69" t="s">
        <v>24</v>
      </c>
      <c r="D300" s="69" t="s">
        <v>14</v>
      </c>
      <c r="E300" s="201" t="s">
        <v>606</v>
      </c>
      <c r="F300" s="217" t="s">
        <v>607</v>
      </c>
      <c r="G300" s="101"/>
      <c r="H300" s="102">
        <v>479985.64</v>
      </c>
      <c r="I300" s="40"/>
      <c r="J300" s="103"/>
      <c r="K300" s="63"/>
      <c r="L300" s="103">
        <v>479985.64</v>
      </c>
      <c r="M300" s="104"/>
      <c r="N300" s="105">
        <v>0</v>
      </c>
      <c r="O300" s="103">
        <f t="shared" si="4"/>
        <v>479985.64</v>
      </c>
      <c r="P300" s="77"/>
      <c r="Q300" s="78"/>
      <c r="AB300" s="42"/>
    </row>
    <row r="301" spans="1:28" s="41" customFormat="1" ht="15" customHeight="1" x14ac:dyDescent="0.25">
      <c r="A301" s="119"/>
      <c r="B301" s="120"/>
      <c r="C301" s="69" t="s">
        <v>24</v>
      </c>
      <c r="D301" s="69" t="s">
        <v>14</v>
      </c>
      <c r="E301" s="201" t="s">
        <v>608</v>
      </c>
      <c r="F301" s="217" t="s">
        <v>609</v>
      </c>
      <c r="G301" s="101"/>
      <c r="H301" s="102">
        <v>872589.7</v>
      </c>
      <c r="I301" s="40"/>
      <c r="J301" s="103"/>
      <c r="K301" s="63"/>
      <c r="L301" s="103">
        <v>872589.7</v>
      </c>
      <c r="M301" s="104"/>
      <c r="N301" s="105">
        <v>504806.35</v>
      </c>
      <c r="O301" s="103">
        <f t="shared" si="4"/>
        <v>367783.35</v>
      </c>
      <c r="P301" s="77"/>
      <c r="Q301" s="78"/>
      <c r="AB301" s="42"/>
    </row>
    <row r="302" spans="1:28" s="41" customFormat="1" ht="15" customHeight="1" x14ac:dyDescent="0.25">
      <c r="A302" s="119" t="s">
        <v>17</v>
      </c>
      <c r="B302" s="120"/>
      <c r="C302" s="69" t="s">
        <v>24</v>
      </c>
      <c r="D302" s="69" t="s">
        <v>24</v>
      </c>
      <c r="E302" s="200" t="s">
        <v>610</v>
      </c>
      <c r="F302" s="208" t="s">
        <v>611</v>
      </c>
      <c r="G302" s="101">
        <f>SUM(G303:G305)</f>
        <v>0</v>
      </c>
      <c r="H302" s="102">
        <v>136038.40999999997</v>
      </c>
      <c r="I302" s="40"/>
      <c r="J302" s="103">
        <v>0</v>
      </c>
      <c r="K302" s="63"/>
      <c r="L302" s="103">
        <v>136038.40999999997</v>
      </c>
      <c r="M302" s="104"/>
      <c r="N302" s="105">
        <v>0</v>
      </c>
      <c r="O302" s="103">
        <f t="shared" si="4"/>
        <v>136038.40999999997</v>
      </c>
      <c r="P302" s="77"/>
      <c r="Q302" s="78"/>
      <c r="AB302" s="42"/>
    </row>
    <row r="303" spans="1:28" s="41" customFormat="1" ht="15" customHeight="1" x14ac:dyDescent="0.25">
      <c r="A303" s="119"/>
      <c r="B303" s="120" t="s">
        <v>13</v>
      </c>
      <c r="C303" s="69" t="s">
        <v>13</v>
      </c>
      <c r="D303" s="69" t="s">
        <v>14</v>
      </c>
      <c r="E303" s="201" t="s">
        <v>612</v>
      </c>
      <c r="F303" s="217" t="s">
        <v>613</v>
      </c>
      <c r="G303" s="101"/>
      <c r="H303" s="102">
        <v>0</v>
      </c>
      <c r="I303" s="40"/>
      <c r="J303" s="103"/>
      <c r="K303" s="63"/>
      <c r="L303" s="103">
        <v>0</v>
      </c>
      <c r="M303" s="104"/>
      <c r="N303" s="105">
        <v>0</v>
      </c>
      <c r="O303" s="103">
        <f t="shared" si="4"/>
        <v>0</v>
      </c>
      <c r="P303" s="77"/>
      <c r="Q303" s="78"/>
      <c r="AB303" s="42"/>
    </row>
    <row r="304" spans="1:28" s="41" customFormat="1" ht="15" customHeight="1" x14ac:dyDescent="0.25">
      <c r="A304" s="119"/>
      <c r="B304" s="120"/>
      <c r="C304" s="69" t="s">
        <v>24</v>
      </c>
      <c r="D304" s="69" t="s">
        <v>14</v>
      </c>
      <c r="E304" s="201" t="s">
        <v>614</v>
      </c>
      <c r="F304" s="217" t="s">
        <v>615</v>
      </c>
      <c r="G304" s="101"/>
      <c r="H304" s="102">
        <v>132436.04999999999</v>
      </c>
      <c r="I304" s="40"/>
      <c r="J304" s="103"/>
      <c r="K304" s="63"/>
      <c r="L304" s="103">
        <v>132436.04999999999</v>
      </c>
      <c r="M304" s="104"/>
      <c r="N304" s="105">
        <v>0</v>
      </c>
      <c r="O304" s="103">
        <f t="shared" si="4"/>
        <v>132436.04999999999</v>
      </c>
      <c r="P304" s="77"/>
      <c r="Q304" s="78"/>
      <c r="AB304" s="42"/>
    </row>
    <row r="305" spans="1:28" s="41" customFormat="1" ht="15" customHeight="1" x14ac:dyDescent="0.25">
      <c r="A305" s="119"/>
      <c r="B305" s="120" t="s">
        <v>152</v>
      </c>
      <c r="C305" s="69" t="s">
        <v>152</v>
      </c>
      <c r="D305" s="69" t="s">
        <v>14</v>
      </c>
      <c r="E305" s="201" t="s">
        <v>616</v>
      </c>
      <c r="F305" s="217" t="s">
        <v>617</v>
      </c>
      <c r="G305" s="101"/>
      <c r="H305" s="102">
        <v>3602.36</v>
      </c>
      <c r="I305" s="40"/>
      <c r="J305" s="103"/>
      <c r="K305" s="63"/>
      <c r="L305" s="103">
        <v>3602.36</v>
      </c>
      <c r="M305" s="104"/>
      <c r="N305" s="105">
        <v>0</v>
      </c>
      <c r="O305" s="103">
        <f t="shared" si="4"/>
        <v>3602.36</v>
      </c>
      <c r="P305" s="77"/>
      <c r="Q305" s="78"/>
      <c r="AB305" s="42"/>
    </row>
    <row r="306" spans="1:28" s="41" customFormat="1" ht="15" customHeight="1" x14ac:dyDescent="0.25">
      <c r="A306" s="119" t="s">
        <v>17</v>
      </c>
      <c r="B306" s="120"/>
      <c r="C306" s="69" t="s">
        <v>24</v>
      </c>
      <c r="D306" s="69" t="s">
        <v>24</v>
      </c>
      <c r="E306" s="197" t="s">
        <v>618</v>
      </c>
      <c r="F306" s="215" t="s">
        <v>619</v>
      </c>
      <c r="G306" s="216">
        <f>SUM(G307:G313)</f>
        <v>0</v>
      </c>
      <c r="H306" s="212">
        <v>5891035.6499999994</v>
      </c>
      <c r="I306" s="40"/>
      <c r="J306" s="213">
        <v>0</v>
      </c>
      <c r="K306" s="63"/>
      <c r="L306" s="213">
        <v>5891035.6499999994</v>
      </c>
      <c r="M306" s="129"/>
      <c r="N306" s="214">
        <v>65</v>
      </c>
      <c r="O306" s="213">
        <f t="shared" si="4"/>
        <v>5890970.6499999994</v>
      </c>
      <c r="P306" s="77"/>
      <c r="Q306" s="78"/>
      <c r="AB306" s="42"/>
    </row>
    <row r="307" spans="1:28" s="41" customFormat="1" ht="15" customHeight="1" x14ac:dyDescent="0.25">
      <c r="A307" s="119"/>
      <c r="B307" s="120" t="s">
        <v>13</v>
      </c>
      <c r="C307" s="69" t="s">
        <v>13</v>
      </c>
      <c r="D307" s="69" t="s">
        <v>14</v>
      </c>
      <c r="E307" s="200" t="s">
        <v>620</v>
      </c>
      <c r="F307" s="208" t="s">
        <v>621</v>
      </c>
      <c r="G307" s="161"/>
      <c r="H307" s="102">
        <v>814296.71</v>
      </c>
      <c r="I307" s="40"/>
      <c r="J307" s="103"/>
      <c r="K307" s="63"/>
      <c r="L307" s="103">
        <v>814296.71</v>
      </c>
      <c r="M307" s="104"/>
      <c r="N307" s="105">
        <v>0</v>
      </c>
      <c r="O307" s="103">
        <f t="shared" si="4"/>
        <v>814296.71</v>
      </c>
      <c r="P307" s="77"/>
      <c r="Q307" s="78"/>
      <c r="AB307" s="42"/>
    </row>
    <row r="308" spans="1:28" s="41" customFormat="1" ht="15" customHeight="1" x14ac:dyDescent="0.25">
      <c r="A308" s="119"/>
      <c r="B308" s="120"/>
      <c r="C308" s="69" t="s">
        <v>24</v>
      </c>
      <c r="D308" s="69" t="s">
        <v>14</v>
      </c>
      <c r="E308" s="200" t="s">
        <v>622</v>
      </c>
      <c r="F308" s="208" t="s">
        <v>623</v>
      </c>
      <c r="G308" s="161"/>
      <c r="H308" s="102">
        <v>97451</v>
      </c>
      <c r="I308" s="40"/>
      <c r="J308" s="103"/>
      <c r="K308" s="63"/>
      <c r="L308" s="103">
        <v>97451</v>
      </c>
      <c r="M308" s="104"/>
      <c r="N308" s="105">
        <v>0</v>
      </c>
      <c r="O308" s="103">
        <f t="shared" si="4"/>
        <v>97451</v>
      </c>
      <c r="P308" s="77"/>
      <c r="Q308" s="78"/>
      <c r="AB308" s="42"/>
    </row>
    <row r="309" spans="1:28" s="41" customFormat="1" ht="15" customHeight="1" x14ac:dyDescent="0.25">
      <c r="A309" s="119"/>
      <c r="B309" s="120" t="s">
        <v>152</v>
      </c>
      <c r="C309" s="69" t="s">
        <v>152</v>
      </c>
      <c r="D309" s="69" t="s">
        <v>14</v>
      </c>
      <c r="E309" s="200" t="s">
        <v>624</v>
      </c>
      <c r="F309" s="208" t="s">
        <v>625</v>
      </c>
      <c r="G309" s="161"/>
      <c r="H309" s="102">
        <v>67559.429999999993</v>
      </c>
      <c r="I309" s="40"/>
      <c r="J309" s="103"/>
      <c r="K309" s="63"/>
      <c r="L309" s="103">
        <v>67559.429999999993</v>
      </c>
      <c r="M309" s="104"/>
      <c r="N309" s="105">
        <v>0</v>
      </c>
      <c r="O309" s="103">
        <f t="shared" si="4"/>
        <v>67559.429999999993</v>
      </c>
      <c r="P309" s="77"/>
      <c r="Q309" s="78"/>
      <c r="AB309" s="42"/>
    </row>
    <row r="310" spans="1:28" s="41" customFormat="1" ht="15" customHeight="1" x14ac:dyDescent="0.25">
      <c r="A310" s="119"/>
      <c r="B310" s="120"/>
      <c r="C310" s="69" t="s">
        <v>24</v>
      </c>
      <c r="D310" s="69" t="s">
        <v>14</v>
      </c>
      <c r="E310" s="200" t="s">
        <v>626</v>
      </c>
      <c r="F310" s="208" t="s">
        <v>627</v>
      </c>
      <c r="G310" s="161"/>
      <c r="H310" s="102">
        <v>4911728.51</v>
      </c>
      <c r="I310" s="40"/>
      <c r="J310" s="103"/>
      <c r="K310" s="63"/>
      <c r="L310" s="103">
        <v>4911728.51</v>
      </c>
      <c r="M310" s="104"/>
      <c r="N310" s="105">
        <v>65</v>
      </c>
      <c r="O310" s="103">
        <f t="shared" si="4"/>
        <v>4911663.51</v>
      </c>
      <c r="P310" s="77"/>
      <c r="Q310" s="78"/>
      <c r="AB310" s="42"/>
    </row>
    <row r="311" spans="1:28" s="98" customFormat="1" ht="15" customHeight="1" x14ac:dyDescent="0.25">
      <c r="A311" s="79"/>
      <c r="B311" s="90"/>
      <c r="C311" s="69" t="s">
        <v>24</v>
      </c>
      <c r="D311" s="69" t="s">
        <v>14</v>
      </c>
      <c r="E311" s="200" t="s">
        <v>628</v>
      </c>
      <c r="F311" s="208" t="s">
        <v>629</v>
      </c>
      <c r="G311" s="161"/>
      <c r="H311" s="102">
        <v>0</v>
      </c>
      <c r="I311" s="40"/>
      <c r="J311" s="103"/>
      <c r="K311" s="63"/>
      <c r="L311" s="103">
        <v>0</v>
      </c>
      <c r="M311" s="104"/>
      <c r="N311" s="105">
        <v>0</v>
      </c>
      <c r="O311" s="103">
        <f t="shared" si="4"/>
        <v>0</v>
      </c>
      <c r="P311" s="77"/>
      <c r="Q311" s="78"/>
      <c r="AB311" s="42"/>
    </row>
    <row r="312" spans="1:28" s="98" customFormat="1" ht="15" customHeight="1" x14ac:dyDescent="0.25">
      <c r="A312" s="79"/>
      <c r="B312" s="90" t="s">
        <v>13</v>
      </c>
      <c r="C312" s="69" t="s">
        <v>13</v>
      </c>
      <c r="D312" s="69" t="s">
        <v>14</v>
      </c>
      <c r="E312" s="200" t="s">
        <v>630</v>
      </c>
      <c r="F312" s="208" t="s">
        <v>631</v>
      </c>
      <c r="G312" s="161"/>
      <c r="H312" s="102">
        <v>0</v>
      </c>
      <c r="I312" s="40"/>
      <c r="J312" s="103"/>
      <c r="K312" s="63"/>
      <c r="L312" s="103">
        <v>0</v>
      </c>
      <c r="M312" s="104"/>
      <c r="N312" s="105">
        <v>0</v>
      </c>
      <c r="O312" s="103">
        <f t="shared" si="4"/>
        <v>0</v>
      </c>
      <c r="P312" s="77"/>
      <c r="Q312" s="78"/>
      <c r="AB312" s="42"/>
    </row>
    <row r="313" spans="1:28" s="98" customFormat="1" ht="15" customHeight="1" x14ac:dyDescent="0.25">
      <c r="A313" s="79"/>
      <c r="B313" s="90" t="s">
        <v>152</v>
      </c>
      <c r="C313" s="69" t="s">
        <v>152</v>
      </c>
      <c r="D313" s="69" t="s">
        <v>14</v>
      </c>
      <c r="E313" s="200" t="s">
        <v>632</v>
      </c>
      <c r="F313" s="208" t="s">
        <v>633</v>
      </c>
      <c r="G313" s="161"/>
      <c r="H313" s="102">
        <v>0</v>
      </c>
      <c r="I313" s="40"/>
      <c r="J313" s="103"/>
      <c r="K313" s="63"/>
      <c r="L313" s="103">
        <v>0</v>
      </c>
      <c r="M313" s="104"/>
      <c r="N313" s="105">
        <v>0</v>
      </c>
      <c r="O313" s="103">
        <f t="shared" si="4"/>
        <v>0</v>
      </c>
      <c r="P313" s="77"/>
      <c r="Q313" s="78"/>
      <c r="AB313" s="42"/>
    </row>
    <row r="314" spans="1:28" s="98" customFormat="1" ht="15" customHeight="1" x14ac:dyDescent="0.25">
      <c r="A314" s="162"/>
      <c r="B314" s="163" t="s">
        <v>145</v>
      </c>
      <c r="C314" s="69" t="s">
        <v>145</v>
      </c>
      <c r="D314" s="69" t="s">
        <v>14</v>
      </c>
      <c r="E314" s="197" t="s">
        <v>634</v>
      </c>
      <c r="F314" s="215" t="s">
        <v>635</v>
      </c>
      <c r="G314" s="211"/>
      <c r="H314" s="114">
        <v>0</v>
      </c>
      <c r="I314" s="40"/>
      <c r="J314" s="115"/>
      <c r="K314" s="63"/>
      <c r="L314" s="115">
        <v>0</v>
      </c>
      <c r="M314" s="104"/>
      <c r="N314" s="116">
        <v>0</v>
      </c>
      <c r="O314" s="115">
        <f t="shared" si="4"/>
        <v>0</v>
      </c>
      <c r="P314" s="77"/>
      <c r="Q314" s="78"/>
      <c r="AB314" s="42"/>
    </row>
    <row r="315" spans="1:28" s="98" customFormat="1" ht="15" customHeight="1" x14ac:dyDescent="0.25">
      <c r="A315" s="79" t="s">
        <v>17</v>
      </c>
      <c r="B315" s="90"/>
      <c r="C315" s="69" t="s">
        <v>24</v>
      </c>
      <c r="D315" s="69" t="s">
        <v>24</v>
      </c>
      <c r="E315" s="197" t="s">
        <v>636</v>
      </c>
      <c r="F315" s="209" t="s">
        <v>637</v>
      </c>
      <c r="G315" s="166">
        <v>0</v>
      </c>
      <c r="H315" s="127">
        <v>46257671.18</v>
      </c>
      <c r="I315" s="40"/>
      <c r="J315" s="128">
        <v>0</v>
      </c>
      <c r="K315" s="63"/>
      <c r="L315" s="128">
        <v>46257671.18</v>
      </c>
      <c r="M315" s="129"/>
      <c r="N315" s="130">
        <v>1576456.3699999999</v>
      </c>
      <c r="O315" s="128">
        <f t="shared" si="4"/>
        <v>44681214.810000002</v>
      </c>
      <c r="P315" s="77"/>
      <c r="Q315" s="78"/>
      <c r="AB315" s="42"/>
    </row>
    <row r="316" spans="1:28" s="98" customFormat="1" ht="15" customHeight="1" x14ac:dyDescent="0.25">
      <c r="A316" s="79" t="s">
        <v>17</v>
      </c>
      <c r="B316" s="90"/>
      <c r="C316" s="69" t="s">
        <v>24</v>
      </c>
      <c r="D316" s="69" t="s">
        <v>24</v>
      </c>
      <c r="E316" s="197" t="s">
        <v>638</v>
      </c>
      <c r="F316" s="215" t="s">
        <v>639</v>
      </c>
      <c r="G316" s="211">
        <v>0</v>
      </c>
      <c r="H316" s="212">
        <v>45788978.600000001</v>
      </c>
      <c r="I316" s="40"/>
      <c r="J316" s="213">
        <v>0</v>
      </c>
      <c r="K316" s="63"/>
      <c r="L316" s="213">
        <v>45788978.600000001</v>
      </c>
      <c r="M316" s="129"/>
      <c r="N316" s="214">
        <v>1543195.15</v>
      </c>
      <c r="O316" s="213">
        <f t="shared" si="4"/>
        <v>44245783.450000003</v>
      </c>
      <c r="P316" s="77"/>
      <c r="Q316" s="78"/>
      <c r="AB316" s="42"/>
    </row>
    <row r="317" spans="1:28" s="98" customFormat="1" ht="15" customHeight="1" x14ac:dyDescent="0.25">
      <c r="A317" s="79"/>
      <c r="B317" s="90"/>
      <c r="C317" s="69" t="s">
        <v>24</v>
      </c>
      <c r="D317" s="69" t="s">
        <v>14</v>
      </c>
      <c r="E317" s="200" t="s">
        <v>640</v>
      </c>
      <c r="F317" s="208" t="s">
        <v>641</v>
      </c>
      <c r="G317" s="161"/>
      <c r="H317" s="102">
        <v>1961838.16</v>
      </c>
      <c r="I317" s="40"/>
      <c r="J317" s="103"/>
      <c r="K317" s="63"/>
      <c r="L317" s="103">
        <v>1961838.16</v>
      </c>
      <c r="M317" s="104"/>
      <c r="N317" s="105">
        <v>89242.98</v>
      </c>
      <c r="O317" s="103">
        <f t="shared" si="4"/>
        <v>1872595.18</v>
      </c>
      <c r="P317" s="77"/>
      <c r="Q317" s="78"/>
      <c r="AB317" s="42"/>
    </row>
    <row r="318" spans="1:28" s="98" customFormat="1" ht="15" customHeight="1" x14ac:dyDescent="0.25">
      <c r="A318" s="79"/>
      <c r="B318" s="90"/>
      <c r="C318" s="69" t="s">
        <v>24</v>
      </c>
      <c r="D318" s="69" t="s">
        <v>14</v>
      </c>
      <c r="E318" s="200" t="s">
        <v>642</v>
      </c>
      <c r="F318" s="208" t="s">
        <v>643</v>
      </c>
      <c r="G318" s="161"/>
      <c r="H318" s="102">
        <v>6491215.1100000003</v>
      </c>
      <c r="I318" s="40"/>
      <c r="J318" s="103"/>
      <c r="K318" s="63"/>
      <c r="L318" s="103">
        <v>6491215.1100000003</v>
      </c>
      <c r="M318" s="104"/>
      <c r="N318" s="105">
        <v>0</v>
      </c>
      <c r="O318" s="103">
        <f t="shared" si="4"/>
        <v>6491215.1100000003</v>
      </c>
      <c r="P318" s="77"/>
      <c r="Q318" s="78"/>
      <c r="AB318" s="42"/>
    </row>
    <row r="319" spans="1:28" s="98" customFormat="1" ht="15" customHeight="1" x14ac:dyDescent="0.25">
      <c r="A319" s="79" t="s">
        <v>17</v>
      </c>
      <c r="B319" s="90"/>
      <c r="C319" s="69" t="s">
        <v>24</v>
      </c>
      <c r="D319" s="69" t="s">
        <v>24</v>
      </c>
      <c r="E319" s="200" t="s">
        <v>644</v>
      </c>
      <c r="F319" s="208" t="s">
        <v>645</v>
      </c>
      <c r="G319" s="230">
        <f>G320+G321</f>
        <v>0</v>
      </c>
      <c r="H319" s="228">
        <v>2935315.36</v>
      </c>
      <c r="I319" s="40"/>
      <c r="J319" s="111">
        <v>0</v>
      </c>
      <c r="K319" s="63"/>
      <c r="L319" s="111">
        <v>2935315.36</v>
      </c>
      <c r="M319" s="96"/>
      <c r="N319" s="229">
        <v>158324.47</v>
      </c>
      <c r="O319" s="111">
        <f t="shared" si="4"/>
        <v>2776990.8899999997</v>
      </c>
      <c r="P319" s="77"/>
      <c r="Q319" s="78"/>
      <c r="AB319" s="42"/>
    </row>
    <row r="320" spans="1:28" s="169" customFormat="1" ht="15" customHeight="1" x14ac:dyDescent="0.25">
      <c r="A320" s="79"/>
      <c r="B320" s="90"/>
      <c r="C320" s="69" t="s">
        <v>24</v>
      </c>
      <c r="D320" s="69" t="s">
        <v>14</v>
      </c>
      <c r="E320" s="200" t="s">
        <v>646</v>
      </c>
      <c r="F320" s="217" t="s">
        <v>647</v>
      </c>
      <c r="G320" s="101"/>
      <c r="H320" s="102">
        <v>0</v>
      </c>
      <c r="I320" s="40"/>
      <c r="J320" s="103"/>
      <c r="K320" s="63"/>
      <c r="L320" s="103">
        <v>0</v>
      </c>
      <c r="M320" s="104"/>
      <c r="N320" s="105">
        <v>0</v>
      </c>
      <c r="O320" s="103">
        <f t="shared" si="4"/>
        <v>0</v>
      </c>
      <c r="P320" s="77"/>
      <c r="Q320" s="78"/>
      <c r="AB320" s="143"/>
    </row>
    <row r="321" spans="1:28" s="169" customFormat="1" ht="15" customHeight="1" x14ac:dyDescent="0.25">
      <c r="A321" s="79"/>
      <c r="B321" s="90"/>
      <c r="C321" s="69" t="s">
        <v>24</v>
      </c>
      <c r="D321" s="69" t="s">
        <v>14</v>
      </c>
      <c r="E321" s="200" t="s">
        <v>648</v>
      </c>
      <c r="F321" s="217" t="s">
        <v>649</v>
      </c>
      <c r="G321" s="101"/>
      <c r="H321" s="102">
        <v>2935315.36</v>
      </c>
      <c r="I321" s="40"/>
      <c r="J321" s="103"/>
      <c r="K321" s="63"/>
      <c r="L321" s="103">
        <v>2935315.36</v>
      </c>
      <c r="M321" s="104"/>
      <c r="N321" s="105">
        <v>158324.47</v>
      </c>
      <c r="O321" s="103">
        <f t="shared" si="4"/>
        <v>2776990.8899999997</v>
      </c>
      <c r="P321" s="77"/>
      <c r="Q321" s="78"/>
      <c r="AB321" s="143"/>
    </row>
    <row r="322" spans="1:28" s="98" customFormat="1" ht="15" customHeight="1" x14ac:dyDescent="0.25">
      <c r="A322" s="79"/>
      <c r="B322" s="90"/>
      <c r="C322" s="69" t="s">
        <v>24</v>
      </c>
      <c r="D322" s="69" t="s">
        <v>14</v>
      </c>
      <c r="E322" s="200" t="s">
        <v>650</v>
      </c>
      <c r="F322" s="208" t="s">
        <v>651</v>
      </c>
      <c r="G322" s="161"/>
      <c r="H322" s="102">
        <v>0</v>
      </c>
      <c r="I322" s="40"/>
      <c r="J322" s="103"/>
      <c r="K322" s="63"/>
      <c r="L322" s="103">
        <v>0</v>
      </c>
      <c r="M322" s="104"/>
      <c r="N322" s="105">
        <v>0</v>
      </c>
      <c r="O322" s="103">
        <f t="shared" si="4"/>
        <v>0</v>
      </c>
      <c r="P322" s="77"/>
      <c r="Q322" s="78"/>
      <c r="AB322" s="42"/>
    </row>
    <row r="323" spans="1:28" s="98" customFormat="1" ht="15" customHeight="1" x14ac:dyDescent="0.25">
      <c r="A323" s="79"/>
      <c r="B323" s="90"/>
      <c r="C323" s="69" t="s">
        <v>24</v>
      </c>
      <c r="D323" s="69" t="s">
        <v>14</v>
      </c>
      <c r="E323" s="200" t="s">
        <v>652</v>
      </c>
      <c r="F323" s="217" t="s">
        <v>653</v>
      </c>
      <c r="G323" s="101"/>
      <c r="H323" s="102">
        <v>6160408.2000000002</v>
      </c>
      <c r="I323" s="40"/>
      <c r="J323" s="103"/>
      <c r="K323" s="63"/>
      <c r="L323" s="103">
        <v>6160408.2000000002</v>
      </c>
      <c r="M323" s="104"/>
      <c r="N323" s="105">
        <v>0</v>
      </c>
      <c r="O323" s="103">
        <f t="shared" si="4"/>
        <v>6160408.2000000002</v>
      </c>
      <c r="P323" s="77"/>
      <c r="Q323" s="78"/>
      <c r="AB323" s="42"/>
    </row>
    <row r="324" spans="1:28" s="98" customFormat="1" ht="15" customHeight="1" x14ac:dyDescent="0.25">
      <c r="A324" s="79"/>
      <c r="B324" s="90"/>
      <c r="C324" s="69" t="s">
        <v>24</v>
      </c>
      <c r="D324" s="69" t="s">
        <v>14</v>
      </c>
      <c r="E324" s="200" t="s">
        <v>654</v>
      </c>
      <c r="F324" s="217" t="s">
        <v>655</v>
      </c>
      <c r="G324" s="101"/>
      <c r="H324" s="102">
        <v>21317.06</v>
      </c>
      <c r="I324" s="40"/>
      <c r="J324" s="103"/>
      <c r="K324" s="63"/>
      <c r="L324" s="103">
        <v>21317.06</v>
      </c>
      <c r="M324" s="104"/>
      <c r="N324" s="105">
        <v>0</v>
      </c>
      <c r="O324" s="103">
        <f t="shared" si="4"/>
        <v>21317.06</v>
      </c>
      <c r="P324" s="77"/>
      <c r="Q324" s="78"/>
      <c r="AB324" s="42"/>
    </row>
    <row r="325" spans="1:28" s="98" customFormat="1" ht="15" customHeight="1" x14ac:dyDescent="0.25">
      <c r="A325" s="79"/>
      <c r="B325" s="90"/>
      <c r="C325" s="69" t="s">
        <v>24</v>
      </c>
      <c r="D325" s="69" t="s">
        <v>14</v>
      </c>
      <c r="E325" s="200" t="s">
        <v>656</v>
      </c>
      <c r="F325" s="208" t="s">
        <v>657</v>
      </c>
      <c r="G325" s="161"/>
      <c r="H325" s="102">
        <v>964152.42</v>
      </c>
      <c r="I325" s="40"/>
      <c r="J325" s="103"/>
      <c r="K325" s="63"/>
      <c r="L325" s="103">
        <v>964152.42</v>
      </c>
      <c r="M325" s="104"/>
      <c r="N325" s="105">
        <v>8518.0499999999993</v>
      </c>
      <c r="O325" s="103">
        <f t="shared" si="4"/>
        <v>955634.37</v>
      </c>
      <c r="P325" s="77"/>
      <c r="Q325" s="78"/>
      <c r="AB325" s="42"/>
    </row>
    <row r="326" spans="1:28" s="98" customFormat="1" ht="15" customHeight="1" x14ac:dyDescent="0.25">
      <c r="A326" s="79"/>
      <c r="B326" s="90"/>
      <c r="C326" s="69" t="s">
        <v>24</v>
      </c>
      <c r="D326" s="69" t="s">
        <v>14</v>
      </c>
      <c r="E326" s="200" t="s">
        <v>658</v>
      </c>
      <c r="F326" s="217" t="s">
        <v>659</v>
      </c>
      <c r="G326" s="101"/>
      <c r="H326" s="102">
        <v>1640374.28</v>
      </c>
      <c r="I326" s="40"/>
      <c r="J326" s="103"/>
      <c r="K326" s="63"/>
      <c r="L326" s="103">
        <v>1640374.28</v>
      </c>
      <c r="M326" s="104"/>
      <c r="N326" s="105">
        <v>0</v>
      </c>
      <c r="O326" s="103">
        <f t="shared" si="4"/>
        <v>1640374.28</v>
      </c>
      <c r="P326" s="77"/>
      <c r="Q326" s="78"/>
      <c r="AB326" s="42"/>
    </row>
    <row r="327" spans="1:28" s="98" customFormat="1" ht="15" customHeight="1" x14ac:dyDescent="0.25">
      <c r="A327" s="79"/>
      <c r="B327" s="90"/>
      <c r="C327" s="69" t="s">
        <v>24</v>
      </c>
      <c r="D327" s="69" t="s">
        <v>14</v>
      </c>
      <c r="E327" s="200" t="s">
        <v>660</v>
      </c>
      <c r="F327" s="217" t="s">
        <v>661</v>
      </c>
      <c r="G327" s="101"/>
      <c r="H327" s="102">
        <v>6857786.5599999996</v>
      </c>
      <c r="I327" s="40"/>
      <c r="J327" s="103"/>
      <c r="K327" s="63"/>
      <c r="L327" s="103">
        <v>6857786.5599999996</v>
      </c>
      <c r="M327" s="104"/>
      <c r="N327" s="105">
        <v>0</v>
      </c>
      <c r="O327" s="103">
        <f t="shared" si="4"/>
        <v>6857786.5599999996</v>
      </c>
      <c r="P327" s="77"/>
      <c r="Q327" s="78"/>
      <c r="AB327" s="42"/>
    </row>
    <row r="328" spans="1:28" s="98" customFormat="1" ht="15" customHeight="1" x14ac:dyDescent="0.25">
      <c r="A328" s="79"/>
      <c r="B328" s="90"/>
      <c r="C328" s="69" t="s">
        <v>24</v>
      </c>
      <c r="D328" s="69" t="s">
        <v>14</v>
      </c>
      <c r="E328" s="200" t="s">
        <v>662</v>
      </c>
      <c r="F328" s="208" t="s">
        <v>663</v>
      </c>
      <c r="G328" s="161"/>
      <c r="H328" s="102">
        <v>2628954.69</v>
      </c>
      <c r="I328" s="40"/>
      <c r="J328" s="103"/>
      <c r="K328" s="63"/>
      <c r="L328" s="103">
        <v>2628954.69</v>
      </c>
      <c r="M328" s="104"/>
      <c r="N328" s="105">
        <v>0</v>
      </c>
      <c r="O328" s="103">
        <f t="shared" si="4"/>
        <v>2628954.69</v>
      </c>
      <c r="P328" s="77"/>
      <c r="Q328" s="78"/>
      <c r="AB328" s="42"/>
    </row>
    <row r="329" spans="1:28" s="98" customFormat="1" ht="15" customHeight="1" x14ac:dyDescent="0.25">
      <c r="A329" s="79" t="s">
        <v>17</v>
      </c>
      <c r="B329" s="90"/>
      <c r="C329" s="69" t="s">
        <v>24</v>
      </c>
      <c r="D329" s="69" t="s">
        <v>24</v>
      </c>
      <c r="E329" s="200" t="s">
        <v>664</v>
      </c>
      <c r="F329" s="208" t="s">
        <v>665</v>
      </c>
      <c r="G329" s="230">
        <f>+G330+G331</f>
        <v>0</v>
      </c>
      <c r="H329" s="228">
        <v>2654399.35</v>
      </c>
      <c r="I329" s="40"/>
      <c r="J329" s="111">
        <v>0</v>
      </c>
      <c r="K329" s="63"/>
      <c r="L329" s="111">
        <v>2654399.35</v>
      </c>
      <c r="M329" s="96"/>
      <c r="N329" s="229">
        <v>0</v>
      </c>
      <c r="O329" s="111">
        <f t="shared" si="4"/>
        <v>2654399.35</v>
      </c>
      <c r="P329" s="77"/>
      <c r="Q329" s="78"/>
      <c r="AB329" s="42"/>
    </row>
    <row r="330" spans="1:28" s="98" customFormat="1" ht="15" customHeight="1" x14ac:dyDescent="0.25">
      <c r="A330" s="79"/>
      <c r="B330" s="90"/>
      <c r="C330" s="69" t="s">
        <v>24</v>
      </c>
      <c r="D330" s="69" t="s">
        <v>14</v>
      </c>
      <c r="E330" s="201" t="s">
        <v>666</v>
      </c>
      <c r="F330" s="217" t="s">
        <v>667</v>
      </c>
      <c r="G330" s="101"/>
      <c r="H330" s="102">
        <v>2616265.6</v>
      </c>
      <c r="I330" s="40"/>
      <c r="J330" s="103"/>
      <c r="K330" s="227"/>
      <c r="L330" s="103">
        <v>2616265.6</v>
      </c>
      <c r="M330" s="104"/>
      <c r="N330" s="105">
        <v>0</v>
      </c>
      <c r="O330" s="103">
        <f t="shared" ref="O330:O393" si="5">H330-N330</f>
        <v>2616265.6</v>
      </c>
      <c r="P330" s="77"/>
      <c r="Q330" s="78"/>
      <c r="AB330" s="42"/>
    </row>
    <row r="331" spans="1:28" s="98" customFormat="1" ht="15" customHeight="1" x14ac:dyDescent="0.25">
      <c r="A331" s="79"/>
      <c r="B331" s="90"/>
      <c r="C331" s="69" t="s">
        <v>24</v>
      </c>
      <c r="D331" s="69" t="s">
        <v>14</v>
      </c>
      <c r="E331" s="201" t="s">
        <v>668</v>
      </c>
      <c r="F331" s="217" t="s">
        <v>669</v>
      </c>
      <c r="G331" s="101"/>
      <c r="H331" s="102">
        <v>38133.75</v>
      </c>
      <c r="I331" s="40"/>
      <c r="J331" s="103"/>
      <c r="K331" s="63"/>
      <c r="L331" s="103">
        <v>38133.75</v>
      </c>
      <c r="M331" s="104"/>
      <c r="N331" s="105">
        <v>0</v>
      </c>
      <c r="O331" s="103">
        <f t="shared" si="5"/>
        <v>38133.75</v>
      </c>
      <c r="P331" s="77"/>
      <c r="Q331" s="78"/>
      <c r="AB331" s="42"/>
    </row>
    <row r="332" spans="1:28" s="98" customFormat="1" ht="15" customHeight="1" x14ac:dyDescent="0.25">
      <c r="A332" s="79" t="s">
        <v>17</v>
      </c>
      <c r="B332" s="90"/>
      <c r="C332" s="69" t="s">
        <v>24</v>
      </c>
      <c r="D332" s="69" t="s">
        <v>24</v>
      </c>
      <c r="E332" s="200" t="s">
        <v>670</v>
      </c>
      <c r="F332" s="208" t="s">
        <v>671</v>
      </c>
      <c r="G332" s="230">
        <f>SUM(G333:G335)</f>
        <v>0</v>
      </c>
      <c r="H332" s="228">
        <v>13473217.41</v>
      </c>
      <c r="I332" s="40"/>
      <c r="J332" s="111">
        <v>0</v>
      </c>
      <c r="K332" s="63"/>
      <c r="L332" s="111">
        <v>13473217.41</v>
      </c>
      <c r="M332" s="96"/>
      <c r="N332" s="229">
        <v>1287109.6499999999</v>
      </c>
      <c r="O332" s="111">
        <f t="shared" si="5"/>
        <v>12186107.76</v>
      </c>
      <c r="P332" s="77"/>
      <c r="Q332" s="78"/>
      <c r="AB332" s="42"/>
    </row>
    <row r="333" spans="1:28" s="98" customFormat="1" ht="15" customHeight="1" x14ac:dyDescent="0.25">
      <c r="A333" s="79"/>
      <c r="B333" s="90" t="s">
        <v>13</v>
      </c>
      <c r="C333" s="69" t="s">
        <v>13</v>
      </c>
      <c r="D333" s="69" t="s">
        <v>14</v>
      </c>
      <c r="E333" s="201" t="s">
        <v>672</v>
      </c>
      <c r="F333" s="217" t="s">
        <v>673</v>
      </c>
      <c r="G333" s="101"/>
      <c r="H333" s="102">
        <v>0</v>
      </c>
      <c r="I333" s="40"/>
      <c r="J333" s="103"/>
      <c r="K333" s="63"/>
      <c r="L333" s="103">
        <v>0</v>
      </c>
      <c r="M333" s="104"/>
      <c r="N333" s="105">
        <v>0</v>
      </c>
      <c r="O333" s="103">
        <f t="shared" si="5"/>
        <v>0</v>
      </c>
      <c r="P333" s="77"/>
      <c r="Q333" s="78"/>
      <c r="AB333" s="42"/>
    </row>
    <row r="334" spans="1:28" s="98" customFormat="1" ht="15" customHeight="1" x14ac:dyDescent="0.25">
      <c r="A334" s="79"/>
      <c r="B334" s="90"/>
      <c r="C334" s="69" t="s">
        <v>24</v>
      </c>
      <c r="D334" s="69" t="s">
        <v>14</v>
      </c>
      <c r="E334" s="201" t="s">
        <v>674</v>
      </c>
      <c r="F334" s="217" t="s">
        <v>675</v>
      </c>
      <c r="G334" s="101"/>
      <c r="H334" s="102">
        <v>0</v>
      </c>
      <c r="I334" s="40"/>
      <c r="J334" s="103"/>
      <c r="K334" s="63"/>
      <c r="L334" s="103">
        <v>0</v>
      </c>
      <c r="M334" s="104"/>
      <c r="N334" s="105">
        <v>0</v>
      </c>
      <c r="O334" s="103">
        <f t="shared" si="5"/>
        <v>0</v>
      </c>
      <c r="P334" s="77"/>
      <c r="Q334" s="78"/>
      <c r="AB334" s="42"/>
    </row>
    <row r="335" spans="1:28" s="98" customFormat="1" ht="15" customHeight="1" x14ac:dyDescent="0.25">
      <c r="A335" s="79"/>
      <c r="B335" s="90"/>
      <c r="C335" s="69" t="s">
        <v>24</v>
      </c>
      <c r="D335" s="69" t="s">
        <v>14</v>
      </c>
      <c r="E335" s="201" t="s">
        <v>676</v>
      </c>
      <c r="F335" s="217" t="s">
        <v>677</v>
      </c>
      <c r="G335" s="101"/>
      <c r="H335" s="102">
        <v>13473217.41</v>
      </c>
      <c r="I335" s="40"/>
      <c r="J335" s="103"/>
      <c r="K335" s="63"/>
      <c r="L335" s="103">
        <v>13473217.41</v>
      </c>
      <c r="M335" s="104"/>
      <c r="N335" s="105">
        <v>1287109.6499999999</v>
      </c>
      <c r="O335" s="103">
        <f t="shared" si="5"/>
        <v>12186107.76</v>
      </c>
      <c r="P335" s="77"/>
      <c r="Q335" s="78"/>
      <c r="AB335" s="42"/>
    </row>
    <row r="336" spans="1:28" s="98" customFormat="1" ht="15" customHeight="1" x14ac:dyDescent="0.25">
      <c r="A336" s="79" t="s">
        <v>17</v>
      </c>
      <c r="B336" s="90"/>
      <c r="C336" s="69" t="s">
        <v>24</v>
      </c>
      <c r="D336" s="69" t="s">
        <v>24</v>
      </c>
      <c r="E336" s="197" t="s">
        <v>678</v>
      </c>
      <c r="F336" s="215" t="s">
        <v>679</v>
      </c>
      <c r="G336" s="216">
        <f>SUM(G337:G339)+G345</f>
        <v>0</v>
      </c>
      <c r="H336" s="212">
        <v>72061</v>
      </c>
      <c r="I336" s="40"/>
      <c r="J336" s="213">
        <v>0</v>
      </c>
      <c r="K336" s="63"/>
      <c r="L336" s="213">
        <v>72061</v>
      </c>
      <c r="M336" s="129"/>
      <c r="N336" s="214">
        <v>33261.22</v>
      </c>
      <c r="O336" s="213">
        <f t="shared" si="5"/>
        <v>38799.78</v>
      </c>
      <c r="P336" s="77"/>
      <c r="Q336" s="78"/>
      <c r="AB336" s="42"/>
    </row>
    <row r="337" spans="1:28" s="98" customFormat="1" ht="15" customHeight="1" x14ac:dyDescent="0.25">
      <c r="A337" s="79"/>
      <c r="B337" s="90" t="s">
        <v>13</v>
      </c>
      <c r="C337" s="69" t="s">
        <v>13</v>
      </c>
      <c r="D337" s="69" t="s">
        <v>14</v>
      </c>
      <c r="E337" s="200" t="s">
        <v>680</v>
      </c>
      <c r="F337" s="208" t="s">
        <v>681</v>
      </c>
      <c r="G337" s="161"/>
      <c r="H337" s="102">
        <v>0</v>
      </c>
      <c r="I337" s="40"/>
      <c r="J337" s="103"/>
      <c r="K337" s="63"/>
      <c r="L337" s="103">
        <v>0</v>
      </c>
      <c r="M337" s="104"/>
      <c r="N337" s="105">
        <v>0</v>
      </c>
      <c r="O337" s="103">
        <f t="shared" si="5"/>
        <v>0</v>
      </c>
      <c r="P337" s="77"/>
      <c r="Q337" s="78"/>
      <c r="AB337" s="42"/>
    </row>
    <row r="338" spans="1:28" s="98" customFormat="1" ht="15" customHeight="1" x14ac:dyDescent="0.25">
      <c r="A338" s="79"/>
      <c r="B338" s="90"/>
      <c r="C338" s="69" t="s">
        <v>24</v>
      </c>
      <c r="D338" s="69" t="s">
        <v>14</v>
      </c>
      <c r="E338" s="200" t="s">
        <v>682</v>
      </c>
      <c r="F338" s="208" t="s">
        <v>683</v>
      </c>
      <c r="G338" s="161"/>
      <c r="H338" s="102">
        <v>0</v>
      </c>
      <c r="I338" s="40"/>
      <c r="J338" s="103"/>
      <c r="K338" s="63"/>
      <c r="L338" s="103">
        <v>0</v>
      </c>
      <c r="M338" s="104"/>
      <c r="N338" s="105">
        <v>0</v>
      </c>
      <c r="O338" s="103">
        <f t="shared" si="5"/>
        <v>0</v>
      </c>
      <c r="P338" s="77"/>
      <c r="Q338" s="78"/>
      <c r="AB338" s="42"/>
    </row>
    <row r="339" spans="1:28" s="98" customFormat="1" ht="15" customHeight="1" x14ac:dyDescent="0.25">
      <c r="A339" s="79" t="s">
        <v>17</v>
      </c>
      <c r="B339" s="90"/>
      <c r="C339" s="69" t="s">
        <v>24</v>
      </c>
      <c r="D339" s="69" t="s">
        <v>24</v>
      </c>
      <c r="E339" s="200" t="s">
        <v>684</v>
      </c>
      <c r="F339" s="208" t="s">
        <v>685</v>
      </c>
      <c r="G339" s="230">
        <f>SUM(G340:G345)</f>
        <v>0</v>
      </c>
      <c r="H339" s="228">
        <v>0</v>
      </c>
      <c r="I339" s="40"/>
      <c r="J339" s="111">
        <v>0</v>
      </c>
      <c r="K339" s="63"/>
      <c r="L339" s="111">
        <v>0</v>
      </c>
      <c r="M339" s="96"/>
      <c r="N339" s="229">
        <v>33261.22</v>
      </c>
      <c r="O339" s="111">
        <f t="shared" si="5"/>
        <v>-33261.22</v>
      </c>
      <c r="P339" s="77"/>
      <c r="Q339" s="78"/>
      <c r="AB339" s="42"/>
    </row>
    <row r="340" spans="1:28" s="98" customFormat="1" ht="15" customHeight="1" x14ac:dyDescent="0.25">
      <c r="A340" s="79"/>
      <c r="B340" s="90"/>
      <c r="C340" s="69" t="s">
        <v>24</v>
      </c>
      <c r="D340" s="69" t="s">
        <v>14</v>
      </c>
      <c r="E340" s="201" t="s">
        <v>686</v>
      </c>
      <c r="F340" s="217" t="s">
        <v>687</v>
      </c>
      <c r="G340" s="101"/>
      <c r="H340" s="102">
        <v>0</v>
      </c>
      <c r="I340" s="40"/>
      <c r="J340" s="103"/>
      <c r="K340" s="63"/>
      <c r="L340" s="103">
        <v>0</v>
      </c>
      <c r="M340" s="104"/>
      <c r="N340" s="105">
        <v>0</v>
      </c>
      <c r="O340" s="103">
        <f t="shared" si="5"/>
        <v>0</v>
      </c>
      <c r="P340" s="77"/>
      <c r="Q340" s="78"/>
      <c r="AB340" s="42"/>
    </row>
    <row r="341" spans="1:28" s="98" customFormat="1" ht="15" customHeight="1" x14ac:dyDescent="0.25">
      <c r="A341" s="79"/>
      <c r="B341" s="90"/>
      <c r="C341" s="69" t="s">
        <v>24</v>
      </c>
      <c r="D341" s="69" t="s">
        <v>14</v>
      </c>
      <c r="E341" s="201" t="s">
        <v>688</v>
      </c>
      <c r="F341" s="217" t="s">
        <v>689</v>
      </c>
      <c r="G341" s="101"/>
      <c r="H341" s="102">
        <v>0</v>
      </c>
      <c r="I341" s="40"/>
      <c r="J341" s="103"/>
      <c r="K341" s="63"/>
      <c r="L341" s="103">
        <v>0</v>
      </c>
      <c r="M341" s="104"/>
      <c r="N341" s="105">
        <v>33261.22</v>
      </c>
      <c r="O341" s="103">
        <f t="shared" si="5"/>
        <v>-33261.22</v>
      </c>
      <c r="P341" s="77"/>
      <c r="Q341" s="78"/>
      <c r="AB341" s="42"/>
    </row>
    <row r="342" spans="1:28" s="98" customFormat="1" ht="15" customHeight="1" x14ac:dyDescent="0.25">
      <c r="A342" s="79"/>
      <c r="B342" s="90"/>
      <c r="C342" s="69" t="s">
        <v>24</v>
      </c>
      <c r="D342" s="69" t="s">
        <v>14</v>
      </c>
      <c r="E342" s="201" t="s">
        <v>690</v>
      </c>
      <c r="F342" s="217" t="s">
        <v>691</v>
      </c>
      <c r="G342" s="101"/>
      <c r="H342" s="102">
        <v>0</v>
      </c>
      <c r="I342" s="40"/>
      <c r="J342" s="103"/>
      <c r="K342" s="63"/>
      <c r="L342" s="103">
        <v>0</v>
      </c>
      <c r="M342" s="104"/>
      <c r="N342" s="105">
        <v>0</v>
      </c>
      <c r="O342" s="103">
        <f t="shared" si="5"/>
        <v>0</v>
      </c>
      <c r="P342" s="77"/>
      <c r="Q342" s="78"/>
      <c r="AB342" s="42"/>
    </row>
    <row r="343" spans="1:28" s="98" customFormat="1" ht="15" customHeight="1" x14ac:dyDescent="0.25">
      <c r="A343" s="79"/>
      <c r="B343" s="90"/>
      <c r="C343" s="69" t="s">
        <v>24</v>
      </c>
      <c r="D343" s="69" t="s">
        <v>14</v>
      </c>
      <c r="E343" s="201" t="s">
        <v>692</v>
      </c>
      <c r="F343" s="217" t="s">
        <v>693</v>
      </c>
      <c r="G343" s="101"/>
      <c r="H343" s="102">
        <v>0</v>
      </c>
      <c r="I343" s="40"/>
      <c r="J343" s="103"/>
      <c r="K343" s="63"/>
      <c r="L343" s="103">
        <v>0</v>
      </c>
      <c r="M343" s="104"/>
      <c r="N343" s="105">
        <v>0</v>
      </c>
      <c r="O343" s="103">
        <f t="shared" si="5"/>
        <v>0</v>
      </c>
      <c r="P343" s="77"/>
      <c r="Q343" s="78"/>
      <c r="AB343" s="42"/>
    </row>
    <row r="344" spans="1:28" s="98" customFormat="1" ht="15" customHeight="1" x14ac:dyDescent="0.25">
      <c r="A344" s="79"/>
      <c r="B344" s="90"/>
      <c r="C344" s="69" t="s">
        <v>24</v>
      </c>
      <c r="D344" s="69" t="s">
        <v>14</v>
      </c>
      <c r="E344" s="201" t="s">
        <v>694</v>
      </c>
      <c r="F344" s="217" t="s">
        <v>695</v>
      </c>
      <c r="G344" s="101"/>
      <c r="H344" s="102">
        <v>0</v>
      </c>
      <c r="I344" s="40"/>
      <c r="J344" s="103"/>
      <c r="K344" s="63"/>
      <c r="L344" s="103">
        <v>0</v>
      </c>
      <c r="M344" s="104"/>
      <c r="N344" s="105">
        <v>0</v>
      </c>
      <c r="O344" s="103">
        <f t="shared" si="5"/>
        <v>0</v>
      </c>
      <c r="P344" s="77"/>
      <c r="Q344" s="78"/>
      <c r="AB344" s="42"/>
    </row>
    <row r="345" spans="1:28" s="169" customFormat="1" ht="15" customHeight="1" x14ac:dyDescent="0.25">
      <c r="A345" s="79"/>
      <c r="B345" s="90"/>
      <c r="C345" s="69" t="s">
        <v>24</v>
      </c>
      <c r="D345" s="69" t="s">
        <v>14</v>
      </c>
      <c r="E345" s="201" t="s">
        <v>696</v>
      </c>
      <c r="F345" s="217" t="s">
        <v>697</v>
      </c>
      <c r="G345" s="101"/>
      <c r="H345" s="102">
        <v>0</v>
      </c>
      <c r="I345" s="40"/>
      <c r="J345" s="103"/>
      <c r="K345" s="63"/>
      <c r="L345" s="103">
        <v>0</v>
      </c>
      <c r="M345" s="104"/>
      <c r="N345" s="105">
        <v>0</v>
      </c>
      <c r="O345" s="103">
        <f t="shared" si="5"/>
        <v>0</v>
      </c>
      <c r="P345" s="77"/>
      <c r="Q345" s="78"/>
      <c r="AB345" s="143"/>
    </row>
    <row r="346" spans="1:28" s="98" customFormat="1" ht="15" customHeight="1" x14ac:dyDescent="0.25">
      <c r="A346" s="79" t="s">
        <v>17</v>
      </c>
      <c r="B346" s="90"/>
      <c r="C346" s="69" t="s">
        <v>24</v>
      </c>
      <c r="D346" s="69" t="s">
        <v>24</v>
      </c>
      <c r="E346" s="200" t="s">
        <v>698</v>
      </c>
      <c r="F346" s="208" t="s">
        <v>699</v>
      </c>
      <c r="G346" s="230">
        <f>SUM(G347:G349)</f>
        <v>0</v>
      </c>
      <c r="H346" s="228">
        <v>72061</v>
      </c>
      <c r="I346" s="40"/>
      <c r="J346" s="111">
        <v>0</v>
      </c>
      <c r="K346" s="63"/>
      <c r="L346" s="111">
        <v>72061</v>
      </c>
      <c r="M346" s="96"/>
      <c r="N346" s="229">
        <v>0</v>
      </c>
      <c r="O346" s="111">
        <f t="shared" si="5"/>
        <v>72061</v>
      </c>
      <c r="P346" s="77"/>
      <c r="Q346" s="78"/>
      <c r="AB346" s="42"/>
    </row>
    <row r="347" spans="1:28" s="98" customFormat="1" ht="15" customHeight="1" x14ac:dyDescent="0.25">
      <c r="A347" s="79"/>
      <c r="B347" s="90" t="s">
        <v>13</v>
      </c>
      <c r="C347" s="69" t="s">
        <v>13</v>
      </c>
      <c r="D347" s="69" t="s">
        <v>14</v>
      </c>
      <c r="E347" s="201" t="s">
        <v>700</v>
      </c>
      <c r="F347" s="217" t="s">
        <v>701</v>
      </c>
      <c r="G347" s="101"/>
      <c r="H347" s="102">
        <v>72061</v>
      </c>
      <c r="I347" s="40"/>
      <c r="J347" s="103"/>
      <c r="K347" s="63"/>
      <c r="L347" s="103">
        <v>72061</v>
      </c>
      <c r="M347" s="104"/>
      <c r="N347" s="105">
        <v>0</v>
      </c>
      <c r="O347" s="103">
        <f t="shared" si="5"/>
        <v>72061</v>
      </c>
      <c r="P347" s="77"/>
      <c r="Q347" s="78"/>
      <c r="AB347" s="42"/>
    </row>
    <row r="348" spans="1:28" s="98" customFormat="1" ht="15" customHeight="1" x14ac:dyDescent="0.25">
      <c r="A348" s="79"/>
      <c r="B348" s="90"/>
      <c r="C348" s="69" t="s">
        <v>24</v>
      </c>
      <c r="D348" s="69" t="s">
        <v>14</v>
      </c>
      <c r="E348" s="201" t="s">
        <v>702</v>
      </c>
      <c r="F348" s="217" t="s">
        <v>703</v>
      </c>
      <c r="G348" s="101"/>
      <c r="H348" s="102">
        <v>0</v>
      </c>
      <c r="I348" s="40"/>
      <c r="J348" s="103"/>
      <c r="K348" s="63"/>
      <c r="L348" s="103">
        <v>0</v>
      </c>
      <c r="M348" s="104"/>
      <c r="N348" s="105">
        <v>0</v>
      </c>
      <c r="O348" s="103">
        <f t="shared" si="5"/>
        <v>0</v>
      </c>
      <c r="P348" s="77"/>
      <c r="Q348" s="78"/>
      <c r="AB348" s="42"/>
    </row>
    <row r="349" spans="1:28" s="98" customFormat="1" ht="15" customHeight="1" x14ac:dyDescent="0.25">
      <c r="A349" s="79"/>
      <c r="B349" s="90" t="s">
        <v>152</v>
      </c>
      <c r="C349" s="69" t="s">
        <v>152</v>
      </c>
      <c r="D349" s="69" t="s">
        <v>14</v>
      </c>
      <c r="E349" s="201" t="s">
        <v>704</v>
      </c>
      <c r="F349" s="217" t="s">
        <v>705</v>
      </c>
      <c r="G349" s="101"/>
      <c r="H349" s="102">
        <v>0</v>
      </c>
      <c r="I349" s="40"/>
      <c r="J349" s="103"/>
      <c r="K349" s="63"/>
      <c r="L349" s="103">
        <v>0</v>
      </c>
      <c r="M349" s="104"/>
      <c r="N349" s="105">
        <v>0</v>
      </c>
      <c r="O349" s="103">
        <f t="shared" si="5"/>
        <v>0</v>
      </c>
      <c r="P349" s="77"/>
      <c r="Q349" s="78"/>
      <c r="AB349" s="42"/>
    </row>
    <row r="350" spans="1:28" s="98" customFormat="1" ht="15" customHeight="1" x14ac:dyDescent="0.25">
      <c r="A350" s="79" t="s">
        <v>17</v>
      </c>
      <c r="B350" s="90"/>
      <c r="C350" s="69" t="s">
        <v>24</v>
      </c>
      <c r="D350" s="69" t="s">
        <v>24</v>
      </c>
      <c r="E350" s="197" t="s">
        <v>706</v>
      </c>
      <c r="F350" s="215" t="s">
        <v>707</v>
      </c>
      <c r="G350" s="216">
        <f>SUM(G351:G352)</f>
        <v>0</v>
      </c>
      <c r="H350" s="212">
        <v>396631.57999999996</v>
      </c>
      <c r="I350" s="40"/>
      <c r="J350" s="213">
        <v>0</v>
      </c>
      <c r="K350" s="63"/>
      <c r="L350" s="213">
        <v>396631.57999999996</v>
      </c>
      <c r="M350" s="129"/>
      <c r="N350" s="214">
        <v>0</v>
      </c>
      <c r="O350" s="213">
        <f t="shared" si="5"/>
        <v>396631.57999999996</v>
      </c>
      <c r="P350" s="77"/>
      <c r="Q350" s="78"/>
      <c r="AB350" s="42"/>
    </row>
    <row r="351" spans="1:28" s="98" customFormat="1" ht="15" customHeight="1" x14ac:dyDescent="0.25">
      <c r="A351" s="79"/>
      <c r="B351" s="90"/>
      <c r="C351" s="69" t="s">
        <v>24</v>
      </c>
      <c r="D351" s="69" t="s">
        <v>14</v>
      </c>
      <c r="E351" s="200" t="s">
        <v>708</v>
      </c>
      <c r="F351" s="208" t="s">
        <v>709</v>
      </c>
      <c r="G351" s="161"/>
      <c r="H351" s="102">
        <v>47777.23</v>
      </c>
      <c r="I351" s="40"/>
      <c r="J351" s="103"/>
      <c r="K351" s="63"/>
      <c r="L351" s="103">
        <v>47777.23</v>
      </c>
      <c r="M351" s="104"/>
      <c r="N351" s="105">
        <v>0</v>
      </c>
      <c r="O351" s="103">
        <f t="shared" si="5"/>
        <v>47777.23</v>
      </c>
      <c r="P351" s="77"/>
      <c r="Q351" s="78"/>
      <c r="AB351" s="42"/>
    </row>
    <row r="352" spans="1:28" s="98" customFormat="1" ht="15" customHeight="1" x14ac:dyDescent="0.25">
      <c r="A352" s="79"/>
      <c r="B352" s="90"/>
      <c r="C352" s="69" t="s">
        <v>24</v>
      </c>
      <c r="D352" s="69" t="s">
        <v>14</v>
      </c>
      <c r="E352" s="200" t="s">
        <v>710</v>
      </c>
      <c r="F352" s="208" t="s">
        <v>711</v>
      </c>
      <c r="G352" s="161"/>
      <c r="H352" s="102">
        <v>348854.35</v>
      </c>
      <c r="I352" s="40"/>
      <c r="J352" s="103"/>
      <c r="K352" s="63"/>
      <c r="L352" s="103">
        <v>348854.35</v>
      </c>
      <c r="M352" s="104"/>
      <c r="N352" s="105">
        <v>0</v>
      </c>
      <c r="O352" s="103">
        <f t="shared" si="5"/>
        <v>348854.35</v>
      </c>
      <c r="P352" s="77"/>
      <c r="Q352" s="78"/>
      <c r="AB352" s="42"/>
    </row>
    <row r="353" spans="1:28" s="98" customFormat="1" ht="15" customHeight="1" x14ac:dyDescent="0.25">
      <c r="A353" s="79" t="s">
        <v>17</v>
      </c>
      <c r="B353" s="90"/>
      <c r="C353" s="69" t="s">
        <v>24</v>
      </c>
      <c r="D353" s="69" t="s">
        <v>24</v>
      </c>
      <c r="E353" s="195" t="s">
        <v>712</v>
      </c>
      <c r="F353" s="231" t="s">
        <v>713</v>
      </c>
      <c r="G353" s="133">
        <f>SUM(G354:G360)</f>
        <v>0</v>
      </c>
      <c r="H353" s="134">
        <v>12964841.309999999</v>
      </c>
      <c r="I353" s="40"/>
      <c r="J353" s="74">
        <v>0</v>
      </c>
      <c r="K353" s="63"/>
      <c r="L353" s="74">
        <v>12964841.309999999</v>
      </c>
      <c r="M353" s="75"/>
      <c r="N353" s="135">
        <v>0</v>
      </c>
      <c r="O353" s="74">
        <f t="shared" si="5"/>
        <v>12964841.309999999</v>
      </c>
      <c r="P353" s="77"/>
      <c r="Q353" s="78"/>
      <c r="AB353" s="42"/>
    </row>
    <row r="354" spans="1:28" s="98" customFormat="1" ht="15" customHeight="1" x14ac:dyDescent="0.25">
      <c r="A354" s="79"/>
      <c r="B354" s="90"/>
      <c r="C354" s="69" t="s">
        <v>24</v>
      </c>
      <c r="D354" s="69" t="s">
        <v>14</v>
      </c>
      <c r="E354" s="197" t="s">
        <v>714</v>
      </c>
      <c r="F354" s="209" t="s">
        <v>715</v>
      </c>
      <c r="G354" s="126"/>
      <c r="H354" s="136">
        <v>4369476.21</v>
      </c>
      <c r="I354" s="40"/>
      <c r="J354" s="137"/>
      <c r="K354" s="63"/>
      <c r="L354" s="137">
        <v>4369476.21</v>
      </c>
      <c r="M354" s="104"/>
      <c r="N354" s="138">
        <v>0</v>
      </c>
      <c r="O354" s="137">
        <f t="shared" si="5"/>
        <v>4369476.21</v>
      </c>
      <c r="P354" s="77"/>
      <c r="Q354" s="78"/>
      <c r="AB354" s="42"/>
    </row>
    <row r="355" spans="1:28" s="98" customFormat="1" ht="15" customHeight="1" x14ac:dyDescent="0.25">
      <c r="A355" s="79"/>
      <c r="B355" s="90"/>
      <c r="C355" s="69" t="s">
        <v>24</v>
      </c>
      <c r="D355" s="69" t="s">
        <v>14</v>
      </c>
      <c r="E355" s="197" t="s">
        <v>716</v>
      </c>
      <c r="F355" s="209" t="s">
        <v>717</v>
      </c>
      <c r="G355" s="126"/>
      <c r="H355" s="136">
        <v>3266804.23</v>
      </c>
      <c r="I355" s="40"/>
      <c r="J355" s="137"/>
      <c r="K355" s="63"/>
      <c r="L355" s="137">
        <v>3266804.23</v>
      </c>
      <c r="M355" s="104"/>
      <c r="N355" s="138">
        <v>0</v>
      </c>
      <c r="O355" s="137">
        <f t="shared" si="5"/>
        <v>3266804.23</v>
      </c>
      <c r="P355" s="77"/>
      <c r="Q355" s="78"/>
      <c r="AB355" s="42"/>
    </row>
    <row r="356" spans="1:28" s="98" customFormat="1" ht="15" customHeight="1" x14ac:dyDescent="0.25">
      <c r="A356" s="79"/>
      <c r="B356" s="90"/>
      <c r="C356" s="69" t="s">
        <v>24</v>
      </c>
      <c r="D356" s="69" t="s">
        <v>14</v>
      </c>
      <c r="E356" s="197" t="s">
        <v>718</v>
      </c>
      <c r="F356" s="209" t="s">
        <v>719</v>
      </c>
      <c r="G356" s="126"/>
      <c r="H356" s="136">
        <v>5199296.51</v>
      </c>
      <c r="I356" s="40"/>
      <c r="J356" s="137"/>
      <c r="K356" s="63"/>
      <c r="L356" s="137">
        <v>5199296.51</v>
      </c>
      <c r="M356" s="104"/>
      <c r="N356" s="138">
        <v>0</v>
      </c>
      <c r="O356" s="137">
        <f t="shared" si="5"/>
        <v>5199296.51</v>
      </c>
      <c r="P356" s="77"/>
      <c r="Q356" s="78"/>
      <c r="AB356" s="42"/>
    </row>
    <row r="357" spans="1:28" s="98" customFormat="1" ht="15" customHeight="1" x14ac:dyDescent="0.25">
      <c r="A357" s="79"/>
      <c r="B357" s="90"/>
      <c r="C357" s="69" t="s">
        <v>24</v>
      </c>
      <c r="D357" s="69" t="s">
        <v>14</v>
      </c>
      <c r="E357" s="197" t="s">
        <v>720</v>
      </c>
      <c r="F357" s="209" t="s">
        <v>721</v>
      </c>
      <c r="G357" s="126"/>
      <c r="H357" s="136">
        <v>34837.199999999997</v>
      </c>
      <c r="I357" s="40"/>
      <c r="J357" s="137"/>
      <c r="K357" s="63"/>
      <c r="L357" s="137">
        <v>34837.199999999997</v>
      </c>
      <c r="M357" s="104"/>
      <c r="N357" s="138">
        <v>0</v>
      </c>
      <c r="O357" s="137">
        <f t="shared" si="5"/>
        <v>34837.199999999997</v>
      </c>
      <c r="P357" s="77"/>
      <c r="Q357" s="78"/>
      <c r="AB357" s="42"/>
    </row>
    <row r="358" spans="1:28" s="98" customFormat="1" ht="15" customHeight="1" x14ac:dyDescent="0.25">
      <c r="A358" s="79"/>
      <c r="B358" s="90"/>
      <c r="C358" s="69" t="s">
        <v>24</v>
      </c>
      <c r="D358" s="69" t="s">
        <v>14</v>
      </c>
      <c r="E358" s="197" t="s">
        <v>722</v>
      </c>
      <c r="F358" s="209" t="s">
        <v>723</v>
      </c>
      <c r="G358" s="126"/>
      <c r="H358" s="136">
        <v>89439.9</v>
      </c>
      <c r="I358" s="40"/>
      <c r="J358" s="137"/>
      <c r="K358" s="63"/>
      <c r="L358" s="137">
        <v>89439.9</v>
      </c>
      <c r="M358" s="104"/>
      <c r="N358" s="138">
        <v>0</v>
      </c>
      <c r="O358" s="137">
        <f t="shared" si="5"/>
        <v>89439.9</v>
      </c>
      <c r="P358" s="77"/>
      <c r="Q358" s="78"/>
      <c r="AB358" s="42"/>
    </row>
    <row r="359" spans="1:28" s="98" customFormat="1" ht="15" customHeight="1" x14ac:dyDescent="0.25">
      <c r="A359" s="79"/>
      <c r="B359" s="90"/>
      <c r="C359" s="69" t="s">
        <v>24</v>
      </c>
      <c r="D359" s="69" t="s">
        <v>14</v>
      </c>
      <c r="E359" s="197" t="s">
        <v>724</v>
      </c>
      <c r="F359" s="209" t="s">
        <v>725</v>
      </c>
      <c r="G359" s="126"/>
      <c r="H359" s="136">
        <v>4987.26</v>
      </c>
      <c r="I359" s="40"/>
      <c r="J359" s="137"/>
      <c r="K359" s="63"/>
      <c r="L359" s="137">
        <v>4987.26</v>
      </c>
      <c r="M359" s="104"/>
      <c r="N359" s="138">
        <v>0</v>
      </c>
      <c r="O359" s="137">
        <f t="shared" si="5"/>
        <v>4987.26</v>
      </c>
      <c r="P359" s="77"/>
      <c r="Q359" s="78"/>
      <c r="AB359" s="42"/>
    </row>
    <row r="360" spans="1:28" s="98" customFormat="1" ht="15" customHeight="1" x14ac:dyDescent="0.25">
      <c r="A360" s="232"/>
      <c r="B360" s="233" t="s">
        <v>13</v>
      </c>
      <c r="C360" s="69" t="s">
        <v>13</v>
      </c>
      <c r="D360" s="69" t="s">
        <v>14</v>
      </c>
      <c r="E360" s="197" t="s">
        <v>726</v>
      </c>
      <c r="F360" s="209" t="s">
        <v>727</v>
      </c>
      <c r="G360" s="126"/>
      <c r="H360" s="136">
        <v>0</v>
      </c>
      <c r="I360" s="40"/>
      <c r="J360" s="137"/>
      <c r="K360" s="63"/>
      <c r="L360" s="137">
        <v>0</v>
      </c>
      <c r="M360" s="104"/>
      <c r="N360" s="138">
        <v>0</v>
      </c>
      <c r="O360" s="137">
        <f t="shared" si="5"/>
        <v>0</v>
      </c>
      <c r="P360" s="77"/>
      <c r="Q360" s="78"/>
      <c r="AB360" s="42"/>
    </row>
    <row r="361" spans="1:28" s="98" customFormat="1" ht="15" customHeight="1" x14ac:dyDescent="0.25">
      <c r="A361" s="79" t="s">
        <v>17</v>
      </c>
      <c r="B361" s="90"/>
      <c r="C361" s="69" t="s">
        <v>24</v>
      </c>
      <c r="D361" s="69" t="s">
        <v>24</v>
      </c>
      <c r="E361" s="195" t="s">
        <v>728</v>
      </c>
      <c r="F361" s="231" t="s">
        <v>729</v>
      </c>
      <c r="G361" s="133">
        <f>+G362+G363+G366+G369+G370</f>
        <v>0</v>
      </c>
      <c r="H361" s="134">
        <v>9094363.6600000001</v>
      </c>
      <c r="I361" s="40"/>
      <c r="J361" s="74">
        <v>0</v>
      </c>
      <c r="K361" s="63"/>
      <c r="L361" s="74">
        <v>9094363.6600000001</v>
      </c>
      <c r="M361" s="75"/>
      <c r="N361" s="135">
        <v>62663.15</v>
      </c>
      <c r="O361" s="74">
        <f t="shared" si="5"/>
        <v>9031700.5099999998</v>
      </c>
      <c r="P361" s="77"/>
      <c r="Q361" s="78"/>
      <c r="AB361" s="42"/>
    </row>
    <row r="362" spans="1:28" s="98" customFormat="1" ht="15" customHeight="1" x14ac:dyDescent="0.25">
      <c r="A362" s="79"/>
      <c r="B362" s="90"/>
      <c r="C362" s="69" t="s">
        <v>24</v>
      </c>
      <c r="D362" s="69" t="s">
        <v>14</v>
      </c>
      <c r="E362" s="197" t="s">
        <v>730</v>
      </c>
      <c r="F362" s="209" t="s">
        <v>731</v>
      </c>
      <c r="G362" s="126"/>
      <c r="H362" s="136">
        <v>509277.83</v>
      </c>
      <c r="I362" s="40"/>
      <c r="J362" s="137"/>
      <c r="K362" s="63"/>
      <c r="L362" s="137">
        <v>509277.83</v>
      </c>
      <c r="M362" s="104"/>
      <c r="N362" s="138">
        <v>0</v>
      </c>
      <c r="O362" s="137">
        <f t="shared" si="5"/>
        <v>509277.83</v>
      </c>
      <c r="P362" s="77"/>
      <c r="Q362" s="78"/>
      <c r="AB362" s="42"/>
    </row>
    <row r="363" spans="1:28" s="98" customFormat="1" ht="15" customHeight="1" x14ac:dyDescent="0.25">
      <c r="A363" s="79" t="s">
        <v>17</v>
      </c>
      <c r="B363" s="90"/>
      <c r="C363" s="69" t="s">
        <v>24</v>
      </c>
      <c r="D363" s="69" t="s">
        <v>24</v>
      </c>
      <c r="E363" s="197" t="s">
        <v>732</v>
      </c>
      <c r="F363" s="209" t="s">
        <v>733</v>
      </c>
      <c r="G363" s="166">
        <f>+G364+G365</f>
        <v>0</v>
      </c>
      <c r="H363" s="127">
        <v>8585085.8300000001</v>
      </c>
      <c r="I363" s="40"/>
      <c r="J363" s="128">
        <v>0</v>
      </c>
      <c r="K363" s="63"/>
      <c r="L363" s="128">
        <v>8585085.8300000001</v>
      </c>
      <c r="M363" s="129"/>
      <c r="N363" s="130">
        <v>62663.15</v>
      </c>
      <c r="O363" s="128">
        <f t="shared" si="5"/>
        <v>8522422.6799999997</v>
      </c>
      <c r="P363" s="77"/>
      <c r="Q363" s="78"/>
      <c r="AB363" s="42"/>
    </row>
    <row r="364" spans="1:28" s="98" customFormat="1" ht="15" customHeight="1" x14ac:dyDescent="0.25">
      <c r="A364" s="79"/>
      <c r="B364" s="90"/>
      <c r="C364" s="69" t="s">
        <v>24</v>
      </c>
      <c r="D364" s="69" t="s">
        <v>14</v>
      </c>
      <c r="E364" s="200" t="s">
        <v>734</v>
      </c>
      <c r="F364" s="215" t="s">
        <v>735</v>
      </c>
      <c r="G364" s="211"/>
      <c r="H364" s="220">
        <v>8254460.9100000001</v>
      </c>
      <c r="I364" s="40"/>
      <c r="J364" s="221"/>
      <c r="K364" s="63"/>
      <c r="L364" s="221">
        <v>8254460.9100000001</v>
      </c>
      <c r="M364" s="75"/>
      <c r="N364" s="222">
        <v>62663.15</v>
      </c>
      <c r="O364" s="221">
        <f t="shared" si="5"/>
        <v>8191797.7599999998</v>
      </c>
      <c r="P364" s="77"/>
      <c r="Q364" s="78"/>
      <c r="AB364" s="42"/>
    </row>
    <row r="365" spans="1:28" s="98" customFormat="1" ht="15" customHeight="1" x14ac:dyDescent="0.25">
      <c r="A365" s="79"/>
      <c r="B365" s="90"/>
      <c r="C365" s="69" t="s">
        <v>24</v>
      </c>
      <c r="D365" s="69" t="s">
        <v>14</v>
      </c>
      <c r="E365" s="200" t="s">
        <v>736</v>
      </c>
      <c r="F365" s="215" t="s">
        <v>737</v>
      </c>
      <c r="G365" s="211"/>
      <c r="H365" s="220">
        <v>330624.92</v>
      </c>
      <c r="I365" s="40"/>
      <c r="J365" s="221"/>
      <c r="K365" s="63"/>
      <c r="L365" s="221">
        <v>330624.92</v>
      </c>
      <c r="M365" s="75"/>
      <c r="N365" s="222">
        <v>0</v>
      </c>
      <c r="O365" s="221">
        <f t="shared" si="5"/>
        <v>330624.92</v>
      </c>
      <c r="P365" s="77"/>
      <c r="Q365" s="78"/>
      <c r="AB365" s="42"/>
    </row>
    <row r="366" spans="1:28" s="98" customFormat="1" ht="15" customHeight="1" x14ac:dyDescent="0.25">
      <c r="A366" s="79" t="s">
        <v>17</v>
      </c>
      <c r="B366" s="90"/>
      <c r="C366" s="69" t="s">
        <v>24</v>
      </c>
      <c r="D366" s="69" t="s">
        <v>24</v>
      </c>
      <c r="E366" s="197" t="s">
        <v>738</v>
      </c>
      <c r="F366" s="209" t="s">
        <v>739</v>
      </c>
      <c r="G366" s="83">
        <f>+G367+G368</f>
        <v>0</v>
      </c>
      <c r="H366" s="84">
        <v>0</v>
      </c>
      <c r="I366" s="40"/>
      <c r="J366" s="86">
        <v>0</v>
      </c>
      <c r="K366" s="63"/>
      <c r="L366" s="86">
        <v>0</v>
      </c>
      <c r="M366" s="75"/>
      <c r="N366" s="87">
        <v>0</v>
      </c>
      <c r="O366" s="86">
        <f t="shared" si="5"/>
        <v>0</v>
      </c>
      <c r="P366" s="77"/>
      <c r="Q366" s="78"/>
      <c r="AB366" s="42"/>
    </row>
    <row r="367" spans="1:28" s="98" customFormat="1" ht="15" customHeight="1" x14ac:dyDescent="0.25">
      <c r="A367" s="79"/>
      <c r="B367" s="90"/>
      <c r="C367" s="69" t="s">
        <v>24</v>
      </c>
      <c r="D367" s="69" t="s">
        <v>14</v>
      </c>
      <c r="E367" s="200" t="s">
        <v>740</v>
      </c>
      <c r="F367" s="215" t="s">
        <v>741</v>
      </c>
      <c r="G367" s="211"/>
      <c r="H367" s="220">
        <v>0</v>
      </c>
      <c r="I367" s="40"/>
      <c r="J367" s="221"/>
      <c r="K367" s="63"/>
      <c r="L367" s="221">
        <v>0</v>
      </c>
      <c r="M367" s="75"/>
      <c r="N367" s="222">
        <v>0</v>
      </c>
      <c r="O367" s="221">
        <f t="shared" si="5"/>
        <v>0</v>
      </c>
      <c r="P367" s="77"/>
      <c r="Q367" s="78"/>
      <c r="AB367" s="42"/>
    </row>
    <row r="368" spans="1:28" s="98" customFormat="1" ht="15" customHeight="1" x14ac:dyDescent="0.25">
      <c r="A368" s="79"/>
      <c r="B368" s="90"/>
      <c r="C368" s="69" t="s">
        <v>24</v>
      </c>
      <c r="D368" s="69" t="s">
        <v>14</v>
      </c>
      <c r="E368" s="200" t="s">
        <v>742</v>
      </c>
      <c r="F368" s="215" t="s">
        <v>743</v>
      </c>
      <c r="G368" s="211"/>
      <c r="H368" s="220">
        <v>0</v>
      </c>
      <c r="I368" s="40"/>
      <c r="J368" s="221"/>
      <c r="K368" s="63"/>
      <c r="L368" s="221">
        <v>0</v>
      </c>
      <c r="M368" s="75"/>
      <c r="N368" s="222">
        <v>0</v>
      </c>
      <c r="O368" s="221">
        <f t="shared" si="5"/>
        <v>0</v>
      </c>
      <c r="P368" s="77"/>
      <c r="Q368" s="78"/>
      <c r="AB368" s="42"/>
    </row>
    <row r="369" spans="1:28" s="41" customFormat="1" ht="15" customHeight="1" x14ac:dyDescent="0.25">
      <c r="A369" s="119"/>
      <c r="B369" s="120"/>
      <c r="C369" s="69" t="s">
        <v>24</v>
      </c>
      <c r="D369" s="69" t="s">
        <v>14</v>
      </c>
      <c r="E369" s="197" t="s">
        <v>744</v>
      </c>
      <c r="F369" s="209" t="s">
        <v>745</v>
      </c>
      <c r="G369" s="126"/>
      <c r="H369" s="136">
        <v>0</v>
      </c>
      <c r="I369" s="40"/>
      <c r="J369" s="137"/>
      <c r="K369" s="63"/>
      <c r="L369" s="137">
        <v>0</v>
      </c>
      <c r="M369" s="104"/>
      <c r="N369" s="138">
        <v>0</v>
      </c>
      <c r="O369" s="137">
        <f t="shared" si="5"/>
        <v>0</v>
      </c>
      <c r="P369" s="77"/>
      <c r="Q369" s="78"/>
      <c r="AB369" s="42"/>
    </row>
    <row r="370" spans="1:28" s="41" customFormat="1" ht="15" customHeight="1" x14ac:dyDescent="0.25">
      <c r="A370" s="234"/>
      <c r="B370" s="235" t="s">
        <v>13</v>
      </c>
      <c r="C370" s="69" t="s">
        <v>13</v>
      </c>
      <c r="D370" s="69" t="s">
        <v>14</v>
      </c>
      <c r="E370" s="197" t="s">
        <v>746</v>
      </c>
      <c r="F370" s="209" t="s">
        <v>747</v>
      </c>
      <c r="G370" s="126"/>
      <c r="H370" s="136">
        <v>0</v>
      </c>
      <c r="I370" s="40"/>
      <c r="J370" s="137"/>
      <c r="K370" s="63"/>
      <c r="L370" s="137">
        <v>0</v>
      </c>
      <c r="M370" s="104"/>
      <c r="N370" s="138">
        <v>0</v>
      </c>
      <c r="O370" s="137">
        <f t="shared" si="5"/>
        <v>0</v>
      </c>
      <c r="P370" s="77"/>
      <c r="Q370" s="78"/>
      <c r="AB370" s="42"/>
    </row>
    <row r="371" spans="1:28" s="98" customFormat="1" ht="15" customHeight="1" x14ac:dyDescent="0.25">
      <c r="A371" s="79" t="s">
        <v>17</v>
      </c>
      <c r="B371" s="90"/>
      <c r="C371" s="69" t="s">
        <v>24</v>
      </c>
      <c r="D371" s="69" t="s">
        <v>24</v>
      </c>
      <c r="E371" s="236" t="s">
        <v>748</v>
      </c>
      <c r="F371" s="237" t="s">
        <v>749</v>
      </c>
      <c r="G371" s="238"/>
      <c r="H371" s="239">
        <v>219126244.53000003</v>
      </c>
      <c r="I371" s="40"/>
      <c r="J371" s="240"/>
      <c r="K371" s="63"/>
      <c r="L371" s="240">
        <v>219126244.53000003</v>
      </c>
      <c r="M371" s="75"/>
      <c r="N371" s="241">
        <v>23693137.109999999</v>
      </c>
      <c r="O371" s="240">
        <f t="shared" si="5"/>
        <v>195433107.42000002</v>
      </c>
      <c r="P371" s="77"/>
      <c r="Q371" s="78"/>
      <c r="AB371" s="42"/>
    </row>
    <row r="372" spans="1:28" s="98" customFormat="1" ht="15" customHeight="1" x14ac:dyDescent="0.25">
      <c r="A372" s="79" t="s">
        <v>17</v>
      </c>
      <c r="B372" s="90"/>
      <c r="C372" s="69" t="s">
        <v>24</v>
      </c>
      <c r="D372" s="69" t="s">
        <v>24</v>
      </c>
      <c r="E372" s="195" t="s">
        <v>750</v>
      </c>
      <c r="F372" s="231" t="s">
        <v>751</v>
      </c>
      <c r="G372" s="133">
        <f>+G373+G382</f>
        <v>0</v>
      </c>
      <c r="H372" s="134">
        <v>181275073.85000002</v>
      </c>
      <c r="I372" s="40"/>
      <c r="J372" s="74">
        <v>0</v>
      </c>
      <c r="K372" s="63"/>
      <c r="L372" s="74">
        <v>181275073.85000002</v>
      </c>
      <c r="M372" s="75"/>
      <c r="N372" s="135">
        <v>21317043.809999999</v>
      </c>
      <c r="O372" s="74">
        <f t="shared" si="5"/>
        <v>159958030.04000002</v>
      </c>
      <c r="P372" s="77"/>
      <c r="Q372" s="78"/>
      <c r="AB372" s="42"/>
    </row>
    <row r="373" spans="1:28" s="98" customFormat="1" ht="15" customHeight="1" x14ac:dyDescent="0.25">
      <c r="A373" s="79" t="s">
        <v>17</v>
      </c>
      <c r="B373" s="90"/>
      <c r="C373" s="69" t="s">
        <v>24</v>
      </c>
      <c r="D373" s="69" t="s">
        <v>24</v>
      </c>
      <c r="E373" s="197" t="s">
        <v>752</v>
      </c>
      <c r="F373" s="209" t="s">
        <v>753</v>
      </c>
      <c r="G373" s="166">
        <f>+G374+G378</f>
        <v>0</v>
      </c>
      <c r="H373" s="127">
        <v>87243586.980000004</v>
      </c>
      <c r="I373" s="40"/>
      <c r="J373" s="128">
        <v>0</v>
      </c>
      <c r="K373" s="63"/>
      <c r="L373" s="128">
        <v>87243586.980000004</v>
      </c>
      <c r="M373" s="129"/>
      <c r="N373" s="130">
        <v>6033414.5199999996</v>
      </c>
      <c r="O373" s="128">
        <f t="shared" si="5"/>
        <v>81210172.460000008</v>
      </c>
      <c r="P373" s="77"/>
      <c r="Q373" s="78"/>
      <c r="AB373" s="42"/>
    </row>
    <row r="374" spans="1:28" s="98" customFormat="1" ht="15" customHeight="1" x14ac:dyDescent="0.25">
      <c r="A374" s="79" t="s">
        <v>17</v>
      </c>
      <c r="B374" s="90"/>
      <c r="C374" s="69" t="s">
        <v>24</v>
      </c>
      <c r="D374" s="69" t="s">
        <v>24</v>
      </c>
      <c r="E374" s="200" t="s">
        <v>754</v>
      </c>
      <c r="F374" s="204" t="s">
        <v>755</v>
      </c>
      <c r="G374" s="93">
        <f>SUM(G375:G377)</f>
        <v>0</v>
      </c>
      <c r="H374" s="94">
        <v>77021254.390000001</v>
      </c>
      <c r="I374" s="40"/>
      <c r="J374" s="95">
        <v>0</v>
      </c>
      <c r="K374" s="63"/>
      <c r="L374" s="95">
        <v>77021254.390000001</v>
      </c>
      <c r="M374" s="96"/>
      <c r="N374" s="97">
        <v>4510372.8199999994</v>
      </c>
      <c r="O374" s="95">
        <f t="shared" si="5"/>
        <v>72510881.570000008</v>
      </c>
      <c r="P374" s="77"/>
      <c r="Q374" s="78"/>
      <c r="AB374" s="42"/>
    </row>
    <row r="375" spans="1:28" s="98" customFormat="1" ht="15" customHeight="1" x14ac:dyDescent="0.25">
      <c r="A375" s="79"/>
      <c r="B375" s="90"/>
      <c r="C375" s="69" t="s">
        <v>24</v>
      </c>
      <c r="D375" s="69" t="s">
        <v>14</v>
      </c>
      <c r="E375" s="200" t="s">
        <v>756</v>
      </c>
      <c r="F375" s="208" t="s">
        <v>757</v>
      </c>
      <c r="G375" s="161"/>
      <c r="H375" s="228">
        <v>73425875.349999994</v>
      </c>
      <c r="I375" s="40"/>
      <c r="J375" s="111"/>
      <c r="K375" s="63"/>
      <c r="L375" s="111">
        <v>73425875.349999994</v>
      </c>
      <c r="M375" s="96"/>
      <c r="N375" s="229">
        <v>40837.14</v>
      </c>
      <c r="O375" s="111">
        <f t="shared" si="5"/>
        <v>73385038.209999993</v>
      </c>
      <c r="P375" s="77"/>
      <c r="Q375" s="78"/>
      <c r="AB375" s="42"/>
    </row>
    <row r="376" spans="1:28" s="98" customFormat="1" ht="15" customHeight="1" x14ac:dyDescent="0.25">
      <c r="A376" s="79"/>
      <c r="B376" s="90"/>
      <c r="C376" s="69" t="s">
        <v>24</v>
      </c>
      <c r="D376" s="69" t="s">
        <v>14</v>
      </c>
      <c r="E376" s="200" t="s">
        <v>758</v>
      </c>
      <c r="F376" s="208" t="s">
        <v>759</v>
      </c>
      <c r="G376" s="161"/>
      <c r="H376" s="228">
        <v>3595379.04</v>
      </c>
      <c r="I376" s="40"/>
      <c r="J376" s="111"/>
      <c r="K376" s="63"/>
      <c r="L376" s="111">
        <v>3595379.04</v>
      </c>
      <c r="M376" s="96"/>
      <c r="N376" s="229">
        <v>4469535.68</v>
      </c>
      <c r="O376" s="111">
        <f t="shared" si="5"/>
        <v>-874156.63999999966</v>
      </c>
      <c r="P376" s="77"/>
      <c r="Q376" s="78"/>
      <c r="AB376" s="42"/>
    </row>
    <row r="377" spans="1:28" s="98" customFormat="1" ht="15" customHeight="1" x14ac:dyDescent="0.25">
      <c r="A377" s="79"/>
      <c r="B377" s="90"/>
      <c r="C377" s="69" t="s">
        <v>24</v>
      </c>
      <c r="D377" s="69" t="s">
        <v>14</v>
      </c>
      <c r="E377" s="200" t="s">
        <v>760</v>
      </c>
      <c r="F377" s="208" t="s">
        <v>761</v>
      </c>
      <c r="G377" s="161"/>
      <c r="H377" s="228">
        <v>0</v>
      </c>
      <c r="I377" s="40"/>
      <c r="J377" s="111"/>
      <c r="K377" s="63"/>
      <c r="L377" s="111">
        <v>0</v>
      </c>
      <c r="M377" s="96"/>
      <c r="N377" s="229">
        <v>0</v>
      </c>
      <c r="O377" s="111">
        <f t="shared" si="5"/>
        <v>0</v>
      </c>
      <c r="P377" s="77"/>
      <c r="Q377" s="78"/>
      <c r="AB377" s="42"/>
    </row>
    <row r="378" spans="1:28" s="98" customFormat="1" ht="15" customHeight="1" x14ac:dyDescent="0.25">
      <c r="A378" s="79" t="s">
        <v>17</v>
      </c>
      <c r="B378" s="90"/>
      <c r="C378" s="69" t="s">
        <v>24</v>
      </c>
      <c r="D378" s="69" t="s">
        <v>24</v>
      </c>
      <c r="E378" s="200" t="s">
        <v>762</v>
      </c>
      <c r="F378" s="204" t="s">
        <v>763</v>
      </c>
      <c r="G378" s="93">
        <f>SUM(G379:G381)</f>
        <v>0</v>
      </c>
      <c r="H378" s="94">
        <v>10222332.59</v>
      </c>
      <c r="I378" s="40"/>
      <c r="J378" s="95">
        <v>0</v>
      </c>
      <c r="K378" s="63"/>
      <c r="L378" s="95">
        <v>10222332.59</v>
      </c>
      <c r="M378" s="96"/>
      <c r="N378" s="97">
        <v>1523041.7</v>
      </c>
      <c r="O378" s="95">
        <f t="shared" si="5"/>
        <v>8699290.8900000006</v>
      </c>
      <c r="P378" s="77"/>
      <c r="Q378" s="78"/>
      <c r="AB378" s="42"/>
    </row>
    <row r="379" spans="1:28" s="98" customFormat="1" ht="15" customHeight="1" x14ac:dyDescent="0.25">
      <c r="A379" s="79"/>
      <c r="B379" s="90"/>
      <c r="C379" s="69" t="s">
        <v>24</v>
      </c>
      <c r="D379" s="69" t="s">
        <v>14</v>
      </c>
      <c r="E379" s="200" t="s">
        <v>764</v>
      </c>
      <c r="F379" s="208" t="s">
        <v>765</v>
      </c>
      <c r="G379" s="161"/>
      <c r="H379" s="228">
        <v>9440769.7899999991</v>
      </c>
      <c r="I379" s="40"/>
      <c r="J379" s="111"/>
      <c r="K379" s="63"/>
      <c r="L379" s="111">
        <v>9440769.7899999991</v>
      </c>
      <c r="M379" s="96"/>
      <c r="N379" s="229">
        <v>0</v>
      </c>
      <c r="O379" s="111">
        <f t="shared" si="5"/>
        <v>9440769.7899999991</v>
      </c>
      <c r="P379" s="77"/>
      <c r="Q379" s="78"/>
      <c r="AB379" s="42"/>
    </row>
    <row r="380" spans="1:28" s="98" customFormat="1" ht="15" customHeight="1" x14ac:dyDescent="0.25">
      <c r="A380" s="79"/>
      <c r="B380" s="90"/>
      <c r="C380" s="69" t="s">
        <v>24</v>
      </c>
      <c r="D380" s="69" t="s">
        <v>14</v>
      </c>
      <c r="E380" s="200" t="s">
        <v>766</v>
      </c>
      <c r="F380" s="208" t="s">
        <v>767</v>
      </c>
      <c r="G380" s="161"/>
      <c r="H380" s="228">
        <v>781562.79999999993</v>
      </c>
      <c r="I380" s="40"/>
      <c r="J380" s="111"/>
      <c r="K380" s="63"/>
      <c r="L380" s="111">
        <v>781562.79999999993</v>
      </c>
      <c r="M380" s="96"/>
      <c r="N380" s="229">
        <v>1523041.7</v>
      </c>
      <c r="O380" s="111">
        <f t="shared" si="5"/>
        <v>-741478.9</v>
      </c>
      <c r="P380" s="77"/>
      <c r="Q380" s="78"/>
      <c r="AB380" s="42"/>
    </row>
    <row r="381" spans="1:28" s="98" customFormat="1" ht="15" customHeight="1" x14ac:dyDescent="0.25">
      <c r="A381" s="79"/>
      <c r="B381" s="90"/>
      <c r="C381" s="69" t="s">
        <v>24</v>
      </c>
      <c r="D381" s="69" t="s">
        <v>14</v>
      </c>
      <c r="E381" s="200" t="s">
        <v>768</v>
      </c>
      <c r="F381" s="208" t="s">
        <v>769</v>
      </c>
      <c r="G381" s="161"/>
      <c r="H381" s="228">
        <v>0</v>
      </c>
      <c r="I381" s="40"/>
      <c r="J381" s="111"/>
      <c r="K381" s="63"/>
      <c r="L381" s="111">
        <v>0</v>
      </c>
      <c r="M381" s="96"/>
      <c r="N381" s="229">
        <v>0</v>
      </c>
      <c r="O381" s="111">
        <f t="shared" si="5"/>
        <v>0</v>
      </c>
      <c r="P381" s="77"/>
      <c r="Q381" s="78"/>
      <c r="AB381" s="42"/>
    </row>
    <row r="382" spans="1:28" s="98" customFormat="1" ht="15" customHeight="1" x14ac:dyDescent="0.25">
      <c r="A382" s="79" t="s">
        <v>17</v>
      </c>
      <c r="B382" s="90"/>
      <c r="C382" s="69" t="s">
        <v>24</v>
      </c>
      <c r="D382" s="69" t="s">
        <v>24</v>
      </c>
      <c r="E382" s="197" t="s">
        <v>770</v>
      </c>
      <c r="F382" s="209" t="s">
        <v>771</v>
      </c>
      <c r="G382" s="126">
        <v>0</v>
      </c>
      <c r="H382" s="127">
        <v>94031486.87000002</v>
      </c>
      <c r="I382" s="40"/>
      <c r="J382" s="128">
        <v>0</v>
      </c>
      <c r="K382" s="63"/>
      <c r="L382" s="128">
        <v>94031486.87000002</v>
      </c>
      <c r="M382" s="129"/>
      <c r="N382" s="130">
        <v>15283629.289999999</v>
      </c>
      <c r="O382" s="128">
        <f t="shared" si="5"/>
        <v>78747857.580000013</v>
      </c>
      <c r="P382" s="77"/>
      <c r="Q382" s="78"/>
      <c r="AB382" s="42"/>
    </row>
    <row r="383" spans="1:28" s="98" customFormat="1" ht="15" customHeight="1" x14ac:dyDescent="0.25">
      <c r="A383" s="79"/>
      <c r="B383" s="90"/>
      <c r="C383" s="69" t="s">
        <v>24</v>
      </c>
      <c r="D383" s="69" t="s">
        <v>14</v>
      </c>
      <c r="E383" s="200" t="s">
        <v>772</v>
      </c>
      <c r="F383" s="208" t="s">
        <v>773</v>
      </c>
      <c r="G383" s="242"/>
      <c r="H383" s="243">
        <v>87692780.220000014</v>
      </c>
      <c r="I383" s="40"/>
      <c r="J383" s="244"/>
      <c r="K383" s="63"/>
      <c r="L383" s="244">
        <v>87692780.220000014</v>
      </c>
      <c r="M383" s="96"/>
      <c r="N383" s="245">
        <v>254897.41999999998</v>
      </c>
      <c r="O383" s="244">
        <f t="shared" si="5"/>
        <v>87437882.800000012</v>
      </c>
      <c r="P383" s="77"/>
      <c r="Q383" s="78"/>
      <c r="AB383" s="42"/>
    </row>
    <row r="384" spans="1:28" s="98" customFormat="1" ht="15" customHeight="1" x14ac:dyDescent="0.25">
      <c r="A384" s="79"/>
      <c r="B384" s="90"/>
      <c r="C384" s="69" t="s">
        <v>24</v>
      </c>
      <c r="D384" s="69" t="s">
        <v>14</v>
      </c>
      <c r="E384" s="200" t="s">
        <v>774</v>
      </c>
      <c r="F384" s="208" t="s">
        <v>775</v>
      </c>
      <c r="G384" s="242"/>
      <c r="H384" s="243">
        <v>6338706.6500000004</v>
      </c>
      <c r="I384" s="40"/>
      <c r="J384" s="244"/>
      <c r="K384" s="63"/>
      <c r="L384" s="244">
        <v>6338706.6500000004</v>
      </c>
      <c r="M384" s="96"/>
      <c r="N384" s="245">
        <v>15028731.869999999</v>
      </c>
      <c r="O384" s="244">
        <f t="shared" si="5"/>
        <v>-8690025.2199999988</v>
      </c>
      <c r="P384" s="77"/>
      <c r="Q384" s="78"/>
      <c r="AB384" s="42"/>
    </row>
    <row r="385" spans="1:28" s="98" customFormat="1" ht="15" customHeight="1" x14ac:dyDescent="0.25">
      <c r="A385" s="79"/>
      <c r="B385" s="90"/>
      <c r="C385" s="69" t="s">
        <v>24</v>
      </c>
      <c r="D385" s="69" t="s">
        <v>14</v>
      </c>
      <c r="E385" s="200" t="s">
        <v>776</v>
      </c>
      <c r="F385" s="208" t="s">
        <v>777</v>
      </c>
      <c r="G385" s="242"/>
      <c r="H385" s="243">
        <v>0</v>
      </c>
      <c r="I385" s="40"/>
      <c r="J385" s="244"/>
      <c r="K385" s="63"/>
      <c r="L385" s="244">
        <v>0</v>
      </c>
      <c r="M385" s="96"/>
      <c r="N385" s="245">
        <v>0</v>
      </c>
      <c r="O385" s="244">
        <f t="shared" si="5"/>
        <v>0</v>
      </c>
      <c r="P385" s="77"/>
      <c r="Q385" s="78"/>
      <c r="AB385" s="42"/>
    </row>
    <row r="386" spans="1:28" s="98" customFormat="1" ht="15" customHeight="1" x14ac:dyDescent="0.25">
      <c r="A386" s="79" t="s">
        <v>17</v>
      </c>
      <c r="B386" s="90"/>
      <c r="C386" s="69" t="s">
        <v>24</v>
      </c>
      <c r="D386" s="69" t="s">
        <v>24</v>
      </c>
      <c r="E386" s="195" t="s">
        <v>778</v>
      </c>
      <c r="F386" s="231" t="s">
        <v>779</v>
      </c>
      <c r="G386" s="133">
        <f>+G387+G391</f>
        <v>0</v>
      </c>
      <c r="H386" s="134">
        <v>729443.96</v>
      </c>
      <c r="I386" s="40"/>
      <c r="J386" s="74">
        <v>0</v>
      </c>
      <c r="K386" s="63"/>
      <c r="L386" s="74">
        <v>729443.96</v>
      </c>
      <c r="M386" s="75"/>
      <c r="N386" s="135">
        <v>0</v>
      </c>
      <c r="O386" s="74">
        <f t="shared" si="5"/>
        <v>729443.96</v>
      </c>
      <c r="P386" s="77"/>
      <c r="Q386" s="78"/>
      <c r="AB386" s="42"/>
    </row>
    <row r="387" spans="1:28" s="98" customFormat="1" ht="15" customHeight="1" x14ac:dyDescent="0.25">
      <c r="A387" s="79" t="s">
        <v>17</v>
      </c>
      <c r="B387" s="90"/>
      <c r="C387" s="69" t="s">
        <v>24</v>
      </c>
      <c r="D387" s="69" t="s">
        <v>24</v>
      </c>
      <c r="E387" s="197" t="s">
        <v>780</v>
      </c>
      <c r="F387" s="209" t="s">
        <v>781</v>
      </c>
      <c r="G387" s="166">
        <f>+G388+G389+G390</f>
        <v>0</v>
      </c>
      <c r="H387" s="127">
        <v>581847.15999999992</v>
      </c>
      <c r="I387" s="40"/>
      <c r="J387" s="128">
        <v>0</v>
      </c>
      <c r="K387" s="63"/>
      <c r="L387" s="128">
        <v>581847.15999999992</v>
      </c>
      <c r="M387" s="129"/>
      <c r="N387" s="130">
        <v>0</v>
      </c>
      <c r="O387" s="128">
        <f t="shared" si="5"/>
        <v>581847.15999999992</v>
      </c>
      <c r="P387" s="77"/>
      <c r="Q387" s="78"/>
      <c r="AB387" s="42"/>
    </row>
    <row r="388" spans="1:28" s="98" customFormat="1" ht="15" customHeight="1" x14ac:dyDescent="0.25">
      <c r="A388" s="79"/>
      <c r="B388" s="90"/>
      <c r="C388" s="69" t="s">
        <v>24</v>
      </c>
      <c r="D388" s="69" t="s">
        <v>14</v>
      </c>
      <c r="E388" s="200" t="s">
        <v>782</v>
      </c>
      <c r="F388" s="204" t="s">
        <v>783</v>
      </c>
      <c r="G388" s="112"/>
      <c r="H388" s="94">
        <v>581847.15999999992</v>
      </c>
      <c r="I388" s="40"/>
      <c r="J388" s="95"/>
      <c r="K388" s="63"/>
      <c r="L388" s="95">
        <v>581847.15999999992</v>
      </c>
      <c r="M388" s="96"/>
      <c r="N388" s="97">
        <v>0</v>
      </c>
      <c r="O388" s="95">
        <f t="shared" si="5"/>
        <v>581847.15999999992</v>
      </c>
      <c r="P388" s="77"/>
      <c r="Q388" s="78"/>
      <c r="AB388" s="42"/>
    </row>
    <row r="389" spans="1:28" s="98" customFormat="1" ht="15" customHeight="1" x14ac:dyDescent="0.25">
      <c r="A389" s="79"/>
      <c r="B389" s="90"/>
      <c r="C389" s="69" t="s">
        <v>24</v>
      </c>
      <c r="D389" s="69" t="s">
        <v>14</v>
      </c>
      <c r="E389" s="200" t="s">
        <v>784</v>
      </c>
      <c r="F389" s="204" t="s">
        <v>785</v>
      </c>
      <c r="G389" s="112"/>
      <c r="H389" s="94">
        <v>0</v>
      </c>
      <c r="I389" s="40"/>
      <c r="J389" s="95"/>
      <c r="K389" s="63"/>
      <c r="L389" s="95">
        <v>0</v>
      </c>
      <c r="M389" s="96"/>
      <c r="N389" s="97">
        <v>0</v>
      </c>
      <c r="O389" s="95">
        <f t="shared" si="5"/>
        <v>0</v>
      </c>
      <c r="P389" s="77"/>
      <c r="Q389" s="78"/>
      <c r="AB389" s="42"/>
    </row>
    <row r="390" spans="1:28" s="98" customFormat="1" ht="15" customHeight="1" x14ac:dyDescent="0.25">
      <c r="A390" s="79"/>
      <c r="B390" s="90"/>
      <c r="C390" s="69" t="s">
        <v>24</v>
      </c>
      <c r="D390" s="69" t="s">
        <v>14</v>
      </c>
      <c r="E390" s="200" t="s">
        <v>786</v>
      </c>
      <c r="F390" s="204" t="s">
        <v>787</v>
      </c>
      <c r="G390" s="112"/>
      <c r="H390" s="94">
        <v>0</v>
      </c>
      <c r="I390" s="40"/>
      <c r="J390" s="95"/>
      <c r="K390" s="63"/>
      <c r="L390" s="95">
        <v>0</v>
      </c>
      <c r="M390" s="96"/>
      <c r="N390" s="97">
        <v>0</v>
      </c>
      <c r="O390" s="95">
        <f t="shared" si="5"/>
        <v>0</v>
      </c>
      <c r="P390" s="77"/>
      <c r="Q390" s="78"/>
      <c r="AB390" s="42"/>
    </row>
    <row r="391" spans="1:28" s="98" customFormat="1" ht="15" customHeight="1" x14ac:dyDescent="0.25">
      <c r="A391" s="79" t="s">
        <v>17</v>
      </c>
      <c r="B391" s="90"/>
      <c r="C391" s="69" t="s">
        <v>24</v>
      </c>
      <c r="D391" s="69" t="s">
        <v>24</v>
      </c>
      <c r="E391" s="197" t="s">
        <v>788</v>
      </c>
      <c r="F391" s="209" t="s">
        <v>789</v>
      </c>
      <c r="G391" s="166">
        <f>+G392+G393+G394</f>
        <v>0</v>
      </c>
      <c r="H391" s="127">
        <v>147596.79999999999</v>
      </c>
      <c r="I391" s="40"/>
      <c r="J391" s="128">
        <v>0</v>
      </c>
      <c r="K391" s="63"/>
      <c r="L391" s="128">
        <v>147596.79999999999</v>
      </c>
      <c r="M391" s="129"/>
      <c r="N391" s="130">
        <v>0</v>
      </c>
      <c r="O391" s="128">
        <f t="shared" si="5"/>
        <v>147596.79999999999</v>
      </c>
      <c r="P391" s="77"/>
      <c r="Q391" s="78"/>
      <c r="AB391" s="42"/>
    </row>
    <row r="392" spans="1:28" s="98" customFormat="1" ht="15" customHeight="1" x14ac:dyDescent="0.25">
      <c r="A392" s="79"/>
      <c r="B392" s="90"/>
      <c r="C392" s="69" t="s">
        <v>24</v>
      </c>
      <c r="D392" s="69" t="s">
        <v>14</v>
      </c>
      <c r="E392" s="200" t="s">
        <v>790</v>
      </c>
      <c r="F392" s="204" t="s">
        <v>791</v>
      </c>
      <c r="G392" s="112"/>
      <c r="H392" s="114">
        <v>147596.79999999999</v>
      </c>
      <c r="I392" s="40"/>
      <c r="J392" s="115"/>
      <c r="K392" s="63"/>
      <c r="L392" s="115">
        <v>147596.79999999999</v>
      </c>
      <c r="M392" s="104"/>
      <c r="N392" s="116">
        <v>0</v>
      </c>
      <c r="O392" s="115">
        <f t="shared" si="5"/>
        <v>147596.79999999999</v>
      </c>
      <c r="P392" s="77"/>
      <c r="Q392" s="78"/>
      <c r="AB392" s="42"/>
    </row>
    <row r="393" spans="1:28" s="98" customFormat="1" ht="15" customHeight="1" x14ac:dyDescent="0.25">
      <c r="A393" s="79"/>
      <c r="B393" s="90"/>
      <c r="C393" s="69" t="s">
        <v>24</v>
      </c>
      <c r="D393" s="69" t="s">
        <v>14</v>
      </c>
      <c r="E393" s="200" t="s">
        <v>792</v>
      </c>
      <c r="F393" s="204" t="s">
        <v>793</v>
      </c>
      <c r="G393" s="112"/>
      <c r="H393" s="114">
        <v>0</v>
      </c>
      <c r="I393" s="40"/>
      <c r="J393" s="115"/>
      <c r="K393" s="63"/>
      <c r="L393" s="115">
        <v>0</v>
      </c>
      <c r="M393" s="104"/>
      <c r="N393" s="116">
        <v>0</v>
      </c>
      <c r="O393" s="115">
        <f t="shared" si="5"/>
        <v>0</v>
      </c>
      <c r="P393" s="77"/>
      <c r="Q393" s="78"/>
      <c r="AB393" s="42"/>
    </row>
    <row r="394" spans="1:28" s="98" customFormat="1" ht="15" customHeight="1" x14ac:dyDescent="0.25">
      <c r="A394" s="79"/>
      <c r="B394" s="90"/>
      <c r="C394" s="69" t="s">
        <v>24</v>
      </c>
      <c r="D394" s="69" t="s">
        <v>14</v>
      </c>
      <c r="E394" s="200" t="s">
        <v>794</v>
      </c>
      <c r="F394" s="204" t="s">
        <v>795</v>
      </c>
      <c r="G394" s="112"/>
      <c r="H394" s="114">
        <v>0</v>
      </c>
      <c r="I394" s="40"/>
      <c r="J394" s="115"/>
      <c r="K394" s="63"/>
      <c r="L394" s="115">
        <v>0</v>
      </c>
      <c r="M394" s="104"/>
      <c r="N394" s="116">
        <v>0</v>
      </c>
      <c r="O394" s="115">
        <f t="shared" ref="O394:O457" si="6">H394-N394</f>
        <v>0</v>
      </c>
      <c r="P394" s="77"/>
      <c r="Q394" s="78"/>
      <c r="AB394" s="42"/>
    </row>
    <row r="395" spans="1:28" s="98" customFormat="1" ht="15" customHeight="1" x14ac:dyDescent="0.25">
      <c r="A395" s="79" t="s">
        <v>17</v>
      </c>
      <c r="B395" s="90"/>
      <c r="C395" s="69" t="s">
        <v>24</v>
      </c>
      <c r="D395" s="69" t="s">
        <v>24</v>
      </c>
      <c r="E395" s="195" t="s">
        <v>796</v>
      </c>
      <c r="F395" s="231" t="s">
        <v>797</v>
      </c>
      <c r="G395" s="133">
        <f>+G396+G400</f>
        <v>0</v>
      </c>
      <c r="H395" s="134">
        <v>23551010.249999996</v>
      </c>
      <c r="I395" s="40"/>
      <c r="J395" s="74">
        <v>0</v>
      </c>
      <c r="K395" s="63"/>
      <c r="L395" s="74">
        <v>23551010.249999996</v>
      </c>
      <c r="M395" s="75"/>
      <c r="N395" s="135">
        <v>2212578.63</v>
      </c>
      <c r="O395" s="74">
        <f t="shared" si="6"/>
        <v>21338431.619999997</v>
      </c>
      <c r="P395" s="77"/>
      <c r="Q395" s="78"/>
      <c r="AB395" s="42"/>
    </row>
    <row r="396" spans="1:28" s="98" customFormat="1" ht="15" customHeight="1" x14ac:dyDescent="0.25">
      <c r="A396" s="79" t="s">
        <v>17</v>
      </c>
      <c r="B396" s="90"/>
      <c r="C396" s="69" t="s">
        <v>24</v>
      </c>
      <c r="D396" s="69" t="s">
        <v>24</v>
      </c>
      <c r="E396" s="197" t="s">
        <v>798</v>
      </c>
      <c r="F396" s="209" t="s">
        <v>799</v>
      </c>
      <c r="G396" s="166">
        <f>SUM(G397:G399)</f>
        <v>0</v>
      </c>
      <c r="H396" s="127">
        <v>132804.70999999996</v>
      </c>
      <c r="I396" s="40"/>
      <c r="J396" s="128">
        <v>0</v>
      </c>
      <c r="K396" s="63"/>
      <c r="L396" s="128">
        <v>132804.70999999996</v>
      </c>
      <c r="M396" s="129"/>
      <c r="N396" s="130">
        <v>0</v>
      </c>
      <c r="O396" s="128">
        <f t="shared" si="6"/>
        <v>132804.70999999996</v>
      </c>
      <c r="P396" s="77"/>
      <c r="Q396" s="78"/>
      <c r="AB396" s="42"/>
    </row>
    <row r="397" spans="1:28" s="98" customFormat="1" ht="15" customHeight="1" x14ac:dyDescent="0.25">
      <c r="A397" s="79"/>
      <c r="B397" s="90"/>
      <c r="C397" s="69" t="s">
        <v>24</v>
      </c>
      <c r="D397" s="69" t="s">
        <v>14</v>
      </c>
      <c r="E397" s="200" t="s">
        <v>800</v>
      </c>
      <c r="F397" s="204" t="s">
        <v>801</v>
      </c>
      <c r="G397" s="112"/>
      <c r="H397" s="114">
        <v>126410.68999999997</v>
      </c>
      <c r="I397" s="40"/>
      <c r="J397" s="115"/>
      <c r="K397" s="63"/>
      <c r="L397" s="115">
        <v>126410.68999999997</v>
      </c>
      <c r="M397" s="104"/>
      <c r="N397" s="116">
        <v>0</v>
      </c>
      <c r="O397" s="115">
        <f t="shared" si="6"/>
        <v>126410.68999999997</v>
      </c>
      <c r="P397" s="77"/>
      <c r="Q397" s="78"/>
      <c r="AB397" s="42"/>
    </row>
    <row r="398" spans="1:28" s="98" customFormat="1" ht="15" customHeight="1" x14ac:dyDescent="0.25">
      <c r="A398" s="79"/>
      <c r="B398" s="90"/>
      <c r="C398" s="69" t="s">
        <v>24</v>
      </c>
      <c r="D398" s="69" t="s">
        <v>14</v>
      </c>
      <c r="E398" s="200" t="s">
        <v>802</v>
      </c>
      <c r="F398" s="204" t="s">
        <v>803</v>
      </c>
      <c r="G398" s="112"/>
      <c r="H398" s="114">
        <v>6394.02</v>
      </c>
      <c r="I398" s="40"/>
      <c r="J398" s="115"/>
      <c r="K398" s="63"/>
      <c r="L398" s="115">
        <v>6394.02</v>
      </c>
      <c r="M398" s="104"/>
      <c r="N398" s="116">
        <v>0</v>
      </c>
      <c r="O398" s="115">
        <f t="shared" si="6"/>
        <v>6394.02</v>
      </c>
      <c r="P398" s="77"/>
      <c r="Q398" s="78"/>
      <c r="AB398" s="42"/>
    </row>
    <row r="399" spans="1:28" s="98" customFormat="1" ht="15" customHeight="1" x14ac:dyDescent="0.25">
      <c r="A399" s="79"/>
      <c r="B399" s="90"/>
      <c r="C399" s="69" t="s">
        <v>24</v>
      </c>
      <c r="D399" s="69" t="s">
        <v>14</v>
      </c>
      <c r="E399" s="200" t="s">
        <v>804</v>
      </c>
      <c r="F399" s="204" t="s">
        <v>805</v>
      </c>
      <c r="G399" s="112"/>
      <c r="H399" s="114">
        <v>0</v>
      </c>
      <c r="I399" s="40"/>
      <c r="J399" s="115"/>
      <c r="K399" s="63"/>
      <c r="L399" s="115">
        <v>0</v>
      </c>
      <c r="M399" s="104"/>
      <c r="N399" s="116">
        <v>0</v>
      </c>
      <c r="O399" s="115">
        <f t="shared" si="6"/>
        <v>0</v>
      </c>
      <c r="P399" s="77"/>
      <c r="Q399" s="78"/>
      <c r="AB399" s="42"/>
    </row>
    <row r="400" spans="1:28" s="98" customFormat="1" ht="15" customHeight="1" x14ac:dyDescent="0.25">
      <c r="A400" s="79" t="s">
        <v>17</v>
      </c>
      <c r="B400" s="90"/>
      <c r="C400" s="69" t="s">
        <v>24</v>
      </c>
      <c r="D400" s="69" t="s">
        <v>24</v>
      </c>
      <c r="E400" s="197" t="s">
        <v>806</v>
      </c>
      <c r="F400" s="209" t="s">
        <v>807</v>
      </c>
      <c r="G400" s="166">
        <f>SUM(G401:G403)</f>
        <v>0</v>
      </c>
      <c r="H400" s="127">
        <v>23418205.539999995</v>
      </c>
      <c r="I400" s="40"/>
      <c r="J400" s="128">
        <v>0</v>
      </c>
      <c r="K400" s="63"/>
      <c r="L400" s="128">
        <v>23418205.539999995</v>
      </c>
      <c r="M400" s="129"/>
      <c r="N400" s="130">
        <v>2212578.63</v>
      </c>
      <c r="O400" s="128">
        <f t="shared" si="6"/>
        <v>21205626.909999996</v>
      </c>
      <c r="P400" s="77"/>
      <c r="Q400" s="78"/>
      <c r="AB400" s="42"/>
    </row>
    <row r="401" spans="1:28" s="98" customFormat="1" ht="15" customHeight="1" x14ac:dyDescent="0.25">
      <c r="A401" s="79"/>
      <c r="B401" s="90"/>
      <c r="C401" s="69" t="s">
        <v>24</v>
      </c>
      <c r="D401" s="69" t="s">
        <v>14</v>
      </c>
      <c r="E401" s="200" t="s">
        <v>808</v>
      </c>
      <c r="F401" s="204" t="s">
        <v>809</v>
      </c>
      <c r="G401" s="112"/>
      <c r="H401" s="114">
        <v>21752498.209999997</v>
      </c>
      <c r="I401" s="40"/>
      <c r="J401" s="115"/>
      <c r="K401" s="63"/>
      <c r="L401" s="115">
        <v>21752498.209999997</v>
      </c>
      <c r="M401" s="104"/>
      <c r="N401" s="116">
        <v>161124.34</v>
      </c>
      <c r="O401" s="115">
        <f t="shared" si="6"/>
        <v>21591373.869999997</v>
      </c>
      <c r="P401" s="77"/>
      <c r="Q401" s="78"/>
      <c r="AB401" s="42"/>
    </row>
    <row r="402" spans="1:28" s="98" customFormat="1" ht="15" customHeight="1" x14ac:dyDescent="0.25">
      <c r="A402" s="79"/>
      <c r="B402" s="90"/>
      <c r="C402" s="69" t="s">
        <v>24</v>
      </c>
      <c r="D402" s="69" t="s">
        <v>14</v>
      </c>
      <c r="E402" s="200" t="s">
        <v>810</v>
      </c>
      <c r="F402" s="204" t="s">
        <v>811</v>
      </c>
      <c r="G402" s="112"/>
      <c r="H402" s="114">
        <v>1665707.3299999998</v>
      </c>
      <c r="I402" s="40"/>
      <c r="J402" s="115"/>
      <c r="K402" s="63"/>
      <c r="L402" s="115">
        <v>1665707.3299999998</v>
      </c>
      <c r="M402" s="104"/>
      <c r="N402" s="116">
        <v>2051454.29</v>
      </c>
      <c r="O402" s="115">
        <f t="shared" si="6"/>
        <v>-385746.9600000002</v>
      </c>
      <c r="P402" s="77"/>
      <c r="Q402" s="78"/>
      <c r="AB402" s="42"/>
    </row>
    <row r="403" spans="1:28" s="98" customFormat="1" ht="15" customHeight="1" x14ac:dyDescent="0.25">
      <c r="A403" s="79"/>
      <c r="B403" s="90"/>
      <c r="C403" s="69" t="s">
        <v>24</v>
      </c>
      <c r="D403" s="69" t="s">
        <v>14</v>
      </c>
      <c r="E403" s="200" t="s">
        <v>812</v>
      </c>
      <c r="F403" s="204" t="s">
        <v>813</v>
      </c>
      <c r="G403" s="112"/>
      <c r="H403" s="114">
        <v>0</v>
      </c>
      <c r="I403" s="40"/>
      <c r="J403" s="115"/>
      <c r="K403" s="63"/>
      <c r="L403" s="115">
        <v>0</v>
      </c>
      <c r="M403" s="104"/>
      <c r="N403" s="116">
        <v>0</v>
      </c>
      <c r="O403" s="115">
        <f t="shared" si="6"/>
        <v>0</v>
      </c>
      <c r="P403" s="77"/>
      <c r="Q403" s="78"/>
      <c r="AB403" s="42"/>
    </row>
    <row r="404" spans="1:28" s="98" customFormat="1" ht="15" customHeight="1" x14ac:dyDescent="0.25">
      <c r="A404" s="79" t="s">
        <v>17</v>
      </c>
      <c r="B404" s="90"/>
      <c r="C404" s="69" t="s">
        <v>24</v>
      </c>
      <c r="D404" s="69" t="s">
        <v>24</v>
      </c>
      <c r="E404" s="195" t="s">
        <v>814</v>
      </c>
      <c r="F404" s="231" t="s">
        <v>815</v>
      </c>
      <c r="G404" s="133">
        <f>+G405+G409</f>
        <v>0</v>
      </c>
      <c r="H404" s="134">
        <v>13570716.470000003</v>
      </c>
      <c r="I404" s="40"/>
      <c r="J404" s="74">
        <v>0</v>
      </c>
      <c r="K404" s="63"/>
      <c r="L404" s="74">
        <v>13570716.470000003</v>
      </c>
      <c r="M404" s="75"/>
      <c r="N404" s="135">
        <v>163514.67000000001</v>
      </c>
      <c r="O404" s="74">
        <f t="shared" si="6"/>
        <v>13407201.800000003</v>
      </c>
      <c r="P404" s="77"/>
      <c r="Q404" s="78"/>
      <c r="AB404" s="42"/>
    </row>
    <row r="405" spans="1:28" s="98" customFormat="1" ht="15" customHeight="1" x14ac:dyDescent="0.25">
      <c r="A405" s="79" t="s">
        <v>17</v>
      </c>
      <c r="B405" s="90"/>
      <c r="C405" s="69" t="s">
        <v>24</v>
      </c>
      <c r="D405" s="69" t="s">
        <v>24</v>
      </c>
      <c r="E405" s="197" t="s">
        <v>816</v>
      </c>
      <c r="F405" s="209" t="s">
        <v>817</v>
      </c>
      <c r="G405" s="166">
        <f>SUM(G406:G408)</f>
        <v>0</v>
      </c>
      <c r="H405" s="127">
        <v>2451466.98</v>
      </c>
      <c r="I405" s="40"/>
      <c r="J405" s="128">
        <v>0</v>
      </c>
      <c r="K405" s="63"/>
      <c r="L405" s="128">
        <v>2451466.98</v>
      </c>
      <c r="M405" s="129"/>
      <c r="N405" s="130">
        <v>0</v>
      </c>
      <c r="O405" s="128">
        <f t="shared" si="6"/>
        <v>2451466.98</v>
      </c>
      <c r="P405" s="77"/>
      <c r="Q405" s="78"/>
      <c r="AB405" s="42"/>
    </row>
    <row r="406" spans="1:28" s="98" customFormat="1" ht="15" customHeight="1" x14ac:dyDescent="0.25">
      <c r="A406" s="79"/>
      <c r="B406" s="90"/>
      <c r="C406" s="69" t="s">
        <v>24</v>
      </c>
      <c r="D406" s="69" t="s">
        <v>14</v>
      </c>
      <c r="E406" s="200" t="s">
        <v>818</v>
      </c>
      <c r="F406" s="204" t="s">
        <v>819</v>
      </c>
      <c r="G406" s="112"/>
      <c r="H406" s="114">
        <v>2340121.46</v>
      </c>
      <c r="I406" s="40"/>
      <c r="J406" s="115"/>
      <c r="K406" s="63"/>
      <c r="L406" s="115">
        <v>2340121.46</v>
      </c>
      <c r="M406" s="104"/>
      <c r="N406" s="116">
        <v>0</v>
      </c>
      <c r="O406" s="115">
        <f t="shared" si="6"/>
        <v>2340121.46</v>
      </c>
      <c r="P406" s="77"/>
      <c r="Q406" s="78"/>
      <c r="AB406" s="42"/>
    </row>
    <row r="407" spans="1:28" s="98" customFormat="1" ht="15" customHeight="1" x14ac:dyDescent="0.25">
      <c r="A407" s="79"/>
      <c r="B407" s="90"/>
      <c r="C407" s="69" t="s">
        <v>24</v>
      </c>
      <c r="D407" s="69" t="s">
        <v>14</v>
      </c>
      <c r="E407" s="200" t="s">
        <v>820</v>
      </c>
      <c r="F407" s="204" t="s">
        <v>821</v>
      </c>
      <c r="G407" s="112"/>
      <c r="H407" s="114">
        <v>111345.51999999999</v>
      </c>
      <c r="I407" s="40"/>
      <c r="J407" s="115"/>
      <c r="K407" s="63"/>
      <c r="L407" s="115">
        <v>111345.51999999999</v>
      </c>
      <c r="M407" s="104"/>
      <c r="N407" s="116">
        <v>0</v>
      </c>
      <c r="O407" s="115">
        <f t="shared" si="6"/>
        <v>111345.51999999999</v>
      </c>
      <c r="P407" s="77"/>
      <c r="Q407" s="78"/>
      <c r="AB407" s="42"/>
    </row>
    <row r="408" spans="1:28" s="98" customFormat="1" ht="15" customHeight="1" x14ac:dyDescent="0.25">
      <c r="A408" s="79"/>
      <c r="B408" s="90"/>
      <c r="C408" s="69" t="s">
        <v>24</v>
      </c>
      <c r="D408" s="69" t="s">
        <v>14</v>
      </c>
      <c r="E408" s="200" t="s">
        <v>822</v>
      </c>
      <c r="F408" s="204" t="s">
        <v>823</v>
      </c>
      <c r="G408" s="112"/>
      <c r="H408" s="114">
        <v>0</v>
      </c>
      <c r="I408" s="40"/>
      <c r="J408" s="115"/>
      <c r="K408" s="63"/>
      <c r="L408" s="115">
        <v>0</v>
      </c>
      <c r="M408" s="104"/>
      <c r="N408" s="116">
        <v>0</v>
      </c>
      <c r="O408" s="115">
        <f t="shared" si="6"/>
        <v>0</v>
      </c>
      <c r="P408" s="77"/>
      <c r="Q408" s="78"/>
      <c r="AB408" s="42"/>
    </row>
    <row r="409" spans="1:28" s="98" customFormat="1" ht="15" customHeight="1" x14ac:dyDescent="0.25">
      <c r="A409" s="79" t="s">
        <v>17</v>
      </c>
      <c r="B409" s="90"/>
      <c r="C409" s="69" t="s">
        <v>24</v>
      </c>
      <c r="D409" s="69" t="s">
        <v>24</v>
      </c>
      <c r="E409" s="197" t="s">
        <v>824</v>
      </c>
      <c r="F409" s="209" t="s">
        <v>825</v>
      </c>
      <c r="G409" s="166">
        <f>SUM(G410:G412)</f>
        <v>0</v>
      </c>
      <c r="H409" s="127">
        <v>11119249.490000002</v>
      </c>
      <c r="I409" s="40"/>
      <c r="J409" s="128">
        <v>0</v>
      </c>
      <c r="K409" s="63"/>
      <c r="L409" s="128">
        <v>11119249.490000002</v>
      </c>
      <c r="M409" s="129"/>
      <c r="N409" s="130">
        <v>163514.67000000001</v>
      </c>
      <c r="O409" s="128">
        <f t="shared" si="6"/>
        <v>10955734.820000002</v>
      </c>
      <c r="P409" s="77"/>
      <c r="Q409" s="78"/>
      <c r="AB409" s="42"/>
    </row>
    <row r="410" spans="1:28" s="98" customFormat="1" ht="15" customHeight="1" x14ac:dyDescent="0.25">
      <c r="A410" s="79"/>
      <c r="B410" s="90"/>
      <c r="C410" s="69" t="s">
        <v>24</v>
      </c>
      <c r="D410" s="69" t="s">
        <v>14</v>
      </c>
      <c r="E410" s="200" t="s">
        <v>826</v>
      </c>
      <c r="F410" s="204" t="s">
        <v>827</v>
      </c>
      <c r="G410" s="112"/>
      <c r="H410" s="114">
        <v>10779874.440000001</v>
      </c>
      <c r="I410" s="40"/>
      <c r="J410" s="115"/>
      <c r="K410" s="63"/>
      <c r="L410" s="115">
        <v>10779874.440000001</v>
      </c>
      <c r="M410" s="104"/>
      <c r="N410" s="116">
        <v>22413.73</v>
      </c>
      <c r="O410" s="115">
        <f t="shared" si="6"/>
        <v>10757460.710000001</v>
      </c>
      <c r="P410" s="77"/>
      <c r="Q410" s="78"/>
      <c r="AB410" s="42"/>
    </row>
    <row r="411" spans="1:28" s="98" customFormat="1" ht="15" customHeight="1" x14ac:dyDescent="0.25">
      <c r="A411" s="79"/>
      <c r="B411" s="90"/>
      <c r="C411" s="69" t="s">
        <v>24</v>
      </c>
      <c r="D411" s="69" t="s">
        <v>14</v>
      </c>
      <c r="E411" s="200" t="s">
        <v>828</v>
      </c>
      <c r="F411" s="204" t="s">
        <v>829</v>
      </c>
      <c r="G411" s="112"/>
      <c r="H411" s="114">
        <v>339375.05</v>
      </c>
      <c r="I411" s="40"/>
      <c r="J411" s="115"/>
      <c r="K411" s="63"/>
      <c r="L411" s="115">
        <v>339375.05</v>
      </c>
      <c r="M411" s="104"/>
      <c r="N411" s="116">
        <v>141100.94</v>
      </c>
      <c r="O411" s="115">
        <f t="shared" si="6"/>
        <v>198274.11</v>
      </c>
      <c r="P411" s="77"/>
      <c r="Q411" s="78"/>
      <c r="AB411" s="42"/>
    </row>
    <row r="412" spans="1:28" s="98" customFormat="1" ht="15" customHeight="1" x14ac:dyDescent="0.25">
      <c r="A412" s="79"/>
      <c r="B412" s="90"/>
      <c r="C412" s="69" t="s">
        <v>24</v>
      </c>
      <c r="D412" s="69" t="s">
        <v>14</v>
      </c>
      <c r="E412" s="200" t="s">
        <v>830</v>
      </c>
      <c r="F412" s="204" t="s">
        <v>831</v>
      </c>
      <c r="G412" s="112"/>
      <c r="H412" s="114">
        <v>0</v>
      </c>
      <c r="I412" s="40"/>
      <c r="J412" s="115"/>
      <c r="K412" s="63"/>
      <c r="L412" s="115">
        <v>0</v>
      </c>
      <c r="M412" s="104"/>
      <c r="N412" s="116">
        <v>0</v>
      </c>
      <c r="O412" s="115">
        <f t="shared" si="6"/>
        <v>0</v>
      </c>
      <c r="P412" s="77"/>
      <c r="Q412" s="78"/>
      <c r="AB412" s="42"/>
    </row>
    <row r="413" spans="1:28" s="98" customFormat="1" ht="15" customHeight="1" x14ac:dyDescent="0.25">
      <c r="A413" s="79" t="s">
        <v>17</v>
      </c>
      <c r="B413" s="90"/>
      <c r="C413" s="69" t="s">
        <v>24</v>
      </c>
      <c r="D413" s="69" t="s">
        <v>24</v>
      </c>
      <c r="E413" s="195" t="s">
        <v>832</v>
      </c>
      <c r="F413" s="231" t="s">
        <v>833</v>
      </c>
      <c r="G413" s="133">
        <f>+G414+G415+G416</f>
        <v>0</v>
      </c>
      <c r="H413" s="134">
        <v>2845106.1399999997</v>
      </c>
      <c r="I413" s="40"/>
      <c r="J413" s="74">
        <v>0</v>
      </c>
      <c r="K413" s="63"/>
      <c r="L413" s="74">
        <v>2845106.1399999997</v>
      </c>
      <c r="M413" s="75"/>
      <c r="N413" s="135">
        <v>0</v>
      </c>
      <c r="O413" s="74">
        <f t="shared" si="6"/>
        <v>2845106.1399999997</v>
      </c>
      <c r="P413" s="77"/>
      <c r="Q413" s="78"/>
      <c r="AB413" s="42"/>
    </row>
    <row r="414" spans="1:28" s="98" customFormat="1" ht="15" customHeight="1" x14ac:dyDescent="0.25">
      <c r="A414" s="79"/>
      <c r="B414" s="90"/>
      <c r="C414" s="69" t="s">
        <v>24</v>
      </c>
      <c r="D414" s="69" t="s">
        <v>14</v>
      </c>
      <c r="E414" s="197" t="s">
        <v>834</v>
      </c>
      <c r="F414" s="209" t="s">
        <v>835</v>
      </c>
      <c r="G414" s="126"/>
      <c r="H414" s="127">
        <v>323619.71999999997</v>
      </c>
      <c r="I414" s="40"/>
      <c r="J414" s="128"/>
      <c r="K414" s="63"/>
      <c r="L414" s="128">
        <v>323619.71999999997</v>
      </c>
      <c r="M414" s="129"/>
      <c r="N414" s="130">
        <v>0</v>
      </c>
      <c r="O414" s="128">
        <f t="shared" si="6"/>
        <v>323619.71999999997</v>
      </c>
      <c r="P414" s="77"/>
      <c r="Q414" s="78"/>
      <c r="AB414" s="42"/>
    </row>
    <row r="415" spans="1:28" s="98" customFormat="1" ht="15" customHeight="1" x14ac:dyDescent="0.25">
      <c r="A415" s="79"/>
      <c r="B415" s="90"/>
      <c r="C415" s="69" t="s">
        <v>24</v>
      </c>
      <c r="D415" s="69" t="s">
        <v>14</v>
      </c>
      <c r="E415" s="197" t="s">
        <v>836</v>
      </c>
      <c r="F415" s="209" t="s">
        <v>837</v>
      </c>
      <c r="G415" s="126"/>
      <c r="H415" s="127">
        <v>0</v>
      </c>
      <c r="I415" s="40"/>
      <c r="J415" s="128"/>
      <c r="K415" s="63"/>
      <c r="L415" s="128">
        <v>0</v>
      </c>
      <c r="M415" s="129"/>
      <c r="N415" s="130">
        <v>0</v>
      </c>
      <c r="O415" s="128">
        <f t="shared" si="6"/>
        <v>0</v>
      </c>
      <c r="P415" s="77"/>
      <c r="Q415" s="78"/>
      <c r="AB415" s="42"/>
    </row>
    <row r="416" spans="1:28" s="98" customFormat="1" ht="15" customHeight="1" x14ac:dyDescent="0.25">
      <c r="A416" s="79" t="s">
        <v>17</v>
      </c>
      <c r="B416" s="90"/>
      <c r="C416" s="69" t="s">
        <v>24</v>
      </c>
      <c r="D416" s="69" t="s">
        <v>24</v>
      </c>
      <c r="E416" s="197" t="s">
        <v>838</v>
      </c>
      <c r="F416" s="209" t="s">
        <v>839</v>
      </c>
      <c r="G416" s="166">
        <f>SUM(G417:G420)</f>
        <v>0</v>
      </c>
      <c r="H416" s="127">
        <v>2521486.42</v>
      </c>
      <c r="I416" s="40"/>
      <c r="J416" s="128">
        <v>0</v>
      </c>
      <c r="K416" s="63"/>
      <c r="L416" s="128">
        <v>2521486.42</v>
      </c>
      <c r="M416" s="129"/>
      <c r="N416" s="130">
        <v>0</v>
      </c>
      <c r="O416" s="128">
        <f t="shared" si="6"/>
        <v>2521486.42</v>
      </c>
      <c r="P416" s="77"/>
      <c r="Q416" s="78"/>
      <c r="AB416" s="42"/>
    </row>
    <row r="417" spans="1:28" s="98" customFormat="1" ht="15" customHeight="1" x14ac:dyDescent="0.25">
      <c r="A417" s="79"/>
      <c r="B417" s="90"/>
      <c r="C417" s="69" t="s">
        <v>24</v>
      </c>
      <c r="D417" s="69" t="s">
        <v>14</v>
      </c>
      <c r="E417" s="200" t="s">
        <v>840</v>
      </c>
      <c r="F417" s="204" t="s">
        <v>841</v>
      </c>
      <c r="G417" s="112"/>
      <c r="H417" s="114">
        <v>1746987.36</v>
      </c>
      <c r="I417" s="40"/>
      <c r="J417" s="115"/>
      <c r="K417" s="63"/>
      <c r="L417" s="115">
        <v>1746987.36</v>
      </c>
      <c r="M417" s="104"/>
      <c r="N417" s="116">
        <v>0</v>
      </c>
      <c r="O417" s="115">
        <f t="shared" si="6"/>
        <v>1746987.36</v>
      </c>
      <c r="P417" s="77"/>
      <c r="Q417" s="78"/>
      <c r="AB417" s="42"/>
    </row>
    <row r="418" spans="1:28" s="98" customFormat="1" ht="15" customHeight="1" x14ac:dyDescent="0.25">
      <c r="A418" s="79"/>
      <c r="B418" s="90"/>
      <c r="C418" s="69" t="s">
        <v>24</v>
      </c>
      <c r="D418" s="69" t="s">
        <v>14</v>
      </c>
      <c r="E418" s="200" t="s">
        <v>842</v>
      </c>
      <c r="F418" s="204" t="s">
        <v>843</v>
      </c>
      <c r="G418" s="112"/>
      <c r="H418" s="114">
        <v>568767.66</v>
      </c>
      <c r="I418" s="40"/>
      <c r="J418" s="115"/>
      <c r="K418" s="63"/>
      <c r="L418" s="115">
        <v>568767.66</v>
      </c>
      <c r="M418" s="104"/>
      <c r="N418" s="116">
        <v>0</v>
      </c>
      <c r="O418" s="115">
        <f t="shared" si="6"/>
        <v>568767.66</v>
      </c>
      <c r="P418" s="77"/>
      <c r="Q418" s="78"/>
      <c r="AB418" s="42"/>
    </row>
    <row r="419" spans="1:28" s="169" customFormat="1" ht="15" customHeight="1" x14ac:dyDescent="0.25">
      <c r="A419" s="79"/>
      <c r="B419" s="90" t="s">
        <v>13</v>
      </c>
      <c r="C419" s="69" t="s">
        <v>13</v>
      </c>
      <c r="D419" s="69" t="s">
        <v>14</v>
      </c>
      <c r="E419" s="200" t="s">
        <v>844</v>
      </c>
      <c r="F419" s="204" t="s">
        <v>845</v>
      </c>
      <c r="G419" s="112"/>
      <c r="H419" s="114">
        <v>58358.44</v>
      </c>
      <c r="I419" s="40"/>
      <c r="J419" s="115"/>
      <c r="K419" s="63"/>
      <c r="L419" s="115">
        <v>58358.44</v>
      </c>
      <c r="M419" s="104"/>
      <c r="N419" s="116">
        <v>0</v>
      </c>
      <c r="O419" s="115">
        <f t="shared" si="6"/>
        <v>58358.44</v>
      </c>
      <c r="P419" s="77"/>
      <c r="Q419" s="78"/>
      <c r="AB419" s="143"/>
    </row>
    <row r="420" spans="1:28" s="169" customFormat="1" ht="15" customHeight="1" x14ac:dyDescent="0.25">
      <c r="A420" s="79"/>
      <c r="B420" s="90"/>
      <c r="C420" s="69" t="s">
        <v>24</v>
      </c>
      <c r="D420" s="69" t="s">
        <v>14</v>
      </c>
      <c r="E420" s="200" t="s">
        <v>846</v>
      </c>
      <c r="F420" s="204" t="s">
        <v>847</v>
      </c>
      <c r="G420" s="112"/>
      <c r="H420" s="114">
        <v>147372.96</v>
      </c>
      <c r="I420" s="40"/>
      <c r="J420" s="115"/>
      <c r="K420" s="63"/>
      <c r="L420" s="115">
        <v>147372.96</v>
      </c>
      <c r="M420" s="104"/>
      <c r="N420" s="116">
        <v>0</v>
      </c>
      <c r="O420" s="115">
        <f t="shared" si="6"/>
        <v>147372.96</v>
      </c>
      <c r="P420" s="77"/>
      <c r="Q420" s="78"/>
      <c r="AB420" s="143"/>
    </row>
    <row r="421" spans="1:28" s="98" customFormat="1" ht="15" customHeight="1" x14ac:dyDescent="0.25">
      <c r="A421" s="79" t="s">
        <v>17</v>
      </c>
      <c r="B421" s="90"/>
      <c r="C421" s="69" t="s">
        <v>24</v>
      </c>
      <c r="D421" s="69" t="s">
        <v>24</v>
      </c>
      <c r="E421" s="236" t="s">
        <v>848</v>
      </c>
      <c r="F421" s="237" t="s">
        <v>849</v>
      </c>
      <c r="G421" s="238"/>
      <c r="H421" s="102">
        <v>13174154.389999999</v>
      </c>
      <c r="I421" s="40"/>
      <c r="J421" s="103"/>
      <c r="K421" s="63"/>
      <c r="L421" s="103">
        <v>13174154.389999999</v>
      </c>
      <c r="M421" s="104"/>
      <c r="N421" s="105">
        <v>27657.4</v>
      </c>
      <c r="O421" s="103">
        <f t="shared" si="6"/>
        <v>13146496.989999998</v>
      </c>
      <c r="P421" s="77"/>
      <c r="Q421" s="78"/>
      <c r="AB421" s="42"/>
    </row>
    <row r="422" spans="1:28" s="98" customFormat="1" ht="15" customHeight="1" x14ac:dyDescent="0.25">
      <c r="A422" s="79"/>
      <c r="B422" s="90"/>
      <c r="C422" s="69" t="s">
        <v>24</v>
      </c>
      <c r="D422" s="69" t="s">
        <v>14</v>
      </c>
      <c r="E422" s="195" t="s">
        <v>850</v>
      </c>
      <c r="F422" s="231" t="s">
        <v>851</v>
      </c>
      <c r="G422" s="175"/>
      <c r="H422" s="140">
        <v>591285.56000000006</v>
      </c>
      <c r="I422" s="40"/>
      <c r="J422" s="141"/>
      <c r="K422" s="63"/>
      <c r="L422" s="141">
        <v>591285.56000000006</v>
      </c>
      <c r="M422" s="104"/>
      <c r="N422" s="142">
        <v>0</v>
      </c>
      <c r="O422" s="141">
        <f t="shared" si="6"/>
        <v>591285.56000000006</v>
      </c>
      <c r="P422" s="77"/>
      <c r="Q422" s="78"/>
      <c r="AB422" s="42"/>
    </row>
    <row r="423" spans="1:28" s="98" customFormat="1" ht="15" customHeight="1" x14ac:dyDescent="0.25">
      <c r="A423" s="79" t="s">
        <v>17</v>
      </c>
      <c r="B423" s="90"/>
      <c r="C423" s="69" t="s">
        <v>24</v>
      </c>
      <c r="D423" s="69" t="s">
        <v>24</v>
      </c>
      <c r="E423" s="195" t="s">
        <v>852</v>
      </c>
      <c r="F423" s="231" t="s">
        <v>853</v>
      </c>
      <c r="G423" s="133">
        <f>+G424</f>
        <v>0</v>
      </c>
      <c r="H423" s="134">
        <v>12582868.829999998</v>
      </c>
      <c r="I423" s="40"/>
      <c r="J423" s="74">
        <v>0</v>
      </c>
      <c r="K423" s="63"/>
      <c r="L423" s="74">
        <v>12582868.829999998</v>
      </c>
      <c r="M423" s="75"/>
      <c r="N423" s="135">
        <v>27657.4</v>
      </c>
      <c r="O423" s="74">
        <f t="shared" si="6"/>
        <v>12555211.429999998</v>
      </c>
      <c r="P423" s="77"/>
      <c r="Q423" s="78"/>
      <c r="AB423" s="42"/>
    </row>
    <row r="424" spans="1:28" s="41" customFormat="1" ht="15" customHeight="1" x14ac:dyDescent="0.25">
      <c r="A424" s="119" t="s">
        <v>17</v>
      </c>
      <c r="B424" s="120"/>
      <c r="C424" s="69" t="s">
        <v>24</v>
      </c>
      <c r="D424" s="69" t="s">
        <v>24</v>
      </c>
      <c r="E424" s="197" t="s">
        <v>854</v>
      </c>
      <c r="F424" s="209" t="s">
        <v>855</v>
      </c>
      <c r="G424" s="166">
        <f>+G425+G426</f>
        <v>0</v>
      </c>
      <c r="H424" s="127">
        <v>3512468.08</v>
      </c>
      <c r="I424" s="40"/>
      <c r="J424" s="128">
        <v>0</v>
      </c>
      <c r="K424" s="63"/>
      <c r="L424" s="128">
        <v>3512468.08</v>
      </c>
      <c r="M424" s="129"/>
      <c r="N424" s="130">
        <v>1045.1300000000001</v>
      </c>
      <c r="O424" s="128">
        <f t="shared" si="6"/>
        <v>3511422.95</v>
      </c>
      <c r="P424" s="77"/>
      <c r="Q424" s="78"/>
      <c r="AB424" s="42"/>
    </row>
    <row r="425" spans="1:28" s="41" customFormat="1" ht="15" customHeight="1" x14ac:dyDescent="0.25">
      <c r="A425" s="119"/>
      <c r="B425" s="120"/>
      <c r="C425" s="69" t="s">
        <v>24</v>
      </c>
      <c r="D425" s="69" t="s">
        <v>14</v>
      </c>
      <c r="E425" s="200" t="s">
        <v>856</v>
      </c>
      <c r="F425" s="204" t="s">
        <v>857</v>
      </c>
      <c r="G425" s="112"/>
      <c r="H425" s="114">
        <v>0</v>
      </c>
      <c r="I425" s="40"/>
      <c r="J425" s="115"/>
      <c r="K425" s="63"/>
      <c r="L425" s="115">
        <v>0</v>
      </c>
      <c r="M425" s="104"/>
      <c r="N425" s="116">
        <v>0</v>
      </c>
      <c r="O425" s="115">
        <f t="shared" si="6"/>
        <v>0</v>
      </c>
      <c r="P425" s="77"/>
      <c r="Q425" s="78"/>
      <c r="AB425" s="42"/>
    </row>
    <row r="426" spans="1:28" s="41" customFormat="1" ht="15" customHeight="1" x14ac:dyDescent="0.25">
      <c r="A426" s="119"/>
      <c r="B426" s="120"/>
      <c r="C426" s="69" t="s">
        <v>24</v>
      </c>
      <c r="D426" s="69" t="s">
        <v>14</v>
      </c>
      <c r="E426" s="200" t="s">
        <v>858</v>
      </c>
      <c r="F426" s="204" t="s">
        <v>859</v>
      </c>
      <c r="G426" s="112"/>
      <c r="H426" s="114">
        <v>3512468.08</v>
      </c>
      <c r="I426" s="40"/>
      <c r="J426" s="115"/>
      <c r="K426" s="63"/>
      <c r="L426" s="115">
        <v>3512468.08</v>
      </c>
      <c r="M426" s="104"/>
      <c r="N426" s="116">
        <v>1045.1300000000001</v>
      </c>
      <c r="O426" s="115">
        <f t="shared" si="6"/>
        <v>3511422.95</v>
      </c>
      <c r="P426" s="77"/>
      <c r="Q426" s="78"/>
      <c r="AB426" s="42"/>
    </row>
    <row r="427" spans="1:28" s="41" customFormat="1" ht="15" customHeight="1" x14ac:dyDescent="0.25">
      <c r="A427" s="119"/>
      <c r="B427" s="120"/>
      <c r="C427" s="69" t="s">
        <v>24</v>
      </c>
      <c r="D427" s="69" t="s">
        <v>14</v>
      </c>
      <c r="E427" s="195" t="s">
        <v>860</v>
      </c>
      <c r="F427" s="246" t="s">
        <v>861</v>
      </c>
      <c r="G427" s="247"/>
      <c r="H427" s="136">
        <v>9070400.7499999981</v>
      </c>
      <c r="I427" s="40"/>
      <c r="J427" s="137"/>
      <c r="K427" s="63"/>
      <c r="L427" s="137">
        <v>9070400.7499999981</v>
      </c>
      <c r="M427" s="104"/>
      <c r="N427" s="138">
        <v>26612.27</v>
      </c>
      <c r="O427" s="137">
        <f t="shared" si="6"/>
        <v>9043788.4799999986</v>
      </c>
      <c r="P427" s="77"/>
      <c r="Q427" s="78"/>
      <c r="AB427" s="42"/>
    </row>
    <row r="428" spans="1:28" s="41" customFormat="1" ht="15" customHeight="1" x14ac:dyDescent="0.25">
      <c r="A428" s="119" t="s">
        <v>17</v>
      </c>
      <c r="B428" s="120"/>
      <c r="C428" s="69" t="s">
        <v>24</v>
      </c>
      <c r="D428" s="69" t="s">
        <v>24</v>
      </c>
      <c r="E428" s="195" t="s">
        <v>862</v>
      </c>
      <c r="F428" s="231" t="s">
        <v>863</v>
      </c>
      <c r="G428" s="133">
        <f>+G429+G430</f>
        <v>0</v>
      </c>
      <c r="H428" s="134">
        <v>49329.81</v>
      </c>
      <c r="I428" s="40"/>
      <c r="J428" s="74">
        <v>0</v>
      </c>
      <c r="K428" s="63"/>
      <c r="L428" s="74">
        <v>49329.81</v>
      </c>
      <c r="M428" s="75"/>
      <c r="N428" s="135">
        <v>0</v>
      </c>
      <c r="O428" s="74">
        <f t="shared" si="6"/>
        <v>49329.81</v>
      </c>
      <c r="P428" s="77"/>
      <c r="Q428" s="78"/>
      <c r="AB428" s="42"/>
    </row>
    <row r="429" spans="1:28" s="41" customFormat="1" ht="15" customHeight="1" x14ac:dyDescent="0.25">
      <c r="A429" s="119"/>
      <c r="B429" s="120"/>
      <c r="C429" s="69" t="s">
        <v>24</v>
      </c>
      <c r="D429" s="69" t="s">
        <v>14</v>
      </c>
      <c r="E429" s="197" t="s">
        <v>864</v>
      </c>
      <c r="F429" s="209" t="s">
        <v>865</v>
      </c>
      <c r="G429" s="126"/>
      <c r="H429" s="136">
        <v>0</v>
      </c>
      <c r="I429" s="40"/>
      <c r="J429" s="137"/>
      <c r="K429" s="63"/>
      <c r="L429" s="137">
        <v>0</v>
      </c>
      <c r="M429" s="104"/>
      <c r="N429" s="138">
        <v>0</v>
      </c>
      <c r="O429" s="137">
        <f t="shared" si="6"/>
        <v>0</v>
      </c>
      <c r="P429" s="77"/>
      <c r="Q429" s="78"/>
      <c r="AB429" s="42"/>
    </row>
    <row r="430" spans="1:28" s="41" customFormat="1" ht="15" customHeight="1" x14ac:dyDescent="0.25">
      <c r="A430" s="119"/>
      <c r="B430" s="120"/>
      <c r="C430" s="69" t="s">
        <v>24</v>
      </c>
      <c r="D430" s="69" t="s">
        <v>14</v>
      </c>
      <c r="E430" s="197" t="s">
        <v>866</v>
      </c>
      <c r="F430" s="209" t="s">
        <v>867</v>
      </c>
      <c r="G430" s="126"/>
      <c r="H430" s="136">
        <v>49329.81</v>
      </c>
      <c r="I430" s="40"/>
      <c r="J430" s="137"/>
      <c r="K430" s="63"/>
      <c r="L430" s="137">
        <v>49329.81</v>
      </c>
      <c r="M430" s="104"/>
      <c r="N430" s="138">
        <v>0</v>
      </c>
      <c r="O430" s="137">
        <f t="shared" si="6"/>
        <v>49329.81</v>
      </c>
      <c r="P430" s="77"/>
      <c r="Q430" s="78"/>
      <c r="AB430" s="42"/>
    </row>
    <row r="431" spans="1:28" s="41" customFormat="1" ht="15" customHeight="1" x14ac:dyDescent="0.25">
      <c r="A431" s="119" t="s">
        <v>17</v>
      </c>
      <c r="B431" s="120"/>
      <c r="C431" s="69" t="s">
        <v>24</v>
      </c>
      <c r="D431" s="69" t="s">
        <v>24</v>
      </c>
      <c r="E431" s="195" t="s">
        <v>868</v>
      </c>
      <c r="F431" s="231" t="s">
        <v>869</v>
      </c>
      <c r="G431" s="133">
        <f>+G432+G441</f>
        <v>0</v>
      </c>
      <c r="H431" s="134">
        <v>-1144217.6299999985</v>
      </c>
      <c r="I431" s="40"/>
      <c r="J431" s="74">
        <v>0</v>
      </c>
      <c r="K431" s="63"/>
      <c r="L431" s="74">
        <v>-1144217.6299999985</v>
      </c>
      <c r="M431" s="75"/>
      <c r="N431" s="135">
        <v>0</v>
      </c>
      <c r="O431" s="74">
        <f t="shared" si="6"/>
        <v>-1144217.6299999985</v>
      </c>
      <c r="P431" s="77"/>
      <c r="Q431" s="78"/>
      <c r="AB431" s="42"/>
    </row>
    <row r="432" spans="1:28" s="41" customFormat="1" ht="15" customHeight="1" x14ac:dyDescent="0.25">
      <c r="A432" s="119" t="s">
        <v>17</v>
      </c>
      <c r="B432" s="120"/>
      <c r="C432" s="69" t="s">
        <v>24</v>
      </c>
      <c r="D432" s="69" t="s">
        <v>24</v>
      </c>
      <c r="E432" s="197" t="s">
        <v>870</v>
      </c>
      <c r="F432" s="209" t="s">
        <v>871</v>
      </c>
      <c r="G432" s="166">
        <f>SUM(G433:G440)</f>
        <v>0</v>
      </c>
      <c r="H432" s="127">
        <v>-1145234.7099999986</v>
      </c>
      <c r="I432" s="40"/>
      <c r="J432" s="128">
        <v>0</v>
      </c>
      <c r="K432" s="63"/>
      <c r="L432" s="128">
        <v>-1145234.7099999986</v>
      </c>
      <c r="M432" s="129"/>
      <c r="N432" s="130">
        <v>0</v>
      </c>
      <c r="O432" s="128">
        <f t="shared" si="6"/>
        <v>-1145234.7099999986</v>
      </c>
      <c r="P432" s="77"/>
      <c r="Q432" s="78"/>
      <c r="AB432" s="42"/>
    </row>
    <row r="433" spans="1:28" s="41" customFormat="1" ht="15" customHeight="1" x14ac:dyDescent="0.25">
      <c r="A433" s="119"/>
      <c r="B433" s="120"/>
      <c r="C433" s="69" t="s">
        <v>24</v>
      </c>
      <c r="D433" s="69" t="s">
        <v>14</v>
      </c>
      <c r="E433" s="200" t="s">
        <v>872</v>
      </c>
      <c r="F433" s="204" t="s">
        <v>873</v>
      </c>
      <c r="G433" s="112"/>
      <c r="H433" s="114">
        <v>-759951.36999999918</v>
      </c>
      <c r="I433" s="40"/>
      <c r="J433" s="115"/>
      <c r="K433" s="63"/>
      <c r="L433" s="115">
        <v>-759951.36999999918</v>
      </c>
      <c r="M433" s="104"/>
      <c r="N433" s="116">
        <v>0</v>
      </c>
      <c r="O433" s="115">
        <f t="shared" si="6"/>
        <v>-759951.36999999918</v>
      </c>
      <c r="P433" s="77"/>
      <c r="Q433" s="78"/>
      <c r="AB433" s="42"/>
    </row>
    <row r="434" spans="1:28" s="41" customFormat="1" ht="15" customHeight="1" x14ac:dyDescent="0.25">
      <c r="A434" s="119"/>
      <c r="B434" s="120"/>
      <c r="C434" s="69" t="s">
        <v>24</v>
      </c>
      <c r="D434" s="69" t="s">
        <v>14</v>
      </c>
      <c r="E434" s="200" t="s">
        <v>874</v>
      </c>
      <c r="F434" s="204" t="s">
        <v>875</v>
      </c>
      <c r="G434" s="112"/>
      <c r="H434" s="114">
        <v>0</v>
      </c>
      <c r="I434" s="40"/>
      <c r="J434" s="115"/>
      <c r="K434" s="63"/>
      <c r="L434" s="115">
        <v>0</v>
      </c>
      <c r="M434" s="104"/>
      <c r="N434" s="116">
        <v>0</v>
      </c>
      <c r="O434" s="115">
        <f t="shared" si="6"/>
        <v>0</v>
      </c>
      <c r="P434" s="77"/>
      <c r="Q434" s="78"/>
      <c r="AB434" s="42"/>
    </row>
    <row r="435" spans="1:28" s="41" customFormat="1" ht="15" customHeight="1" x14ac:dyDescent="0.25">
      <c r="A435" s="119"/>
      <c r="B435" s="120"/>
      <c r="C435" s="69" t="s">
        <v>24</v>
      </c>
      <c r="D435" s="69" t="s">
        <v>14</v>
      </c>
      <c r="E435" s="200" t="s">
        <v>876</v>
      </c>
      <c r="F435" s="204" t="s">
        <v>877</v>
      </c>
      <c r="G435" s="112"/>
      <c r="H435" s="114">
        <v>-556806.77999999933</v>
      </c>
      <c r="I435" s="40"/>
      <c r="J435" s="115"/>
      <c r="K435" s="63"/>
      <c r="L435" s="115">
        <v>-556806.77999999933</v>
      </c>
      <c r="M435" s="104"/>
      <c r="N435" s="116">
        <v>0</v>
      </c>
      <c r="O435" s="115">
        <f t="shared" si="6"/>
        <v>-556806.77999999933</v>
      </c>
      <c r="P435" s="77"/>
      <c r="Q435" s="78"/>
      <c r="AB435" s="42"/>
    </row>
    <row r="436" spans="1:28" s="41" customFormat="1" ht="15" customHeight="1" x14ac:dyDescent="0.25">
      <c r="A436" s="119"/>
      <c r="B436" s="120"/>
      <c r="C436" s="69" t="s">
        <v>24</v>
      </c>
      <c r="D436" s="69" t="s">
        <v>14</v>
      </c>
      <c r="E436" s="200" t="s">
        <v>878</v>
      </c>
      <c r="F436" s="204" t="s">
        <v>879</v>
      </c>
      <c r="G436" s="112"/>
      <c r="H436" s="114">
        <v>-19677.809999999998</v>
      </c>
      <c r="I436" s="40"/>
      <c r="J436" s="115"/>
      <c r="K436" s="63"/>
      <c r="L436" s="115">
        <v>-19677.809999999998</v>
      </c>
      <c r="M436" s="104"/>
      <c r="N436" s="116">
        <v>0</v>
      </c>
      <c r="O436" s="115">
        <f t="shared" si="6"/>
        <v>-19677.809999999998</v>
      </c>
      <c r="P436" s="77"/>
      <c r="Q436" s="78"/>
      <c r="AB436" s="42"/>
    </row>
    <row r="437" spans="1:28" s="41" customFormat="1" ht="15" customHeight="1" x14ac:dyDescent="0.25">
      <c r="A437" s="119"/>
      <c r="B437" s="120"/>
      <c r="C437" s="69" t="s">
        <v>24</v>
      </c>
      <c r="D437" s="69" t="s">
        <v>14</v>
      </c>
      <c r="E437" s="200" t="s">
        <v>880</v>
      </c>
      <c r="F437" s="204" t="s">
        <v>881</v>
      </c>
      <c r="G437" s="112"/>
      <c r="H437" s="114">
        <v>168227.52000000002</v>
      </c>
      <c r="I437" s="40"/>
      <c r="J437" s="115"/>
      <c r="K437" s="63"/>
      <c r="L437" s="115">
        <v>168227.52000000002</v>
      </c>
      <c r="M437" s="104"/>
      <c r="N437" s="116">
        <v>0</v>
      </c>
      <c r="O437" s="115">
        <f t="shared" si="6"/>
        <v>168227.52000000002</v>
      </c>
      <c r="P437" s="77"/>
      <c r="Q437" s="78"/>
      <c r="AB437" s="42"/>
    </row>
    <row r="438" spans="1:28" s="41" customFormat="1" ht="15" customHeight="1" x14ac:dyDescent="0.25">
      <c r="A438" s="119"/>
      <c r="B438" s="120"/>
      <c r="C438" s="69" t="s">
        <v>24</v>
      </c>
      <c r="D438" s="69" t="s">
        <v>14</v>
      </c>
      <c r="E438" s="200" t="s">
        <v>882</v>
      </c>
      <c r="F438" s="204" t="s">
        <v>883</v>
      </c>
      <c r="G438" s="112"/>
      <c r="H438" s="114">
        <v>0</v>
      </c>
      <c r="I438" s="40"/>
      <c r="J438" s="115"/>
      <c r="K438" s="63"/>
      <c r="L438" s="115">
        <v>0</v>
      </c>
      <c r="M438" s="104"/>
      <c r="N438" s="116">
        <v>0</v>
      </c>
      <c r="O438" s="115">
        <f t="shared" si="6"/>
        <v>0</v>
      </c>
      <c r="P438" s="77"/>
      <c r="Q438" s="78"/>
      <c r="AB438" s="42"/>
    </row>
    <row r="439" spans="1:28" s="41" customFormat="1" ht="15" customHeight="1" x14ac:dyDescent="0.25">
      <c r="A439" s="119"/>
      <c r="B439" s="120"/>
      <c r="C439" s="69" t="s">
        <v>24</v>
      </c>
      <c r="D439" s="69" t="s">
        <v>14</v>
      </c>
      <c r="E439" s="200" t="s">
        <v>884</v>
      </c>
      <c r="F439" s="204" t="s">
        <v>885</v>
      </c>
      <c r="G439" s="112"/>
      <c r="H439" s="114">
        <v>12989.77</v>
      </c>
      <c r="I439" s="40"/>
      <c r="J439" s="115"/>
      <c r="K439" s="63"/>
      <c r="L439" s="115">
        <v>12989.77</v>
      </c>
      <c r="M439" s="104"/>
      <c r="N439" s="116">
        <v>0</v>
      </c>
      <c r="O439" s="115">
        <f t="shared" si="6"/>
        <v>12989.77</v>
      </c>
      <c r="P439" s="77"/>
      <c r="Q439" s="78"/>
      <c r="AB439" s="42"/>
    </row>
    <row r="440" spans="1:28" s="41" customFormat="1" ht="15" customHeight="1" x14ac:dyDescent="0.25">
      <c r="A440" s="119"/>
      <c r="B440" s="120"/>
      <c r="C440" s="69" t="s">
        <v>24</v>
      </c>
      <c r="D440" s="69" t="s">
        <v>14</v>
      </c>
      <c r="E440" s="200" t="s">
        <v>886</v>
      </c>
      <c r="F440" s="204" t="s">
        <v>887</v>
      </c>
      <c r="G440" s="112"/>
      <c r="H440" s="114">
        <v>9983.9599999999919</v>
      </c>
      <c r="I440" s="40"/>
      <c r="J440" s="115"/>
      <c r="K440" s="63"/>
      <c r="L440" s="115">
        <v>9983.9599999999919</v>
      </c>
      <c r="M440" s="104"/>
      <c r="N440" s="116">
        <v>0</v>
      </c>
      <c r="O440" s="115">
        <f t="shared" si="6"/>
        <v>9983.9599999999919</v>
      </c>
      <c r="P440" s="77"/>
      <c r="Q440" s="78"/>
      <c r="AB440" s="42"/>
    </row>
    <row r="441" spans="1:28" s="41" customFormat="1" ht="15" customHeight="1" x14ac:dyDescent="0.25">
      <c r="A441" s="119" t="s">
        <v>17</v>
      </c>
      <c r="B441" s="120"/>
      <c r="C441" s="69" t="s">
        <v>24</v>
      </c>
      <c r="D441" s="69" t="s">
        <v>24</v>
      </c>
      <c r="E441" s="197" t="s">
        <v>888</v>
      </c>
      <c r="F441" s="209" t="s">
        <v>889</v>
      </c>
      <c r="G441" s="166">
        <f>+SUM(G442:G447)</f>
        <v>0</v>
      </c>
      <c r="H441" s="127">
        <v>1017.0799999999872</v>
      </c>
      <c r="I441" s="40"/>
      <c r="J441" s="128">
        <v>0</v>
      </c>
      <c r="K441" s="63"/>
      <c r="L441" s="128">
        <v>1017.0799999999872</v>
      </c>
      <c r="M441" s="129"/>
      <c r="N441" s="130">
        <v>0</v>
      </c>
      <c r="O441" s="128">
        <f t="shared" si="6"/>
        <v>1017.0799999999872</v>
      </c>
      <c r="P441" s="77"/>
      <c r="Q441" s="78"/>
      <c r="AB441" s="42"/>
    </row>
    <row r="442" spans="1:28" s="41" customFormat="1" ht="15" customHeight="1" x14ac:dyDescent="0.25">
      <c r="A442" s="119"/>
      <c r="B442" s="120"/>
      <c r="C442" s="69" t="s">
        <v>24</v>
      </c>
      <c r="D442" s="69" t="s">
        <v>14</v>
      </c>
      <c r="E442" s="200" t="s">
        <v>890</v>
      </c>
      <c r="F442" s="204" t="s">
        <v>891</v>
      </c>
      <c r="G442" s="112"/>
      <c r="H442" s="114">
        <v>17917.399999999998</v>
      </c>
      <c r="I442" s="40"/>
      <c r="J442" s="115"/>
      <c r="K442" s="63"/>
      <c r="L442" s="115">
        <v>17917.399999999998</v>
      </c>
      <c r="M442" s="104"/>
      <c r="N442" s="116">
        <v>0</v>
      </c>
      <c r="O442" s="115">
        <f t="shared" si="6"/>
        <v>17917.399999999998</v>
      </c>
      <c r="P442" s="77"/>
      <c r="Q442" s="78"/>
      <c r="AB442" s="42"/>
    </row>
    <row r="443" spans="1:28" s="41" customFormat="1" ht="15" customHeight="1" x14ac:dyDescent="0.25">
      <c r="A443" s="119"/>
      <c r="B443" s="120"/>
      <c r="C443" s="69" t="s">
        <v>24</v>
      </c>
      <c r="D443" s="69" t="s">
        <v>14</v>
      </c>
      <c r="E443" s="200" t="s">
        <v>892</v>
      </c>
      <c r="F443" s="204" t="s">
        <v>893</v>
      </c>
      <c r="G443" s="112"/>
      <c r="H443" s="114">
        <v>-40391.56</v>
      </c>
      <c r="I443" s="40"/>
      <c r="J443" s="115"/>
      <c r="K443" s="63"/>
      <c r="L443" s="115">
        <v>-40391.56</v>
      </c>
      <c r="M443" s="104"/>
      <c r="N443" s="116">
        <v>0</v>
      </c>
      <c r="O443" s="115">
        <f t="shared" si="6"/>
        <v>-40391.56</v>
      </c>
      <c r="P443" s="77"/>
      <c r="Q443" s="78"/>
      <c r="AB443" s="42"/>
    </row>
    <row r="444" spans="1:28" s="41" customFormat="1" ht="15" customHeight="1" x14ac:dyDescent="0.25">
      <c r="A444" s="119"/>
      <c r="B444" s="120"/>
      <c r="C444" s="69" t="s">
        <v>24</v>
      </c>
      <c r="D444" s="69" t="s">
        <v>14</v>
      </c>
      <c r="E444" s="200" t="s">
        <v>894</v>
      </c>
      <c r="F444" s="204" t="s">
        <v>895</v>
      </c>
      <c r="G444" s="112"/>
      <c r="H444" s="114">
        <v>1826.739999999998</v>
      </c>
      <c r="I444" s="40"/>
      <c r="J444" s="115"/>
      <c r="K444" s="63"/>
      <c r="L444" s="115">
        <v>1826.739999999998</v>
      </c>
      <c r="M444" s="104"/>
      <c r="N444" s="116">
        <v>0</v>
      </c>
      <c r="O444" s="115">
        <f t="shared" si="6"/>
        <v>1826.739999999998</v>
      </c>
      <c r="P444" s="77"/>
      <c r="Q444" s="78"/>
      <c r="AB444" s="42"/>
    </row>
    <row r="445" spans="1:28" s="41" customFormat="1" ht="15" customHeight="1" x14ac:dyDescent="0.25">
      <c r="A445" s="119"/>
      <c r="B445" s="120"/>
      <c r="C445" s="69" t="s">
        <v>24</v>
      </c>
      <c r="D445" s="69" t="s">
        <v>14</v>
      </c>
      <c r="E445" s="200" t="s">
        <v>896</v>
      </c>
      <c r="F445" s="204" t="s">
        <v>897</v>
      </c>
      <c r="G445" s="112"/>
      <c r="H445" s="114">
        <v>-90917.700000000012</v>
      </c>
      <c r="I445" s="40"/>
      <c r="J445" s="115"/>
      <c r="K445" s="63"/>
      <c r="L445" s="115">
        <v>-90917.700000000012</v>
      </c>
      <c r="M445" s="104"/>
      <c r="N445" s="116">
        <v>0</v>
      </c>
      <c r="O445" s="115">
        <f t="shared" si="6"/>
        <v>-90917.700000000012</v>
      </c>
      <c r="P445" s="77"/>
      <c r="Q445" s="78"/>
      <c r="AB445" s="42"/>
    </row>
    <row r="446" spans="1:28" s="41" customFormat="1" ht="15" customHeight="1" x14ac:dyDescent="0.25">
      <c r="A446" s="119"/>
      <c r="B446" s="120"/>
      <c r="C446" s="69" t="s">
        <v>24</v>
      </c>
      <c r="D446" s="69" t="s">
        <v>14</v>
      </c>
      <c r="E446" s="200" t="s">
        <v>898</v>
      </c>
      <c r="F446" s="204" t="s">
        <v>899</v>
      </c>
      <c r="G446" s="112"/>
      <c r="H446" s="114">
        <v>1287.2000000000003</v>
      </c>
      <c r="I446" s="40"/>
      <c r="J446" s="115"/>
      <c r="K446" s="63"/>
      <c r="L446" s="115">
        <v>1287.2000000000003</v>
      </c>
      <c r="M446" s="104"/>
      <c r="N446" s="116">
        <v>0</v>
      </c>
      <c r="O446" s="115">
        <f t="shared" si="6"/>
        <v>1287.2000000000003</v>
      </c>
      <c r="P446" s="77"/>
      <c r="Q446" s="78"/>
      <c r="AB446" s="42"/>
    </row>
    <row r="447" spans="1:28" s="41" customFormat="1" ht="15" customHeight="1" x14ac:dyDescent="0.25">
      <c r="A447" s="119"/>
      <c r="B447" s="120"/>
      <c r="C447" s="69" t="s">
        <v>24</v>
      </c>
      <c r="D447" s="69" t="s">
        <v>14</v>
      </c>
      <c r="E447" s="200" t="s">
        <v>900</v>
      </c>
      <c r="F447" s="204" t="s">
        <v>901</v>
      </c>
      <c r="G447" s="112"/>
      <c r="H447" s="114">
        <v>111295</v>
      </c>
      <c r="I447" s="40"/>
      <c r="J447" s="115"/>
      <c r="K447" s="63"/>
      <c r="L447" s="115">
        <v>111295</v>
      </c>
      <c r="M447" s="104"/>
      <c r="N447" s="116">
        <v>0</v>
      </c>
      <c r="O447" s="115">
        <f t="shared" si="6"/>
        <v>111295</v>
      </c>
      <c r="P447" s="77"/>
      <c r="Q447" s="78"/>
      <c r="AB447" s="42"/>
    </row>
    <row r="448" spans="1:28" s="41" customFormat="1" ht="15" customHeight="1" x14ac:dyDescent="0.25">
      <c r="A448" s="119" t="s">
        <v>17</v>
      </c>
      <c r="B448" s="120"/>
      <c r="C448" s="69" t="s">
        <v>24</v>
      </c>
      <c r="D448" s="69" t="s">
        <v>24</v>
      </c>
      <c r="E448" s="195" t="s">
        <v>902</v>
      </c>
      <c r="F448" s="231" t="s">
        <v>903</v>
      </c>
      <c r="G448" s="133">
        <f>+G449+G457+G458+G465</f>
        <v>0</v>
      </c>
      <c r="H448" s="134">
        <v>15028462.74</v>
      </c>
      <c r="I448" s="40"/>
      <c r="J448" s="134">
        <v>875993.75</v>
      </c>
      <c r="K448" s="63"/>
      <c r="L448" s="74">
        <v>14152468.99</v>
      </c>
      <c r="M448" s="75"/>
      <c r="N448" s="135">
        <v>0</v>
      </c>
      <c r="O448" s="74">
        <f t="shared" si="6"/>
        <v>15028462.74</v>
      </c>
      <c r="P448" s="77"/>
      <c r="Q448" s="78"/>
      <c r="AB448" s="42"/>
    </row>
    <row r="449" spans="1:28" s="41" customFormat="1" ht="15" customHeight="1" x14ac:dyDescent="0.25">
      <c r="A449" s="119" t="s">
        <v>17</v>
      </c>
      <c r="B449" s="120"/>
      <c r="C449" s="69" t="s">
        <v>24</v>
      </c>
      <c r="D449" s="69" t="s">
        <v>24</v>
      </c>
      <c r="E449" s="197" t="s">
        <v>904</v>
      </c>
      <c r="F449" s="209" t="s">
        <v>905</v>
      </c>
      <c r="G449" s="166">
        <f>SUM(G450:G456)</f>
        <v>0</v>
      </c>
      <c r="H449" s="127">
        <v>7023452</v>
      </c>
      <c r="I449" s="40"/>
      <c r="J449" s="127">
        <v>0</v>
      </c>
      <c r="K449" s="63"/>
      <c r="L449" s="128">
        <v>7023452</v>
      </c>
      <c r="M449" s="129"/>
      <c r="N449" s="130">
        <v>0</v>
      </c>
      <c r="O449" s="128">
        <f t="shared" si="6"/>
        <v>7023452</v>
      </c>
      <c r="P449" s="77"/>
      <c r="Q449" s="78"/>
      <c r="AB449" s="42"/>
    </row>
    <row r="450" spans="1:28" s="41" customFormat="1" ht="15" customHeight="1" x14ac:dyDescent="0.25">
      <c r="A450" s="119"/>
      <c r="B450" s="120"/>
      <c r="C450" s="69" t="s">
        <v>24</v>
      </c>
      <c r="D450" s="69" t="s">
        <v>14</v>
      </c>
      <c r="E450" s="200" t="s">
        <v>906</v>
      </c>
      <c r="F450" s="204" t="s">
        <v>907</v>
      </c>
      <c r="G450" s="112"/>
      <c r="H450" s="114">
        <v>115556</v>
      </c>
      <c r="I450" s="40"/>
      <c r="J450" s="115"/>
      <c r="K450" s="63"/>
      <c r="L450" s="115">
        <v>115556</v>
      </c>
      <c r="M450" s="104"/>
      <c r="N450" s="116">
        <v>0</v>
      </c>
      <c r="O450" s="115">
        <f t="shared" si="6"/>
        <v>115556</v>
      </c>
      <c r="P450" s="77"/>
      <c r="Q450" s="78"/>
      <c r="AB450" s="42"/>
    </row>
    <row r="451" spans="1:28" s="41" customFormat="1" ht="15" customHeight="1" x14ac:dyDescent="0.25">
      <c r="A451" s="119"/>
      <c r="B451" s="120"/>
      <c r="C451" s="69" t="s">
        <v>24</v>
      </c>
      <c r="D451" s="69" t="s">
        <v>14</v>
      </c>
      <c r="E451" s="200" t="s">
        <v>908</v>
      </c>
      <c r="F451" s="204" t="s">
        <v>909</v>
      </c>
      <c r="G451" s="112"/>
      <c r="H451" s="114">
        <v>2581896</v>
      </c>
      <c r="I451" s="40"/>
      <c r="J451" s="115"/>
      <c r="K451" s="63"/>
      <c r="L451" s="115">
        <v>2581896</v>
      </c>
      <c r="M451" s="104"/>
      <c r="N451" s="116">
        <v>0</v>
      </c>
      <c r="O451" s="115">
        <f t="shared" si="6"/>
        <v>2581896</v>
      </c>
      <c r="P451" s="77"/>
      <c r="Q451" s="78"/>
      <c r="AB451" s="42"/>
    </row>
    <row r="452" spans="1:28" s="41" customFormat="1" ht="15" customHeight="1" x14ac:dyDescent="0.25">
      <c r="A452" s="119"/>
      <c r="B452" s="120"/>
      <c r="C452" s="69" t="s">
        <v>24</v>
      </c>
      <c r="D452" s="69" t="s">
        <v>14</v>
      </c>
      <c r="E452" s="200" t="s">
        <v>910</v>
      </c>
      <c r="F452" s="204" t="s">
        <v>911</v>
      </c>
      <c r="G452" s="112"/>
      <c r="H452" s="114">
        <v>0</v>
      </c>
      <c r="I452" s="40"/>
      <c r="J452" s="115"/>
      <c r="K452" s="63"/>
      <c r="L452" s="115">
        <v>0</v>
      </c>
      <c r="M452" s="104"/>
      <c r="N452" s="116">
        <v>0</v>
      </c>
      <c r="O452" s="115">
        <f t="shared" si="6"/>
        <v>0</v>
      </c>
      <c r="P452" s="77"/>
      <c r="Q452" s="78"/>
      <c r="AB452" s="42"/>
    </row>
    <row r="453" spans="1:28" s="41" customFormat="1" ht="15" customHeight="1" x14ac:dyDescent="0.25">
      <c r="A453" s="119"/>
      <c r="B453" s="120"/>
      <c r="C453" s="69" t="s">
        <v>24</v>
      </c>
      <c r="D453" s="69" t="s">
        <v>14</v>
      </c>
      <c r="E453" s="200" t="s">
        <v>912</v>
      </c>
      <c r="F453" s="204" t="s">
        <v>913</v>
      </c>
      <c r="G453" s="112"/>
      <c r="H453" s="114">
        <v>4211000</v>
      </c>
      <c r="I453" s="40"/>
      <c r="J453" s="115"/>
      <c r="K453" s="63"/>
      <c r="L453" s="115">
        <v>4211000</v>
      </c>
      <c r="M453" s="104"/>
      <c r="N453" s="116">
        <v>0</v>
      </c>
      <c r="O453" s="115">
        <f t="shared" si="6"/>
        <v>4211000</v>
      </c>
      <c r="P453" s="77"/>
      <c r="Q453" s="78"/>
      <c r="AB453" s="42"/>
    </row>
    <row r="454" spans="1:28" s="41" customFormat="1" ht="15" customHeight="1" x14ac:dyDescent="0.25">
      <c r="A454" s="119"/>
      <c r="B454" s="120"/>
      <c r="C454" s="69" t="s">
        <v>24</v>
      </c>
      <c r="D454" s="69" t="s">
        <v>14</v>
      </c>
      <c r="E454" s="200" t="s">
        <v>914</v>
      </c>
      <c r="F454" s="204" t="s">
        <v>915</v>
      </c>
      <c r="G454" s="112"/>
      <c r="H454" s="114">
        <v>0</v>
      </c>
      <c r="I454" s="40"/>
      <c r="J454" s="115"/>
      <c r="K454" s="63"/>
      <c r="L454" s="115">
        <v>0</v>
      </c>
      <c r="M454" s="104"/>
      <c r="N454" s="116">
        <v>0</v>
      </c>
      <c r="O454" s="115">
        <f t="shared" si="6"/>
        <v>0</v>
      </c>
      <c r="P454" s="77"/>
      <c r="Q454" s="78"/>
      <c r="AB454" s="42"/>
    </row>
    <row r="455" spans="1:28" s="41" customFormat="1" ht="15" customHeight="1" x14ac:dyDescent="0.25">
      <c r="A455" s="119"/>
      <c r="B455" s="120"/>
      <c r="C455" s="69" t="s">
        <v>24</v>
      </c>
      <c r="D455" s="69" t="s">
        <v>14</v>
      </c>
      <c r="E455" s="200" t="s">
        <v>916</v>
      </c>
      <c r="F455" s="204" t="s">
        <v>917</v>
      </c>
      <c r="G455" s="112"/>
      <c r="H455" s="114">
        <v>0</v>
      </c>
      <c r="I455" s="40"/>
      <c r="J455" s="115"/>
      <c r="K455" s="63"/>
      <c r="L455" s="115">
        <v>0</v>
      </c>
      <c r="M455" s="104"/>
      <c r="N455" s="116">
        <v>0</v>
      </c>
      <c r="O455" s="115">
        <f t="shared" si="6"/>
        <v>0</v>
      </c>
      <c r="P455" s="77"/>
      <c r="Q455" s="78"/>
      <c r="AB455" s="42"/>
    </row>
    <row r="456" spans="1:28" s="40" customFormat="1" ht="15" customHeight="1" x14ac:dyDescent="0.25">
      <c r="A456" s="119"/>
      <c r="B456" s="120"/>
      <c r="C456" s="69" t="s">
        <v>24</v>
      </c>
      <c r="D456" s="69" t="s">
        <v>14</v>
      </c>
      <c r="E456" s="200" t="s">
        <v>918</v>
      </c>
      <c r="F456" s="204" t="s">
        <v>919</v>
      </c>
      <c r="G456" s="112"/>
      <c r="H456" s="114">
        <v>115000</v>
      </c>
      <c r="J456" s="115"/>
      <c r="K456" s="63"/>
      <c r="L456" s="115">
        <v>115000</v>
      </c>
      <c r="M456" s="104"/>
      <c r="N456" s="116">
        <v>0</v>
      </c>
      <c r="O456" s="115">
        <f t="shared" si="6"/>
        <v>115000</v>
      </c>
      <c r="P456" s="77"/>
      <c r="Q456" s="78"/>
      <c r="AB456" s="143"/>
    </row>
    <row r="457" spans="1:28" s="41" customFormat="1" ht="15" customHeight="1" x14ac:dyDescent="0.25">
      <c r="A457" s="119"/>
      <c r="B457" s="120"/>
      <c r="C457" s="69" t="s">
        <v>24</v>
      </c>
      <c r="D457" s="69" t="s">
        <v>14</v>
      </c>
      <c r="E457" s="197" t="s">
        <v>920</v>
      </c>
      <c r="F457" s="209" t="s">
        <v>921</v>
      </c>
      <c r="G457" s="126"/>
      <c r="H457" s="136">
        <v>245139</v>
      </c>
      <c r="I457" s="40"/>
      <c r="J457" s="137"/>
      <c r="K457" s="63"/>
      <c r="L457" s="137">
        <v>245139</v>
      </c>
      <c r="M457" s="104"/>
      <c r="N457" s="138">
        <v>0</v>
      </c>
      <c r="O457" s="137">
        <f t="shared" si="6"/>
        <v>245139</v>
      </c>
      <c r="P457" s="77"/>
      <c r="Q457" s="78"/>
      <c r="AB457" s="42"/>
    </row>
    <row r="458" spans="1:28" s="41" customFormat="1" ht="15" customHeight="1" x14ac:dyDescent="0.25">
      <c r="A458" s="119" t="s">
        <v>17</v>
      </c>
      <c r="B458" s="120"/>
      <c r="C458" s="69" t="s">
        <v>24</v>
      </c>
      <c r="D458" s="69" t="s">
        <v>24</v>
      </c>
      <c r="E458" s="197" t="s">
        <v>922</v>
      </c>
      <c r="F458" s="209" t="s">
        <v>923</v>
      </c>
      <c r="G458" s="166">
        <f>SUM(G459:G464)</f>
        <v>0</v>
      </c>
      <c r="H458" s="127">
        <v>499490.37</v>
      </c>
      <c r="I458" s="40"/>
      <c r="J458" s="128">
        <v>0</v>
      </c>
      <c r="K458" s="63"/>
      <c r="L458" s="128">
        <v>499490.37</v>
      </c>
      <c r="M458" s="129"/>
      <c r="N458" s="130">
        <v>0</v>
      </c>
      <c r="O458" s="128">
        <f t="shared" ref="O458:O521" si="7">H458-N458</f>
        <v>499490.37</v>
      </c>
      <c r="P458" s="77"/>
      <c r="Q458" s="78"/>
      <c r="AB458" s="42"/>
    </row>
    <row r="459" spans="1:28" s="41" customFormat="1" ht="15" customHeight="1" x14ac:dyDescent="0.25">
      <c r="A459" s="119"/>
      <c r="B459" s="120"/>
      <c r="C459" s="69" t="s">
        <v>24</v>
      </c>
      <c r="D459" s="69" t="s">
        <v>14</v>
      </c>
      <c r="E459" s="200" t="s">
        <v>924</v>
      </c>
      <c r="F459" s="204" t="s">
        <v>925</v>
      </c>
      <c r="G459" s="112"/>
      <c r="H459" s="114">
        <v>0</v>
      </c>
      <c r="I459" s="40"/>
      <c r="J459" s="115"/>
      <c r="K459" s="63"/>
      <c r="L459" s="115">
        <v>0</v>
      </c>
      <c r="M459" s="104"/>
      <c r="N459" s="116">
        <v>0</v>
      </c>
      <c r="O459" s="115">
        <f t="shared" si="7"/>
        <v>0</v>
      </c>
      <c r="P459" s="77"/>
      <c r="Q459" s="78"/>
      <c r="AB459" s="42"/>
    </row>
    <row r="460" spans="1:28" s="41" customFormat="1" ht="15" customHeight="1" x14ac:dyDescent="0.25">
      <c r="A460" s="119"/>
      <c r="B460" s="120"/>
      <c r="C460" s="69" t="s">
        <v>24</v>
      </c>
      <c r="D460" s="69" t="s">
        <v>14</v>
      </c>
      <c r="E460" s="200" t="s">
        <v>926</v>
      </c>
      <c r="F460" s="204" t="s">
        <v>927</v>
      </c>
      <c r="G460" s="112"/>
      <c r="H460" s="114">
        <v>0</v>
      </c>
      <c r="I460" s="40"/>
      <c r="J460" s="115"/>
      <c r="K460" s="63"/>
      <c r="L460" s="115">
        <v>0</v>
      </c>
      <c r="M460" s="104"/>
      <c r="N460" s="116">
        <v>0</v>
      </c>
      <c r="O460" s="115">
        <f t="shared" si="7"/>
        <v>0</v>
      </c>
      <c r="P460" s="77"/>
      <c r="Q460" s="78"/>
      <c r="AB460" s="42"/>
    </row>
    <row r="461" spans="1:28" s="41" customFormat="1" ht="15" customHeight="1" x14ac:dyDescent="0.25">
      <c r="A461" s="119"/>
      <c r="B461" s="120"/>
      <c r="C461" s="69" t="s">
        <v>24</v>
      </c>
      <c r="D461" s="69" t="s">
        <v>14</v>
      </c>
      <c r="E461" s="200" t="s">
        <v>928</v>
      </c>
      <c r="F461" s="204" t="s">
        <v>929</v>
      </c>
      <c r="G461" s="112"/>
      <c r="H461" s="114">
        <v>499490.37</v>
      </c>
      <c r="I461" s="40"/>
      <c r="J461" s="115"/>
      <c r="K461" s="63"/>
      <c r="L461" s="115">
        <v>499490.37</v>
      </c>
      <c r="M461" s="104"/>
      <c r="N461" s="116">
        <v>0</v>
      </c>
      <c r="O461" s="115">
        <f t="shared" si="7"/>
        <v>499490.37</v>
      </c>
      <c r="P461" s="77"/>
      <c r="Q461" s="78"/>
      <c r="AB461" s="42"/>
    </row>
    <row r="462" spans="1:28" s="41" customFormat="1" ht="15" customHeight="1" x14ac:dyDescent="0.25">
      <c r="A462" s="119"/>
      <c r="B462" s="120"/>
      <c r="C462" s="69" t="s">
        <v>24</v>
      </c>
      <c r="D462" s="69" t="s">
        <v>14</v>
      </c>
      <c r="E462" s="200" t="s">
        <v>930</v>
      </c>
      <c r="F462" s="204" t="s">
        <v>931</v>
      </c>
      <c r="G462" s="112"/>
      <c r="H462" s="114">
        <v>0</v>
      </c>
      <c r="I462" s="40"/>
      <c r="J462" s="115"/>
      <c r="K462" s="63"/>
      <c r="L462" s="115">
        <v>0</v>
      </c>
      <c r="M462" s="104"/>
      <c r="N462" s="116">
        <v>0</v>
      </c>
      <c r="O462" s="115">
        <f t="shared" si="7"/>
        <v>0</v>
      </c>
      <c r="P462" s="77"/>
      <c r="Q462" s="78"/>
      <c r="AB462" s="42"/>
    </row>
    <row r="463" spans="1:28" s="41" customFormat="1" ht="15" customHeight="1" x14ac:dyDescent="0.25">
      <c r="A463" s="119"/>
      <c r="B463" s="120"/>
      <c r="C463" s="69" t="s">
        <v>24</v>
      </c>
      <c r="D463" s="69" t="s">
        <v>14</v>
      </c>
      <c r="E463" s="200" t="s">
        <v>932</v>
      </c>
      <c r="F463" s="204" t="s">
        <v>933</v>
      </c>
      <c r="G463" s="112"/>
      <c r="H463" s="114">
        <v>0</v>
      </c>
      <c r="I463" s="40"/>
      <c r="J463" s="115"/>
      <c r="K463" s="63"/>
      <c r="L463" s="115">
        <v>0</v>
      </c>
      <c r="M463" s="104"/>
      <c r="N463" s="116">
        <v>0</v>
      </c>
      <c r="O463" s="115">
        <f t="shared" si="7"/>
        <v>0</v>
      </c>
      <c r="P463" s="77"/>
      <c r="Q463" s="78"/>
      <c r="AB463" s="42"/>
    </row>
    <row r="464" spans="1:28" s="40" customFormat="1" ht="15" customHeight="1" x14ac:dyDescent="0.25">
      <c r="A464" s="119"/>
      <c r="B464" s="120"/>
      <c r="C464" s="69" t="s">
        <v>24</v>
      </c>
      <c r="D464" s="69" t="s">
        <v>14</v>
      </c>
      <c r="E464" s="200" t="s">
        <v>934</v>
      </c>
      <c r="F464" s="204" t="s">
        <v>935</v>
      </c>
      <c r="G464" s="112"/>
      <c r="H464" s="114">
        <v>0</v>
      </c>
      <c r="J464" s="115"/>
      <c r="K464" s="63"/>
      <c r="L464" s="115">
        <v>0</v>
      </c>
      <c r="M464" s="104"/>
      <c r="N464" s="116">
        <v>0</v>
      </c>
      <c r="O464" s="115">
        <f t="shared" si="7"/>
        <v>0</v>
      </c>
      <c r="P464" s="77"/>
      <c r="Q464" s="78"/>
      <c r="AB464" s="143"/>
    </row>
    <row r="465" spans="1:28" s="41" customFormat="1" ht="15" customHeight="1" x14ac:dyDescent="0.25">
      <c r="A465" s="119" t="s">
        <v>17</v>
      </c>
      <c r="B465" s="120"/>
      <c r="C465" s="69" t="s">
        <v>24</v>
      </c>
      <c r="D465" s="69" t="s">
        <v>24</v>
      </c>
      <c r="E465" s="197" t="s">
        <v>936</v>
      </c>
      <c r="F465" s="209" t="s">
        <v>937</v>
      </c>
      <c r="G465" s="166">
        <f>SUM(G466:G475)</f>
        <v>0</v>
      </c>
      <c r="H465" s="127">
        <v>7260381.3700000001</v>
      </c>
      <c r="I465" s="40"/>
      <c r="J465" s="127">
        <v>875993.75</v>
      </c>
      <c r="K465" s="63"/>
      <c r="L465" s="128">
        <v>6384387.6200000001</v>
      </c>
      <c r="M465" s="129"/>
      <c r="N465" s="130">
        <v>0</v>
      </c>
      <c r="O465" s="128">
        <f t="shared" si="7"/>
        <v>7260381.3700000001</v>
      </c>
      <c r="P465" s="77"/>
      <c r="Q465" s="78"/>
      <c r="AB465" s="42"/>
    </row>
    <row r="466" spans="1:28" s="41" customFormat="1" ht="15" customHeight="1" x14ac:dyDescent="0.25">
      <c r="A466" s="119"/>
      <c r="B466" s="120"/>
      <c r="C466" s="69" t="s">
        <v>24</v>
      </c>
      <c r="D466" s="69" t="s">
        <v>14</v>
      </c>
      <c r="E466" s="200" t="s">
        <v>938</v>
      </c>
      <c r="F466" s="204" t="s">
        <v>939</v>
      </c>
      <c r="G466" s="112"/>
      <c r="H466" s="114">
        <v>2098091</v>
      </c>
      <c r="I466" s="40"/>
      <c r="J466" s="115"/>
      <c r="K466" s="63"/>
      <c r="L466" s="115">
        <v>2098091</v>
      </c>
      <c r="M466" s="104"/>
      <c r="N466" s="116">
        <v>0</v>
      </c>
      <c r="O466" s="115">
        <f t="shared" si="7"/>
        <v>2098091</v>
      </c>
      <c r="P466" s="77"/>
      <c r="Q466" s="78"/>
      <c r="AB466" s="42"/>
    </row>
    <row r="467" spans="1:28" s="41" customFormat="1" ht="15" customHeight="1" x14ac:dyDescent="0.25">
      <c r="A467" s="119"/>
      <c r="B467" s="120"/>
      <c r="C467" s="69" t="s">
        <v>24</v>
      </c>
      <c r="D467" s="69" t="s">
        <v>14</v>
      </c>
      <c r="E467" s="200" t="s">
        <v>940</v>
      </c>
      <c r="F467" s="204" t="s">
        <v>941</v>
      </c>
      <c r="G467" s="112"/>
      <c r="H467" s="114">
        <v>245139</v>
      </c>
      <c r="I467" s="40"/>
      <c r="J467" s="115"/>
      <c r="K467" s="63"/>
      <c r="L467" s="115">
        <v>245139</v>
      </c>
      <c r="M467" s="104"/>
      <c r="N467" s="116">
        <v>0</v>
      </c>
      <c r="O467" s="115">
        <f t="shared" si="7"/>
        <v>245139</v>
      </c>
      <c r="P467" s="77"/>
      <c r="Q467" s="78"/>
      <c r="AB467" s="42"/>
    </row>
    <row r="468" spans="1:28" s="41" customFormat="1" ht="15" customHeight="1" x14ac:dyDescent="0.25">
      <c r="A468" s="119"/>
      <c r="B468" s="120"/>
      <c r="C468" s="69" t="s">
        <v>24</v>
      </c>
      <c r="D468" s="69" t="s">
        <v>14</v>
      </c>
      <c r="E468" s="200" t="s">
        <v>942</v>
      </c>
      <c r="F468" s="204" t="s">
        <v>943</v>
      </c>
      <c r="G468" s="112"/>
      <c r="H468" s="114">
        <v>2240183</v>
      </c>
      <c r="I468" s="40"/>
      <c r="J468" s="115"/>
      <c r="K468" s="63"/>
      <c r="L468" s="115">
        <v>2240183</v>
      </c>
      <c r="M468" s="104"/>
      <c r="N468" s="116">
        <v>0</v>
      </c>
      <c r="O468" s="115">
        <f t="shared" si="7"/>
        <v>2240183</v>
      </c>
      <c r="P468" s="77"/>
      <c r="Q468" s="78"/>
      <c r="AB468" s="42"/>
    </row>
    <row r="469" spans="1:28" s="41" customFormat="1" ht="15" customHeight="1" x14ac:dyDescent="0.25">
      <c r="A469" s="119"/>
      <c r="B469" s="120"/>
      <c r="C469" s="69" t="s">
        <v>24</v>
      </c>
      <c r="D469" s="69" t="s">
        <v>14</v>
      </c>
      <c r="E469" s="200" t="s">
        <v>944</v>
      </c>
      <c r="F469" s="204" t="s">
        <v>945</v>
      </c>
      <c r="G469" s="112"/>
      <c r="H469" s="114">
        <v>321244</v>
      </c>
      <c r="I469" s="40"/>
      <c r="J469" s="115"/>
      <c r="K469" s="63"/>
      <c r="L469" s="115">
        <v>321244</v>
      </c>
      <c r="M469" s="104"/>
      <c r="N469" s="116">
        <v>0</v>
      </c>
      <c r="O469" s="115">
        <f t="shared" si="7"/>
        <v>321244</v>
      </c>
      <c r="P469" s="77"/>
      <c r="Q469" s="78"/>
      <c r="AB469" s="42"/>
    </row>
    <row r="470" spans="1:28" s="41" customFormat="1" ht="15" customHeight="1" x14ac:dyDescent="0.25">
      <c r="A470" s="119"/>
      <c r="B470" s="120"/>
      <c r="C470" s="69" t="s">
        <v>24</v>
      </c>
      <c r="D470" s="69" t="s">
        <v>14</v>
      </c>
      <c r="E470" s="200" t="s">
        <v>946</v>
      </c>
      <c r="F470" s="204" t="s">
        <v>947</v>
      </c>
      <c r="G470" s="112"/>
      <c r="H470" s="114">
        <v>0</v>
      </c>
      <c r="I470" s="40"/>
      <c r="J470" s="115"/>
      <c r="K470" s="63"/>
      <c r="L470" s="115">
        <v>0</v>
      </c>
      <c r="M470" s="104"/>
      <c r="N470" s="116">
        <v>0</v>
      </c>
      <c r="O470" s="115">
        <f t="shared" si="7"/>
        <v>0</v>
      </c>
      <c r="P470" s="77"/>
      <c r="Q470" s="78"/>
      <c r="AB470" s="42"/>
    </row>
    <row r="471" spans="1:28" s="41" customFormat="1" ht="15" customHeight="1" x14ac:dyDescent="0.25">
      <c r="A471" s="119"/>
      <c r="B471" s="120"/>
      <c r="C471" s="69" t="s">
        <v>24</v>
      </c>
      <c r="D471" s="69" t="s">
        <v>14</v>
      </c>
      <c r="E471" s="200" t="s">
        <v>948</v>
      </c>
      <c r="F471" s="204" t="s">
        <v>949</v>
      </c>
      <c r="G471" s="112"/>
      <c r="H471" s="114">
        <v>0</v>
      </c>
      <c r="I471" s="40"/>
      <c r="J471" s="115"/>
      <c r="K471" s="63"/>
      <c r="L471" s="115">
        <v>0</v>
      </c>
      <c r="M471" s="104"/>
      <c r="N471" s="116">
        <v>0</v>
      </c>
      <c r="O471" s="115">
        <f t="shared" si="7"/>
        <v>0</v>
      </c>
      <c r="P471" s="77"/>
      <c r="Q471" s="78"/>
      <c r="AB471" s="42"/>
    </row>
    <row r="472" spans="1:28" s="41" customFormat="1" ht="15" customHeight="1" x14ac:dyDescent="0.25">
      <c r="A472" s="119"/>
      <c r="B472" s="120"/>
      <c r="C472" s="69" t="s">
        <v>24</v>
      </c>
      <c r="D472" s="69" t="s">
        <v>14</v>
      </c>
      <c r="E472" s="200" t="s">
        <v>950</v>
      </c>
      <c r="F472" s="204" t="s">
        <v>951</v>
      </c>
      <c r="G472" s="112"/>
      <c r="H472" s="114">
        <v>0</v>
      </c>
      <c r="I472" s="40"/>
      <c r="J472" s="115"/>
      <c r="K472" s="63"/>
      <c r="L472" s="115">
        <v>0</v>
      </c>
      <c r="M472" s="104"/>
      <c r="N472" s="116">
        <v>0</v>
      </c>
      <c r="O472" s="115">
        <f t="shared" si="7"/>
        <v>0</v>
      </c>
      <c r="P472" s="77"/>
      <c r="Q472" s="78"/>
      <c r="AB472" s="42"/>
    </row>
    <row r="473" spans="1:28" s="41" customFormat="1" ht="15" customHeight="1" x14ac:dyDescent="0.25">
      <c r="A473" s="119"/>
      <c r="B473" s="120"/>
      <c r="C473" s="69" t="s">
        <v>24</v>
      </c>
      <c r="D473" s="69" t="s">
        <v>14</v>
      </c>
      <c r="E473" s="200" t="s">
        <v>952</v>
      </c>
      <c r="F473" s="204" t="s">
        <v>953</v>
      </c>
      <c r="G473" s="112"/>
      <c r="H473" s="114">
        <v>0</v>
      </c>
      <c r="I473" s="40"/>
      <c r="J473" s="115"/>
      <c r="K473" s="63"/>
      <c r="L473" s="115">
        <v>0</v>
      </c>
      <c r="M473" s="104"/>
      <c r="N473" s="116">
        <v>0</v>
      </c>
      <c r="O473" s="115">
        <f t="shared" si="7"/>
        <v>0</v>
      </c>
      <c r="P473" s="77"/>
      <c r="Q473" s="78"/>
      <c r="AB473" s="42"/>
    </row>
    <row r="474" spans="1:28" s="41" customFormat="1" ht="15" customHeight="1" x14ac:dyDescent="0.25">
      <c r="A474" s="119"/>
      <c r="B474" s="120"/>
      <c r="C474" s="69" t="s">
        <v>24</v>
      </c>
      <c r="D474" s="69" t="s">
        <v>14</v>
      </c>
      <c r="E474" s="200" t="s">
        <v>954</v>
      </c>
      <c r="F474" s="204" t="s">
        <v>955</v>
      </c>
      <c r="G474" s="112"/>
      <c r="H474" s="114">
        <v>0</v>
      </c>
      <c r="I474" s="40"/>
      <c r="J474" s="115"/>
      <c r="K474" s="63"/>
      <c r="L474" s="115">
        <v>0</v>
      </c>
      <c r="M474" s="104"/>
      <c r="N474" s="116">
        <v>0</v>
      </c>
      <c r="O474" s="115">
        <f t="shared" si="7"/>
        <v>0</v>
      </c>
      <c r="P474" s="77"/>
      <c r="Q474" s="78"/>
      <c r="AB474" s="42"/>
    </row>
    <row r="475" spans="1:28" s="41" customFormat="1" ht="15" customHeight="1" x14ac:dyDescent="0.25">
      <c r="A475" s="119"/>
      <c r="B475" s="120"/>
      <c r="C475" s="69" t="s">
        <v>24</v>
      </c>
      <c r="D475" s="69" t="s">
        <v>14</v>
      </c>
      <c r="E475" s="200" t="s">
        <v>956</v>
      </c>
      <c r="F475" s="204" t="s">
        <v>957</v>
      </c>
      <c r="G475" s="112"/>
      <c r="H475" s="114">
        <v>2355724.37</v>
      </c>
      <c r="I475" s="40"/>
      <c r="J475" s="115">
        <v>875993.75</v>
      </c>
      <c r="K475" s="63"/>
      <c r="L475" s="115">
        <v>1479730.62</v>
      </c>
      <c r="M475" s="104"/>
      <c r="N475" s="116">
        <v>0</v>
      </c>
      <c r="O475" s="115">
        <f t="shared" si="7"/>
        <v>2355724.37</v>
      </c>
      <c r="P475" s="77"/>
      <c r="Q475" s="78"/>
      <c r="AB475" s="42"/>
    </row>
    <row r="476" spans="1:28" s="98" customFormat="1" ht="20.100000000000001" customHeight="1" thickBot="1" x14ac:dyDescent="0.3">
      <c r="A476" s="79" t="s">
        <v>17</v>
      </c>
      <c r="B476" s="90"/>
      <c r="C476" s="69" t="s">
        <v>24</v>
      </c>
      <c r="D476" s="69" t="s">
        <v>24</v>
      </c>
      <c r="E476" s="176" t="s">
        <v>958</v>
      </c>
      <c r="F476" s="248" t="s">
        <v>959</v>
      </c>
      <c r="G476" s="178">
        <v>0</v>
      </c>
      <c r="H476" s="179">
        <v>805307407.57999992</v>
      </c>
      <c r="I476" s="40"/>
      <c r="J476" s="180">
        <v>3036419.1</v>
      </c>
      <c r="K476" s="63"/>
      <c r="L476" s="180">
        <v>802270988.4799999</v>
      </c>
      <c r="M476" s="181"/>
      <c r="N476" s="182">
        <v>33245503.849999998</v>
      </c>
      <c r="O476" s="180">
        <f t="shared" si="7"/>
        <v>772061903.7299999</v>
      </c>
      <c r="P476" s="77"/>
      <c r="Q476" s="78"/>
      <c r="AB476" s="42"/>
    </row>
    <row r="477" spans="1:28" s="98" customFormat="1" ht="20.100000000000001" customHeight="1" thickBot="1" x14ac:dyDescent="0.3">
      <c r="A477" s="79"/>
      <c r="B477" s="90"/>
      <c r="C477" s="69" t="s">
        <v>24</v>
      </c>
      <c r="D477" s="69" t="s">
        <v>24</v>
      </c>
      <c r="E477" s="249"/>
      <c r="F477" s="250"/>
      <c r="G477" s="251"/>
      <c r="H477" s="252"/>
      <c r="I477" s="169"/>
      <c r="J477" s="188"/>
      <c r="K477" s="189"/>
      <c r="L477" s="188">
        <v>0</v>
      </c>
      <c r="M477" s="187"/>
      <c r="N477" s="252"/>
      <c r="O477" s="188">
        <f t="shared" si="7"/>
        <v>0</v>
      </c>
      <c r="P477" s="77"/>
      <c r="Q477" s="78"/>
      <c r="AB477" s="42"/>
    </row>
    <row r="478" spans="1:28" s="98" customFormat="1" ht="15" customHeight="1" x14ac:dyDescent="0.25">
      <c r="A478" s="79"/>
      <c r="B478" s="90"/>
      <c r="C478" s="69" t="s">
        <v>24</v>
      </c>
      <c r="D478" s="69" t="s">
        <v>24</v>
      </c>
      <c r="E478" s="190"/>
      <c r="F478" s="253" t="s">
        <v>960</v>
      </c>
      <c r="G478" s="192"/>
      <c r="H478" s="193"/>
      <c r="I478" s="40"/>
      <c r="J478" s="103"/>
      <c r="K478" s="63"/>
      <c r="L478" s="103">
        <v>0</v>
      </c>
      <c r="M478" s="104"/>
      <c r="N478" s="194"/>
      <c r="O478" s="103">
        <f t="shared" si="7"/>
        <v>0</v>
      </c>
      <c r="P478" s="77"/>
      <c r="Q478" s="78"/>
      <c r="AB478" s="42"/>
    </row>
    <row r="479" spans="1:28" s="98" customFormat="1" ht="15" customHeight="1" x14ac:dyDescent="0.25">
      <c r="A479" s="79" t="s">
        <v>17</v>
      </c>
      <c r="B479" s="90"/>
      <c r="C479" s="69" t="s">
        <v>24</v>
      </c>
      <c r="D479" s="69" t="s">
        <v>24</v>
      </c>
      <c r="E479" s="195" t="s">
        <v>961</v>
      </c>
      <c r="F479" s="231" t="s">
        <v>962</v>
      </c>
      <c r="G479" s="254">
        <f>SUM(G480:G482)</f>
        <v>0</v>
      </c>
      <c r="H479" s="255">
        <v>68.42</v>
      </c>
      <c r="I479" s="40"/>
      <c r="J479" s="256">
        <v>0</v>
      </c>
      <c r="K479" s="63"/>
      <c r="L479" s="256">
        <v>68.42</v>
      </c>
      <c r="M479" s="129"/>
      <c r="N479" s="257">
        <v>0</v>
      </c>
      <c r="O479" s="256">
        <f t="shared" si="7"/>
        <v>68.42</v>
      </c>
      <c r="P479" s="77"/>
      <c r="Q479" s="78"/>
      <c r="AB479" s="42"/>
    </row>
    <row r="480" spans="1:28" s="98" customFormat="1" ht="15" customHeight="1" x14ac:dyDescent="0.25">
      <c r="A480" s="79"/>
      <c r="B480" s="90"/>
      <c r="C480" s="69" t="s">
        <v>24</v>
      </c>
      <c r="D480" s="69" t="s">
        <v>14</v>
      </c>
      <c r="E480" s="197" t="s">
        <v>963</v>
      </c>
      <c r="F480" s="258" t="s">
        <v>964</v>
      </c>
      <c r="G480" s="171"/>
      <c r="H480" s="259">
        <v>0.12</v>
      </c>
      <c r="I480" s="40"/>
      <c r="J480" s="260"/>
      <c r="K480" s="63"/>
      <c r="L480" s="260">
        <v>0.12</v>
      </c>
      <c r="M480" s="75"/>
      <c r="N480" s="261">
        <v>0</v>
      </c>
      <c r="O480" s="260">
        <f t="shared" si="7"/>
        <v>0.12</v>
      </c>
      <c r="P480" s="77"/>
      <c r="Q480" s="78"/>
      <c r="AB480" s="42"/>
    </row>
    <row r="481" spans="1:28" s="98" customFormat="1" ht="15" customHeight="1" x14ac:dyDescent="0.25">
      <c r="A481" s="79"/>
      <c r="B481" s="90"/>
      <c r="C481" s="69" t="s">
        <v>24</v>
      </c>
      <c r="D481" s="69" t="s">
        <v>14</v>
      </c>
      <c r="E481" s="197" t="s">
        <v>965</v>
      </c>
      <c r="F481" s="258" t="s">
        <v>966</v>
      </c>
      <c r="G481" s="171"/>
      <c r="H481" s="259">
        <v>68.3</v>
      </c>
      <c r="I481" s="40"/>
      <c r="J481" s="260"/>
      <c r="K481" s="63"/>
      <c r="L481" s="260">
        <v>68.3</v>
      </c>
      <c r="M481" s="75"/>
      <c r="N481" s="261">
        <v>0</v>
      </c>
      <c r="O481" s="260">
        <f t="shared" si="7"/>
        <v>68.3</v>
      </c>
      <c r="P481" s="77"/>
      <c r="Q481" s="78"/>
      <c r="AB481" s="42"/>
    </row>
    <row r="482" spans="1:28" s="98" customFormat="1" ht="15" customHeight="1" x14ac:dyDescent="0.25">
      <c r="A482" s="79"/>
      <c r="B482" s="90"/>
      <c r="C482" s="69" t="s">
        <v>24</v>
      </c>
      <c r="D482" s="69" t="s">
        <v>14</v>
      </c>
      <c r="E482" s="197" t="s">
        <v>967</v>
      </c>
      <c r="F482" s="258" t="s">
        <v>968</v>
      </c>
      <c r="G482" s="171"/>
      <c r="H482" s="259">
        <v>0</v>
      </c>
      <c r="I482" s="40"/>
      <c r="J482" s="260"/>
      <c r="K482" s="63"/>
      <c r="L482" s="260">
        <v>0</v>
      </c>
      <c r="M482" s="75"/>
      <c r="N482" s="261">
        <v>0</v>
      </c>
      <c r="O482" s="260">
        <f t="shared" si="7"/>
        <v>0</v>
      </c>
      <c r="P482" s="77"/>
      <c r="Q482" s="78"/>
      <c r="AB482" s="42"/>
    </row>
    <row r="483" spans="1:28" s="98" customFormat="1" ht="15" customHeight="1" x14ac:dyDescent="0.25">
      <c r="A483" s="79" t="s">
        <v>17</v>
      </c>
      <c r="B483" s="90"/>
      <c r="C483" s="69" t="s">
        <v>24</v>
      </c>
      <c r="D483" s="69" t="s">
        <v>24</v>
      </c>
      <c r="E483" s="195" t="s">
        <v>969</v>
      </c>
      <c r="F483" s="231" t="s">
        <v>970</v>
      </c>
      <c r="G483" s="133">
        <f>SUM(G484:G488)</f>
        <v>0</v>
      </c>
      <c r="H483" s="134">
        <v>0</v>
      </c>
      <c r="I483" s="40"/>
      <c r="J483" s="74">
        <v>0</v>
      </c>
      <c r="K483" s="63"/>
      <c r="L483" s="74">
        <v>0</v>
      </c>
      <c r="M483" s="75"/>
      <c r="N483" s="135">
        <v>0</v>
      </c>
      <c r="O483" s="74">
        <f t="shared" si="7"/>
        <v>0</v>
      </c>
      <c r="P483" s="77"/>
      <c r="Q483" s="78"/>
      <c r="AB483" s="42"/>
    </row>
    <row r="484" spans="1:28" s="98" customFormat="1" ht="15" customHeight="1" x14ac:dyDescent="0.25">
      <c r="A484" s="79"/>
      <c r="B484" s="90"/>
      <c r="C484" s="69" t="s">
        <v>24</v>
      </c>
      <c r="D484" s="69" t="s">
        <v>14</v>
      </c>
      <c r="E484" s="197" t="s">
        <v>971</v>
      </c>
      <c r="F484" s="258" t="s">
        <v>972</v>
      </c>
      <c r="G484" s="171"/>
      <c r="H484" s="172">
        <v>0</v>
      </c>
      <c r="I484" s="40"/>
      <c r="J484" s="173"/>
      <c r="K484" s="63"/>
      <c r="L484" s="173">
        <v>0</v>
      </c>
      <c r="M484" s="104"/>
      <c r="N484" s="174">
        <v>0</v>
      </c>
      <c r="O484" s="173">
        <f t="shared" si="7"/>
        <v>0</v>
      </c>
      <c r="P484" s="77"/>
      <c r="Q484" s="78"/>
      <c r="AB484" s="42"/>
    </row>
    <row r="485" spans="1:28" s="98" customFormat="1" ht="15" customHeight="1" x14ac:dyDescent="0.25">
      <c r="A485" s="79"/>
      <c r="B485" s="90"/>
      <c r="C485" s="69" t="s">
        <v>24</v>
      </c>
      <c r="D485" s="69" t="s">
        <v>14</v>
      </c>
      <c r="E485" s="197" t="s">
        <v>973</v>
      </c>
      <c r="F485" s="258" t="s">
        <v>974</v>
      </c>
      <c r="G485" s="171"/>
      <c r="H485" s="172">
        <v>0</v>
      </c>
      <c r="I485" s="40"/>
      <c r="J485" s="173"/>
      <c r="K485" s="63"/>
      <c r="L485" s="173">
        <v>0</v>
      </c>
      <c r="M485" s="104"/>
      <c r="N485" s="174">
        <v>0</v>
      </c>
      <c r="O485" s="173">
        <f t="shared" si="7"/>
        <v>0</v>
      </c>
      <c r="P485" s="77"/>
      <c r="Q485" s="78"/>
      <c r="AB485" s="42"/>
    </row>
    <row r="486" spans="1:28" s="98" customFormat="1" ht="15" customHeight="1" x14ac:dyDescent="0.25">
      <c r="A486" s="79"/>
      <c r="B486" s="90"/>
      <c r="C486" s="69" t="s">
        <v>24</v>
      </c>
      <c r="D486" s="69" t="s">
        <v>14</v>
      </c>
      <c r="E486" s="197" t="s">
        <v>975</v>
      </c>
      <c r="F486" s="258" t="s">
        <v>976</v>
      </c>
      <c r="G486" s="171"/>
      <c r="H486" s="172">
        <v>0</v>
      </c>
      <c r="I486" s="40"/>
      <c r="J486" s="173"/>
      <c r="K486" s="63"/>
      <c r="L486" s="173">
        <v>0</v>
      </c>
      <c r="M486" s="104"/>
      <c r="N486" s="174">
        <v>0</v>
      </c>
      <c r="O486" s="173">
        <f t="shared" si="7"/>
        <v>0</v>
      </c>
      <c r="P486" s="77"/>
      <c r="Q486" s="78"/>
      <c r="AB486" s="42"/>
    </row>
    <row r="487" spans="1:28" s="98" customFormat="1" ht="15" customHeight="1" x14ac:dyDescent="0.25">
      <c r="A487" s="79"/>
      <c r="B487" s="90"/>
      <c r="C487" s="69" t="s">
        <v>24</v>
      </c>
      <c r="D487" s="69" t="s">
        <v>14</v>
      </c>
      <c r="E487" s="197" t="s">
        <v>977</v>
      </c>
      <c r="F487" s="258" t="s">
        <v>978</v>
      </c>
      <c r="G487" s="171"/>
      <c r="H487" s="172">
        <v>0</v>
      </c>
      <c r="I487" s="40"/>
      <c r="J487" s="173"/>
      <c r="K487" s="63"/>
      <c r="L487" s="173">
        <v>0</v>
      </c>
      <c r="M487" s="104"/>
      <c r="N487" s="174">
        <v>0</v>
      </c>
      <c r="O487" s="173">
        <f t="shared" si="7"/>
        <v>0</v>
      </c>
      <c r="P487" s="77"/>
      <c r="Q487" s="78"/>
      <c r="AB487" s="42"/>
    </row>
    <row r="488" spans="1:28" s="98" customFormat="1" ht="15" customHeight="1" x14ac:dyDescent="0.25">
      <c r="A488" s="79"/>
      <c r="B488" s="90"/>
      <c r="C488" s="69" t="s">
        <v>24</v>
      </c>
      <c r="D488" s="69" t="s">
        <v>14</v>
      </c>
      <c r="E488" s="197" t="s">
        <v>979</v>
      </c>
      <c r="F488" s="258" t="s">
        <v>980</v>
      </c>
      <c r="G488" s="171"/>
      <c r="H488" s="172">
        <v>0</v>
      </c>
      <c r="I488" s="40"/>
      <c r="J488" s="173"/>
      <c r="K488" s="63"/>
      <c r="L488" s="173">
        <v>0</v>
      </c>
      <c r="M488" s="104"/>
      <c r="N488" s="174">
        <v>0</v>
      </c>
      <c r="O488" s="173">
        <f t="shared" si="7"/>
        <v>0</v>
      </c>
      <c r="P488" s="77"/>
      <c r="Q488" s="78"/>
      <c r="AB488" s="42"/>
    </row>
    <row r="489" spans="1:28" s="98" customFormat="1" ht="15" customHeight="1" x14ac:dyDescent="0.25">
      <c r="A489" s="79" t="s">
        <v>17</v>
      </c>
      <c r="B489" s="90"/>
      <c r="C489" s="69" t="s">
        <v>24</v>
      </c>
      <c r="D489" s="69" t="s">
        <v>24</v>
      </c>
      <c r="E489" s="195" t="s">
        <v>981</v>
      </c>
      <c r="F489" s="231" t="s">
        <v>982</v>
      </c>
      <c r="G489" s="133">
        <f>SUM(G490:G492)</f>
        <v>0</v>
      </c>
      <c r="H489" s="134">
        <v>335771.36</v>
      </c>
      <c r="I489" s="40"/>
      <c r="J489" s="74">
        <v>0</v>
      </c>
      <c r="K489" s="63"/>
      <c r="L489" s="74">
        <v>335771.36</v>
      </c>
      <c r="M489" s="75"/>
      <c r="N489" s="135">
        <v>0</v>
      </c>
      <c r="O489" s="74">
        <f t="shared" si="7"/>
        <v>335771.36</v>
      </c>
      <c r="P489" s="77"/>
      <c r="Q489" s="78"/>
      <c r="AB489" s="42"/>
    </row>
    <row r="490" spans="1:28" s="98" customFormat="1" ht="15" customHeight="1" x14ac:dyDescent="0.25">
      <c r="A490" s="79"/>
      <c r="B490" s="90"/>
      <c r="C490" s="69" t="s">
        <v>24</v>
      </c>
      <c r="D490" s="69" t="s">
        <v>14</v>
      </c>
      <c r="E490" s="197" t="s">
        <v>983</v>
      </c>
      <c r="F490" s="258" t="s">
        <v>984</v>
      </c>
      <c r="G490" s="171"/>
      <c r="H490" s="172">
        <v>0</v>
      </c>
      <c r="I490" s="40"/>
      <c r="J490" s="173"/>
      <c r="K490" s="63"/>
      <c r="L490" s="173">
        <v>0</v>
      </c>
      <c r="M490" s="104"/>
      <c r="N490" s="174">
        <v>0</v>
      </c>
      <c r="O490" s="173">
        <f t="shared" si="7"/>
        <v>0</v>
      </c>
      <c r="P490" s="77"/>
      <c r="Q490" s="78"/>
      <c r="AB490" s="42"/>
    </row>
    <row r="491" spans="1:28" s="98" customFormat="1" ht="15" customHeight="1" x14ac:dyDescent="0.25">
      <c r="A491" s="79"/>
      <c r="B491" s="90"/>
      <c r="C491" s="69" t="s">
        <v>24</v>
      </c>
      <c r="D491" s="69" t="s">
        <v>14</v>
      </c>
      <c r="E491" s="197" t="s">
        <v>985</v>
      </c>
      <c r="F491" s="258" t="s">
        <v>986</v>
      </c>
      <c r="G491" s="171"/>
      <c r="H491" s="172">
        <v>0</v>
      </c>
      <c r="I491" s="40"/>
      <c r="J491" s="173"/>
      <c r="K491" s="63"/>
      <c r="L491" s="173">
        <v>0</v>
      </c>
      <c r="M491" s="104"/>
      <c r="N491" s="174">
        <v>0</v>
      </c>
      <c r="O491" s="173">
        <f t="shared" si="7"/>
        <v>0</v>
      </c>
      <c r="P491" s="77"/>
      <c r="Q491" s="78"/>
      <c r="AB491" s="42"/>
    </row>
    <row r="492" spans="1:28" s="98" customFormat="1" ht="15" customHeight="1" x14ac:dyDescent="0.25">
      <c r="A492" s="79"/>
      <c r="B492" s="90"/>
      <c r="C492" s="69" t="s">
        <v>24</v>
      </c>
      <c r="D492" s="69" t="s">
        <v>14</v>
      </c>
      <c r="E492" s="197" t="s">
        <v>987</v>
      </c>
      <c r="F492" s="258" t="s">
        <v>988</v>
      </c>
      <c r="G492" s="171"/>
      <c r="H492" s="172">
        <v>335771.36</v>
      </c>
      <c r="I492" s="40"/>
      <c r="J492" s="173"/>
      <c r="K492" s="63"/>
      <c r="L492" s="173">
        <v>335771.36</v>
      </c>
      <c r="M492" s="104"/>
      <c r="N492" s="174">
        <v>0</v>
      </c>
      <c r="O492" s="173">
        <f t="shared" si="7"/>
        <v>335771.36</v>
      </c>
      <c r="P492" s="77"/>
      <c r="Q492" s="78"/>
      <c r="AB492" s="42"/>
    </row>
    <row r="493" spans="1:28" s="98" customFormat="1" ht="15" customHeight="1" x14ac:dyDescent="0.25">
      <c r="A493" s="79" t="s">
        <v>17</v>
      </c>
      <c r="B493" s="90"/>
      <c r="C493" s="69" t="s">
        <v>24</v>
      </c>
      <c r="D493" s="69" t="s">
        <v>24</v>
      </c>
      <c r="E493" s="195" t="s">
        <v>989</v>
      </c>
      <c r="F493" s="231" t="s">
        <v>990</v>
      </c>
      <c r="G493" s="133">
        <f>SUM(G494:G495)</f>
        <v>0</v>
      </c>
      <c r="H493" s="134">
        <v>0</v>
      </c>
      <c r="I493" s="40"/>
      <c r="J493" s="74">
        <v>0</v>
      </c>
      <c r="K493" s="63"/>
      <c r="L493" s="74">
        <v>0</v>
      </c>
      <c r="M493" s="75"/>
      <c r="N493" s="135">
        <v>0</v>
      </c>
      <c r="O493" s="74">
        <f t="shared" si="7"/>
        <v>0</v>
      </c>
      <c r="P493" s="77"/>
      <c r="Q493" s="78"/>
      <c r="AB493" s="42"/>
    </row>
    <row r="494" spans="1:28" s="98" customFormat="1" ht="15" customHeight="1" x14ac:dyDescent="0.25">
      <c r="A494" s="79"/>
      <c r="B494" s="90"/>
      <c r="C494" s="69" t="s">
        <v>24</v>
      </c>
      <c r="D494" s="69" t="s">
        <v>14</v>
      </c>
      <c r="E494" s="197" t="s">
        <v>991</v>
      </c>
      <c r="F494" s="258" t="s">
        <v>992</v>
      </c>
      <c r="G494" s="171"/>
      <c r="H494" s="172">
        <v>0</v>
      </c>
      <c r="I494" s="40"/>
      <c r="J494" s="173"/>
      <c r="K494" s="63"/>
      <c r="L494" s="173">
        <v>0</v>
      </c>
      <c r="M494" s="104"/>
      <c r="N494" s="174">
        <v>0</v>
      </c>
      <c r="O494" s="173">
        <f t="shared" si="7"/>
        <v>0</v>
      </c>
      <c r="P494" s="77"/>
      <c r="Q494" s="78"/>
      <c r="AB494" s="42"/>
    </row>
    <row r="495" spans="1:28" s="98" customFormat="1" ht="15" customHeight="1" x14ac:dyDescent="0.25">
      <c r="A495" s="79"/>
      <c r="B495" s="90"/>
      <c r="C495" s="69" t="s">
        <v>24</v>
      </c>
      <c r="D495" s="69" t="s">
        <v>14</v>
      </c>
      <c r="E495" s="197" t="s">
        <v>993</v>
      </c>
      <c r="F495" s="258" t="s">
        <v>994</v>
      </c>
      <c r="G495" s="171"/>
      <c r="H495" s="172">
        <v>0</v>
      </c>
      <c r="I495" s="40"/>
      <c r="J495" s="173"/>
      <c r="K495" s="63"/>
      <c r="L495" s="173">
        <v>0</v>
      </c>
      <c r="M495" s="104"/>
      <c r="N495" s="174">
        <v>0</v>
      </c>
      <c r="O495" s="173">
        <f t="shared" si="7"/>
        <v>0</v>
      </c>
      <c r="P495" s="77"/>
      <c r="Q495" s="78"/>
      <c r="AB495" s="42"/>
    </row>
    <row r="496" spans="1:28" s="98" customFormat="1" ht="20.100000000000001" customHeight="1" thickBot="1" x14ac:dyDescent="0.3">
      <c r="A496" s="79" t="s">
        <v>17</v>
      </c>
      <c r="B496" s="90"/>
      <c r="C496" s="69" t="s">
        <v>24</v>
      </c>
      <c r="D496" s="69" t="s">
        <v>24</v>
      </c>
      <c r="E496" s="176" t="s">
        <v>995</v>
      </c>
      <c r="F496" s="248" t="s">
        <v>996</v>
      </c>
      <c r="G496" s="262">
        <f>+G479+G483-G489-G493</f>
        <v>0</v>
      </c>
      <c r="H496" s="179">
        <v>-335702.94</v>
      </c>
      <c r="I496" s="40"/>
      <c r="J496" s="180">
        <v>0</v>
      </c>
      <c r="K496" s="63"/>
      <c r="L496" s="180">
        <v>-335702.94</v>
      </c>
      <c r="M496" s="181"/>
      <c r="N496" s="182">
        <v>0</v>
      </c>
      <c r="O496" s="180">
        <f t="shared" si="7"/>
        <v>-335702.94</v>
      </c>
      <c r="P496" s="77"/>
      <c r="Q496" s="78"/>
      <c r="AB496" s="42"/>
    </row>
    <row r="497" spans="1:28" s="98" customFormat="1" ht="20.100000000000001" customHeight="1" thickBot="1" x14ac:dyDescent="0.3">
      <c r="A497" s="79"/>
      <c r="B497" s="90"/>
      <c r="C497" s="69" t="s">
        <v>24</v>
      </c>
      <c r="D497" s="69" t="s">
        <v>24</v>
      </c>
      <c r="E497" s="249"/>
      <c r="F497" s="250"/>
      <c r="G497" s="251"/>
      <c r="H497" s="252"/>
      <c r="I497" s="40"/>
      <c r="J497" s="188"/>
      <c r="K497" s="63"/>
      <c r="L497" s="188">
        <v>0</v>
      </c>
      <c r="M497" s="187"/>
      <c r="N497" s="252"/>
      <c r="O497" s="188">
        <f t="shared" si="7"/>
        <v>0</v>
      </c>
      <c r="P497" s="77"/>
      <c r="Q497" s="78"/>
      <c r="AB497" s="42"/>
    </row>
    <row r="498" spans="1:28" s="98" customFormat="1" ht="15" customHeight="1" x14ac:dyDescent="0.25">
      <c r="A498" s="79"/>
      <c r="B498" s="90"/>
      <c r="C498" s="69" t="s">
        <v>24</v>
      </c>
      <c r="D498" s="69" t="s">
        <v>24</v>
      </c>
      <c r="E498" s="190"/>
      <c r="F498" s="253" t="s">
        <v>997</v>
      </c>
      <c r="G498" s="192"/>
      <c r="H498" s="193">
        <v>0</v>
      </c>
      <c r="I498" s="40"/>
      <c r="J498" s="103"/>
      <c r="K498" s="63"/>
      <c r="L498" s="103">
        <v>0</v>
      </c>
      <c r="M498" s="104"/>
      <c r="N498" s="194">
        <v>0</v>
      </c>
      <c r="O498" s="103">
        <f t="shared" si="7"/>
        <v>0</v>
      </c>
      <c r="P498" s="77"/>
      <c r="Q498" s="78"/>
      <c r="AB498" s="42"/>
    </row>
    <row r="499" spans="1:28" s="98" customFormat="1" ht="15" customHeight="1" x14ac:dyDescent="0.25">
      <c r="A499" s="79"/>
      <c r="B499" s="90"/>
      <c r="C499" s="69" t="s">
        <v>24</v>
      </c>
      <c r="D499" s="69" t="s">
        <v>14</v>
      </c>
      <c r="E499" s="195" t="s">
        <v>998</v>
      </c>
      <c r="F499" s="263" t="s">
        <v>999</v>
      </c>
      <c r="G499" s="264"/>
      <c r="H499" s="172">
        <v>0</v>
      </c>
      <c r="I499" s="40"/>
      <c r="J499" s="173"/>
      <c r="K499" s="63"/>
      <c r="L499" s="173">
        <v>0</v>
      </c>
      <c r="M499" s="104"/>
      <c r="N499" s="174">
        <v>0</v>
      </c>
      <c r="O499" s="173">
        <f t="shared" si="7"/>
        <v>0</v>
      </c>
      <c r="P499" s="77"/>
      <c r="Q499" s="78"/>
      <c r="AB499" s="42"/>
    </row>
    <row r="500" spans="1:28" s="98" customFormat="1" ht="15" customHeight="1" x14ac:dyDescent="0.25">
      <c r="A500" s="79"/>
      <c r="B500" s="90"/>
      <c r="C500" s="69" t="s">
        <v>24</v>
      </c>
      <c r="D500" s="69" t="s">
        <v>14</v>
      </c>
      <c r="E500" s="195" t="s">
        <v>1000</v>
      </c>
      <c r="F500" s="263" t="s">
        <v>1001</v>
      </c>
      <c r="G500" s="264"/>
      <c r="H500" s="172">
        <v>0</v>
      </c>
      <c r="I500" s="40"/>
      <c r="J500" s="173"/>
      <c r="K500" s="63"/>
      <c r="L500" s="173">
        <v>0</v>
      </c>
      <c r="M500" s="104"/>
      <c r="N500" s="174">
        <v>0</v>
      </c>
      <c r="O500" s="173">
        <f t="shared" si="7"/>
        <v>0</v>
      </c>
      <c r="P500" s="77"/>
      <c r="Q500" s="78"/>
      <c r="AB500" s="42"/>
    </row>
    <row r="501" spans="1:28" s="98" customFormat="1" ht="20.100000000000001" customHeight="1" thickBot="1" x14ac:dyDescent="0.3">
      <c r="A501" s="79" t="s">
        <v>17</v>
      </c>
      <c r="B501" s="90"/>
      <c r="C501" s="69" t="s">
        <v>24</v>
      </c>
      <c r="D501" s="69" t="s">
        <v>24</v>
      </c>
      <c r="E501" s="176" t="s">
        <v>1002</v>
      </c>
      <c r="F501" s="248" t="s">
        <v>1003</v>
      </c>
      <c r="G501" s="178">
        <v>0</v>
      </c>
      <c r="H501" s="179">
        <v>0</v>
      </c>
      <c r="I501" s="40"/>
      <c r="J501" s="180">
        <v>0</v>
      </c>
      <c r="K501" s="63"/>
      <c r="L501" s="180">
        <v>0</v>
      </c>
      <c r="M501" s="181"/>
      <c r="N501" s="182">
        <v>0</v>
      </c>
      <c r="O501" s="180">
        <f t="shared" si="7"/>
        <v>0</v>
      </c>
      <c r="P501" s="77"/>
      <c r="Q501" s="78"/>
      <c r="AB501" s="42"/>
    </row>
    <row r="502" spans="1:28" s="98" customFormat="1" ht="20.100000000000001" customHeight="1" thickBot="1" x14ac:dyDescent="0.3">
      <c r="A502" s="79"/>
      <c r="B502" s="183"/>
      <c r="C502" s="69" t="s">
        <v>24</v>
      </c>
      <c r="D502" s="69" t="s">
        <v>24</v>
      </c>
      <c r="E502" s="184"/>
      <c r="F502" s="185"/>
      <c r="G502" s="186"/>
      <c r="H502" s="187"/>
      <c r="I502" s="40"/>
      <c r="J502" s="188"/>
      <c r="K502" s="63"/>
      <c r="L502" s="188">
        <v>0</v>
      </c>
      <c r="M502" s="187"/>
      <c r="N502" s="187"/>
      <c r="O502" s="188">
        <f t="shared" si="7"/>
        <v>0</v>
      </c>
      <c r="P502" s="77"/>
      <c r="Q502" s="78"/>
      <c r="AB502" s="42"/>
    </row>
    <row r="503" spans="1:28" s="98" customFormat="1" ht="15" customHeight="1" x14ac:dyDescent="0.25">
      <c r="A503" s="79"/>
      <c r="B503" s="90"/>
      <c r="C503" s="69" t="s">
        <v>24</v>
      </c>
      <c r="D503" s="69" t="s">
        <v>24</v>
      </c>
      <c r="E503" s="190"/>
      <c r="F503" s="253" t="s">
        <v>1004</v>
      </c>
      <c r="G503" s="265"/>
      <c r="H503" s="193">
        <v>0</v>
      </c>
      <c r="I503" s="40"/>
      <c r="J503" s="103"/>
      <c r="K503" s="63"/>
      <c r="L503" s="103">
        <v>0</v>
      </c>
      <c r="M503" s="104"/>
      <c r="N503" s="194">
        <v>0</v>
      </c>
      <c r="O503" s="103">
        <f t="shared" si="7"/>
        <v>0</v>
      </c>
      <c r="P503" s="77"/>
      <c r="Q503" s="78"/>
      <c r="AB503" s="42"/>
    </row>
    <row r="504" spans="1:28" s="98" customFormat="1" ht="15" customHeight="1" x14ac:dyDescent="0.25">
      <c r="A504" s="79" t="s">
        <v>17</v>
      </c>
      <c r="B504" s="90"/>
      <c r="C504" s="69" t="s">
        <v>24</v>
      </c>
      <c r="D504" s="69" t="s">
        <v>24</v>
      </c>
      <c r="E504" s="195" t="s">
        <v>1005</v>
      </c>
      <c r="F504" s="231" t="s">
        <v>1006</v>
      </c>
      <c r="G504" s="133">
        <f>+G505+G506</f>
        <v>0</v>
      </c>
      <c r="H504" s="134">
        <v>1259425.0300000003</v>
      </c>
      <c r="I504" s="40"/>
      <c r="J504" s="134">
        <v>336293.11</v>
      </c>
      <c r="K504" s="63"/>
      <c r="L504" s="74">
        <v>923131.92000000027</v>
      </c>
      <c r="M504" s="75"/>
      <c r="N504" s="135">
        <v>0</v>
      </c>
      <c r="O504" s="74">
        <f t="shared" si="7"/>
        <v>1259425.0300000003</v>
      </c>
      <c r="P504" s="77"/>
      <c r="Q504" s="78"/>
      <c r="AB504" s="42"/>
    </row>
    <row r="505" spans="1:28" s="98" customFormat="1" ht="15" customHeight="1" x14ac:dyDescent="0.25">
      <c r="A505" s="79"/>
      <c r="B505" s="90"/>
      <c r="C505" s="69" t="s">
        <v>24</v>
      </c>
      <c r="D505" s="69" t="s">
        <v>14</v>
      </c>
      <c r="E505" s="197" t="s">
        <v>1007</v>
      </c>
      <c r="F505" s="209" t="s">
        <v>1008</v>
      </c>
      <c r="G505" s="126"/>
      <c r="H505" s="136">
        <v>0</v>
      </c>
      <c r="I505" s="40"/>
      <c r="J505" s="137"/>
      <c r="K505" s="63"/>
      <c r="L505" s="137">
        <v>0</v>
      </c>
      <c r="M505" s="104"/>
      <c r="N505" s="138">
        <v>0</v>
      </c>
      <c r="O505" s="137">
        <f t="shared" si="7"/>
        <v>0</v>
      </c>
      <c r="P505" s="77"/>
      <c r="Q505" s="78"/>
      <c r="AB505" s="42"/>
    </row>
    <row r="506" spans="1:28" s="98" customFormat="1" ht="15" customHeight="1" x14ac:dyDescent="0.25">
      <c r="A506" s="79" t="s">
        <v>17</v>
      </c>
      <c r="B506" s="90"/>
      <c r="C506" s="69" t="s">
        <v>24</v>
      </c>
      <c r="D506" s="69" t="s">
        <v>24</v>
      </c>
      <c r="E506" s="197" t="s">
        <v>1009</v>
      </c>
      <c r="F506" s="209" t="s">
        <v>1010</v>
      </c>
      <c r="G506" s="166">
        <f>+G507+G508+G519+G529</f>
        <v>0</v>
      </c>
      <c r="H506" s="127">
        <v>1259425.0300000003</v>
      </c>
      <c r="I506" s="40"/>
      <c r="J506" s="127">
        <v>336293.11</v>
      </c>
      <c r="K506" s="63"/>
      <c r="L506" s="128">
        <v>923131.92000000027</v>
      </c>
      <c r="M506" s="129"/>
      <c r="N506" s="130">
        <v>0</v>
      </c>
      <c r="O506" s="128">
        <f t="shared" si="7"/>
        <v>1259425.0300000003</v>
      </c>
      <c r="P506" s="77"/>
      <c r="Q506" s="78"/>
      <c r="AB506" s="42"/>
    </row>
    <row r="507" spans="1:28" s="98" customFormat="1" ht="15" customHeight="1" x14ac:dyDescent="0.25">
      <c r="A507" s="79"/>
      <c r="B507" s="90"/>
      <c r="C507" s="69" t="s">
        <v>24</v>
      </c>
      <c r="D507" s="69" t="s">
        <v>14</v>
      </c>
      <c r="E507" s="200" t="s">
        <v>1011</v>
      </c>
      <c r="F507" s="204" t="s">
        <v>1012</v>
      </c>
      <c r="G507" s="93"/>
      <c r="H507" s="94">
        <v>0</v>
      </c>
      <c r="I507" s="40"/>
      <c r="J507" s="95"/>
      <c r="K507" s="63"/>
      <c r="L507" s="95">
        <v>0</v>
      </c>
      <c r="M507" s="96"/>
      <c r="N507" s="97">
        <v>0</v>
      </c>
      <c r="O507" s="95">
        <f t="shared" si="7"/>
        <v>0</v>
      </c>
      <c r="P507" s="77"/>
      <c r="Q507" s="78"/>
      <c r="AB507" s="42"/>
    </row>
    <row r="508" spans="1:28" s="98" customFormat="1" ht="15" customHeight="1" x14ac:dyDescent="0.25">
      <c r="A508" s="79" t="s">
        <v>17</v>
      </c>
      <c r="B508" s="90"/>
      <c r="C508" s="69" t="s">
        <v>24</v>
      </c>
      <c r="D508" s="69" t="s">
        <v>24</v>
      </c>
      <c r="E508" s="200" t="s">
        <v>1013</v>
      </c>
      <c r="F508" s="204" t="s">
        <v>1014</v>
      </c>
      <c r="G508" s="93">
        <f>G509+G510+G511</f>
        <v>0</v>
      </c>
      <c r="H508" s="94">
        <v>1252637.33</v>
      </c>
      <c r="I508" s="40"/>
      <c r="J508" s="94">
        <v>336293.11</v>
      </c>
      <c r="K508" s="63"/>
      <c r="L508" s="95">
        <v>916344.22000000009</v>
      </c>
      <c r="M508" s="96"/>
      <c r="N508" s="97">
        <v>0</v>
      </c>
      <c r="O508" s="95">
        <f t="shared" si="7"/>
        <v>1252637.33</v>
      </c>
      <c r="P508" s="77"/>
      <c r="Q508" s="78"/>
      <c r="AB508" s="42"/>
    </row>
    <row r="509" spans="1:28" s="41" customFormat="1" ht="15" customHeight="1" x14ac:dyDescent="0.25">
      <c r="A509" s="119"/>
      <c r="B509" s="120"/>
      <c r="C509" s="69" t="s">
        <v>24</v>
      </c>
      <c r="D509" s="69" t="s">
        <v>14</v>
      </c>
      <c r="E509" s="200" t="s">
        <v>1015</v>
      </c>
      <c r="F509" s="208" t="s">
        <v>1016</v>
      </c>
      <c r="G509" s="161"/>
      <c r="H509" s="102">
        <v>0</v>
      </c>
      <c r="I509" s="40"/>
      <c r="J509" s="103"/>
      <c r="K509" s="63"/>
      <c r="L509" s="103">
        <v>0</v>
      </c>
      <c r="M509" s="104"/>
      <c r="N509" s="105">
        <v>0</v>
      </c>
      <c r="O509" s="103">
        <f t="shared" si="7"/>
        <v>0</v>
      </c>
      <c r="P509" s="77"/>
      <c r="Q509" s="78"/>
      <c r="AB509" s="42"/>
    </row>
    <row r="510" spans="1:28" s="41" customFormat="1" ht="15" customHeight="1" x14ac:dyDescent="0.25">
      <c r="A510" s="119"/>
      <c r="B510" s="120" t="s">
        <v>13</v>
      </c>
      <c r="C510" s="69" t="s">
        <v>13</v>
      </c>
      <c r="D510" s="69" t="s">
        <v>14</v>
      </c>
      <c r="E510" s="200" t="s">
        <v>1017</v>
      </c>
      <c r="F510" s="208" t="s">
        <v>1018</v>
      </c>
      <c r="G510" s="161"/>
      <c r="H510" s="102">
        <v>293.58999999999997</v>
      </c>
      <c r="I510" s="40"/>
      <c r="J510" s="102"/>
      <c r="K510" s="63"/>
      <c r="L510" s="103">
        <v>293.58999999999997</v>
      </c>
      <c r="M510" s="104"/>
      <c r="N510" s="105">
        <v>0</v>
      </c>
      <c r="O510" s="103">
        <f t="shared" si="7"/>
        <v>293.58999999999997</v>
      </c>
      <c r="P510" s="77"/>
      <c r="Q510" s="78"/>
      <c r="AB510" s="42"/>
    </row>
    <row r="511" spans="1:28" s="41" customFormat="1" ht="15" customHeight="1" x14ac:dyDescent="0.25">
      <c r="A511" s="119" t="s">
        <v>17</v>
      </c>
      <c r="B511" s="120"/>
      <c r="C511" s="69" t="s">
        <v>24</v>
      </c>
      <c r="D511" s="69" t="s">
        <v>24</v>
      </c>
      <c r="E511" s="200" t="s">
        <v>1019</v>
      </c>
      <c r="F511" s="208" t="s">
        <v>1020</v>
      </c>
      <c r="G511" s="230">
        <f>SUM(G512:G518)</f>
        <v>0</v>
      </c>
      <c r="H511" s="228">
        <v>1252343.74</v>
      </c>
      <c r="I511" s="40"/>
      <c r="J511" s="228">
        <v>336293.11</v>
      </c>
      <c r="K511" s="63"/>
      <c r="L511" s="111">
        <v>916050.63</v>
      </c>
      <c r="M511" s="96"/>
      <c r="N511" s="229">
        <v>0</v>
      </c>
      <c r="O511" s="111">
        <f t="shared" si="7"/>
        <v>1252343.74</v>
      </c>
      <c r="P511" s="77"/>
      <c r="Q511" s="78"/>
      <c r="AB511" s="42"/>
    </row>
    <row r="512" spans="1:28" s="41" customFormat="1" ht="15" customHeight="1" x14ac:dyDescent="0.25">
      <c r="A512" s="119"/>
      <c r="B512" s="120" t="s">
        <v>145</v>
      </c>
      <c r="C512" s="69" t="s">
        <v>145</v>
      </c>
      <c r="D512" s="69" t="s">
        <v>14</v>
      </c>
      <c r="E512" s="201" t="s">
        <v>1021</v>
      </c>
      <c r="F512" s="217" t="s">
        <v>1022</v>
      </c>
      <c r="G512" s="101"/>
      <c r="H512" s="102">
        <v>0</v>
      </c>
      <c r="I512" s="40"/>
      <c r="J512" s="103"/>
      <c r="K512" s="63"/>
      <c r="L512" s="103">
        <v>0</v>
      </c>
      <c r="M512" s="104"/>
      <c r="N512" s="105">
        <v>0</v>
      </c>
      <c r="O512" s="103">
        <f t="shared" si="7"/>
        <v>0</v>
      </c>
      <c r="P512" s="77"/>
      <c r="Q512" s="78"/>
      <c r="AB512" s="42"/>
    </row>
    <row r="513" spans="1:28" s="41" customFormat="1" ht="15" customHeight="1" x14ac:dyDescent="0.25">
      <c r="A513" s="119"/>
      <c r="B513" s="120"/>
      <c r="C513" s="69" t="s">
        <v>24</v>
      </c>
      <c r="D513" s="69" t="s">
        <v>14</v>
      </c>
      <c r="E513" s="201" t="s">
        <v>1023</v>
      </c>
      <c r="F513" s="217" t="s">
        <v>1024</v>
      </c>
      <c r="G513" s="101"/>
      <c r="H513" s="102">
        <v>24799.4</v>
      </c>
      <c r="I513" s="40"/>
      <c r="J513" s="103"/>
      <c r="K513" s="63"/>
      <c r="L513" s="103">
        <v>24799.4</v>
      </c>
      <c r="M513" s="104"/>
      <c r="N513" s="105">
        <v>0</v>
      </c>
      <c r="O513" s="103">
        <f t="shared" si="7"/>
        <v>24799.4</v>
      </c>
      <c r="P513" s="77"/>
      <c r="Q513" s="78"/>
      <c r="AB513" s="42"/>
    </row>
    <row r="514" spans="1:28" s="41" customFormat="1" ht="15" customHeight="1" x14ac:dyDescent="0.25">
      <c r="A514" s="119"/>
      <c r="B514" s="120"/>
      <c r="C514" s="69" t="s">
        <v>24</v>
      </c>
      <c r="D514" s="69" t="s">
        <v>14</v>
      </c>
      <c r="E514" s="201" t="s">
        <v>1025</v>
      </c>
      <c r="F514" s="217" t="s">
        <v>1026</v>
      </c>
      <c r="G514" s="101"/>
      <c r="H514" s="102">
        <v>16994.560000000001</v>
      </c>
      <c r="I514" s="40"/>
      <c r="J514" s="103"/>
      <c r="K514" s="63"/>
      <c r="L514" s="103">
        <v>16994.560000000001</v>
      </c>
      <c r="M514" s="104"/>
      <c r="N514" s="105">
        <v>0</v>
      </c>
      <c r="O514" s="103">
        <f t="shared" si="7"/>
        <v>16994.560000000001</v>
      </c>
      <c r="P514" s="77"/>
      <c r="Q514" s="78"/>
      <c r="AB514" s="42"/>
    </row>
    <row r="515" spans="1:28" s="41" customFormat="1" ht="15" customHeight="1" x14ac:dyDescent="0.25">
      <c r="A515" s="119"/>
      <c r="B515" s="120"/>
      <c r="C515" s="69" t="s">
        <v>24</v>
      </c>
      <c r="D515" s="69" t="s">
        <v>14</v>
      </c>
      <c r="E515" s="201" t="s">
        <v>1027</v>
      </c>
      <c r="F515" s="217" t="s">
        <v>1028</v>
      </c>
      <c r="G515" s="101"/>
      <c r="H515" s="102">
        <v>0</v>
      </c>
      <c r="I515" s="40"/>
      <c r="J515" s="103"/>
      <c r="K515" s="63"/>
      <c r="L515" s="103">
        <v>0</v>
      </c>
      <c r="M515" s="104"/>
      <c r="N515" s="105">
        <v>0</v>
      </c>
      <c r="O515" s="103">
        <f t="shared" si="7"/>
        <v>0</v>
      </c>
      <c r="P515" s="77"/>
      <c r="Q515" s="78"/>
      <c r="AB515" s="42"/>
    </row>
    <row r="516" spans="1:28" s="41" customFormat="1" ht="15" customHeight="1" x14ac:dyDescent="0.25">
      <c r="A516" s="119"/>
      <c r="B516" s="120"/>
      <c r="C516" s="69" t="s">
        <v>24</v>
      </c>
      <c r="D516" s="69" t="s">
        <v>14</v>
      </c>
      <c r="E516" s="201" t="s">
        <v>1029</v>
      </c>
      <c r="F516" s="217" t="s">
        <v>1030</v>
      </c>
      <c r="G516" s="101"/>
      <c r="H516" s="102">
        <v>39199.19</v>
      </c>
      <c r="I516" s="40"/>
      <c r="J516" s="103"/>
      <c r="K516" s="63"/>
      <c r="L516" s="103">
        <v>39199.19</v>
      </c>
      <c r="M516" s="104"/>
      <c r="N516" s="105">
        <v>0</v>
      </c>
      <c r="O516" s="103">
        <f t="shared" si="7"/>
        <v>39199.19</v>
      </c>
      <c r="P516" s="77"/>
      <c r="Q516" s="78"/>
      <c r="AB516" s="42"/>
    </row>
    <row r="517" spans="1:28" s="41" customFormat="1" ht="15" customHeight="1" x14ac:dyDescent="0.25">
      <c r="A517" s="119"/>
      <c r="B517" s="120"/>
      <c r="C517" s="69" t="s">
        <v>24</v>
      </c>
      <c r="D517" s="69" t="s">
        <v>14</v>
      </c>
      <c r="E517" s="201" t="s">
        <v>1031</v>
      </c>
      <c r="F517" s="217" t="s">
        <v>1032</v>
      </c>
      <c r="G517" s="101"/>
      <c r="H517" s="102">
        <v>1144700.1200000001</v>
      </c>
      <c r="I517" s="40"/>
      <c r="J517" s="103">
        <v>336293.11</v>
      </c>
      <c r="K517" s="63"/>
      <c r="L517" s="103">
        <v>808407.01000000013</v>
      </c>
      <c r="M517" s="104"/>
      <c r="N517" s="105">
        <v>0</v>
      </c>
      <c r="O517" s="103">
        <f t="shared" si="7"/>
        <v>1144700.1200000001</v>
      </c>
      <c r="P517" s="77"/>
      <c r="Q517" s="78"/>
      <c r="AB517" s="42"/>
    </row>
    <row r="518" spans="1:28" s="41" customFormat="1" ht="15" customHeight="1" x14ac:dyDescent="0.25">
      <c r="A518" s="119"/>
      <c r="B518" s="120"/>
      <c r="C518" s="69" t="s">
        <v>24</v>
      </c>
      <c r="D518" s="69" t="s">
        <v>14</v>
      </c>
      <c r="E518" s="201" t="s">
        <v>1033</v>
      </c>
      <c r="F518" s="217" t="s">
        <v>1034</v>
      </c>
      <c r="G518" s="101"/>
      <c r="H518" s="102">
        <v>26650.47</v>
      </c>
      <c r="I518" s="40"/>
      <c r="J518" s="103"/>
      <c r="K518" s="63"/>
      <c r="L518" s="103">
        <v>26650.47</v>
      </c>
      <c r="M518" s="104"/>
      <c r="N518" s="105">
        <v>0</v>
      </c>
      <c r="O518" s="103">
        <f t="shared" si="7"/>
        <v>26650.47</v>
      </c>
      <c r="P518" s="77"/>
      <c r="Q518" s="78"/>
      <c r="AB518" s="42"/>
    </row>
    <row r="519" spans="1:28" s="41" customFormat="1" ht="15" customHeight="1" x14ac:dyDescent="0.25">
      <c r="A519" s="119" t="s">
        <v>17</v>
      </c>
      <c r="B519" s="120"/>
      <c r="C519" s="69" t="s">
        <v>24</v>
      </c>
      <c r="D519" s="69" t="s">
        <v>24</v>
      </c>
      <c r="E519" s="200" t="s">
        <v>1035</v>
      </c>
      <c r="F519" s="204" t="s">
        <v>1036</v>
      </c>
      <c r="G519" s="93">
        <f>+G520+G521</f>
        <v>0</v>
      </c>
      <c r="H519" s="114">
        <v>6234.1</v>
      </c>
      <c r="I519" s="40"/>
      <c r="J519" s="115">
        <v>0</v>
      </c>
      <c r="K519" s="63"/>
      <c r="L519" s="115">
        <v>6234.1</v>
      </c>
      <c r="M519" s="104"/>
      <c r="N519" s="116">
        <v>0</v>
      </c>
      <c r="O519" s="115">
        <f t="shared" si="7"/>
        <v>6234.1</v>
      </c>
      <c r="P519" s="77"/>
      <c r="Q519" s="78"/>
      <c r="AB519" s="42"/>
    </row>
    <row r="520" spans="1:28" s="98" customFormat="1" ht="15" customHeight="1" x14ac:dyDescent="0.25">
      <c r="A520" s="79"/>
      <c r="B520" s="90" t="s">
        <v>13</v>
      </c>
      <c r="C520" s="69" t="s">
        <v>13</v>
      </c>
      <c r="D520" s="69" t="s">
        <v>14</v>
      </c>
      <c r="E520" s="200" t="s">
        <v>1037</v>
      </c>
      <c r="F520" s="208" t="s">
        <v>1038</v>
      </c>
      <c r="G520" s="161"/>
      <c r="H520" s="102">
        <v>0</v>
      </c>
      <c r="I520" s="40"/>
      <c r="J520" s="103"/>
      <c r="K520" s="63"/>
      <c r="L520" s="103">
        <v>0</v>
      </c>
      <c r="M520" s="104"/>
      <c r="N520" s="105">
        <v>0</v>
      </c>
      <c r="O520" s="103">
        <f t="shared" si="7"/>
        <v>0</v>
      </c>
      <c r="P520" s="77"/>
      <c r="Q520" s="78"/>
      <c r="AB520" s="42"/>
    </row>
    <row r="521" spans="1:28" s="98" customFormat="1" ht="15" customHeight="1" x14ac:dyDescent="0.25">
      <c r="A521" s="79" t="s">
        <v>17</v>
      </c>
      <c r="B521" s="90"/>
      <c r="C521" s="69" t="s">
        <v>24</v>
      </c>
      <c r="D521" s="69" t="s">
        <v>24</v>
      </c>
      <c r="E521" s="200" t="s">
        <v>1039</v>
      </c>
      <c r="F521" s="208" t="s">
        <v>1040</v>
      </c>
      <c r="G521" s="230">
        <f>SUM(G522:G528)</f>
        <v>0</v>
      </c>
      <c r="H521" s="228">
        <v>6234.1</v>
      </c>
      <c r="I521" s="40"/>
      <c r="J521" s="111">
        <v>0</v>
      </c>
      <c r="K521" s="63"/>
      <c r="L521" s="111">
        <v>6234.1</v>
      </c>
      <c r="M521" s="96"/>
      <c r="N521" s="229">
        <v>0</v>
      </c>
      <c r="O521" s="111">
        <f t="shared" si="7"/>
        <v>6234.1</v>
      </c>
      <c r="P521" s="77"/>
      <c r="Q521" s="78"/>
      <c r="AB521" s="42"/>
    </row>
    <row r="522" spans="1:28" s="98" customFormat="1" ht="15" customHeight="1" x14ac:dyDescent="0.25">
      <c r="A522" s="79"/>
      <c r="B522" s="90" t="s">
        <v>145</v>
      </c>
      <c r="C522" s="69" t="s">
        <v>145</v>
      </c>
      <c r="D522" s="69" t="s">
        <v>14</v>
      </c>
      <c r="E522" s="201" t="s">
        <v>1041</v>
      </c>
      <c r="F522" s="217" t="s">
        <v>1042</v>
      </c>
      <c r="G522" s="101"/>
      <c r="H522" s="102">
        <v>0</v>
      </c>
      <c r="I522" s="40"/>
      <c r="J522" s="103"/>
      <c r="K522" s="63"/>
      <c r="L522" s="103">
        <v>0</v>
      </c>
      <c r="M522" s="104"/>
      <c r="N522" s="105">
        <v>0</v>
      </c>
      <c r="O522" s="103">
        <f t="shared" ref="O522:O580" si="8">H522-N522</f>
        <v>0</v>
      </c>
      <c r="P522" s="77"/>
      <c r="Q522" s="78"/>
      <c r="AB522" s="42"/>
    </row>
    <row r="523" spans="1:28" s="98" customFormat="1" ht="15" customHeight="1" x14ac:dyDescent="0.25">
      <c r="A523" s="79"/>
      <c r="B523" s="90"/>
      <c r="C523" s="69" t="s">
        <v>24</v>
      </c>
      <c r="D523" s="69" t="s">
        <v>14</v>
      </c>
      <c r="E523" s="201" t="s">
        <v>1043</v>
      </c>
      <c r="F523" s="217" t="s">
        <v>1044</v>
      </c>
      <c r="G523" s="101"/>
      <c r="H523" s="102">
        <v>0</v>
      </c>
      <c r="I523" s="40"/>
      <c r="J523" s="103"/>
      <c r="K523" s="63"/>
      <c r="L523" s="103">
        <v>0</v>
      </c>
      <c r="M523" s="104"/>
      <c r="N523" s="105">
        <v>0</v>
      </c>
      <c r="O523" s="103">
        <f t="shared" si="8"/>
        <v>0</v>
      </c>
      <c r="P523" s="77"/>
      <c r="Q523" s="78"/>
      <c r="AB523" s="42"/>
    </row>
    <row r="524" spans="1:28" s="98" customFormat="1" ht="15" customHeight="1" x14ac:dyDescent="0.25">
      <c r="A524" s="79"/>
      <c r="B524" s="90"/>
      <c r="C524" s="69" t="s">
        <v>24</v>
      </c>
      <c r="D524" s="69" t="s">
        <v>14</v>
      </c>
      <c r="E524" s="201" t="s">
        <v>1045</v>
      </c>
      <c r="F524" s="217" t="s">
        <v>1046</v>
      </c>
      <c r="G524" s="101"/>
      <c r="H524" s="102">
        <v>0</v>
      </c>
      <c r="I524" s="40"/>
      <c r="J524" s="103"/>
      <c r="K524" s="63"/>
      <c r="L524" s="103">
        <v>0</v>
      </c>
      <c r="M524" s="104"/>
      <c r="N524" s="105">
        <v>0</v>
      </c>
      <c r="O524" s="103">
        <f t="shared" si="8"/>
        <v>0</v>
      </c>
      <c r="P524" s="77"/>
      <c r="Q524" s="78"/>
      <c r="AB524" s="42"/>
    </row>
    <row r="525" spans="1:28" s="98" customFormat="1" ht="15" customHeight="1" x14ac:dyDescent="0.25">
      <c r="A525" s="79"/>
      <c r="B525" s="90"/>
      <c r="C525" s="69" t="s">
        <v>24</v>
      </c>
      <c r="D525" s="69" t="s">
        <v>14</v>
      </c>
      <c r="E525" s="201" t="s">
        <v>1047</v>
      </c>
      <c r="F525" s="217" t="s">
        <v>1048</v>
      </c>
      <c r="G525" s="101"/>
      <c r="H525" s="102">
        <v>0</v>
      </c>
      <c r="I525" s="40"/>
      <c r="J525" s="103"/>
      <c r="K525" s="63"/>
      <c r="L525" s="103">
        <v>0</v>
      </c>
      <c r="M525" s="104"/>
      <c r="N525" s="105">
        <v>0</v>
      </c>
      <c r="O525" s="103">
        <f t="shared" si="8"/>
        <v>0</v>
      </c>
      <c r="P525" s="77"/>
      <c r="Q525" s="78"/>
      <c r="AB525" s="42"/>
    </row>
    <row r="526" spans="1:28" s="98" customFormat="1" ht="15" customHeight="1" x14ac:dyDescent="0.25">
      <c r="A526" s="79"/>
      <c r="B526" s="90"/>
      <c r="C526" s="69" t="s">
        <v>24</v>
      </c>
      <c r="D526" s="69" t="s">
        <v>14</v>
      </c>
      <c r="E526" s="201" t="s">
        <v>1049</v>
      </c>
      <c r="F526" s="217" t="s">
        <v>1050</v>
      </c>
      <c r="G526" s="101"/>
      <c r="H526" s="102">
        <v>0</v>
      </c>
      <c r="I526" s="40"/>
      <c r="J526" s="103"/>
      <c r="K526" s="63"/>
      <c r="L526" s="103">
        <v>0</v>
      </c>
      <c r="M526" s="104"/>
      <c r="N526" s="105">
        <v>0</v>
      </c>
      <c r="O526" s="103">
        <f t="shared" si="8"/>
        <v>0</v>
      </c>
      <c r="P526" s="77"/>
      <c r="Q526" s="78"/>
      <c r="AB526" s="42"/>
    </row>
    <row r="527" spans="1:28" s="98" customFormat="1" ht="15" customHeight="1" x14ac:dyDescent="0.25">
      <c r="A527" s="79"/>
      <c r="B527" s="90"/>
      <c r="C527" s="69" t="s">
        <v>24</v>
      </c>
      <c r="D527" s="69" t="s">
        <v>14</v>
      </c>
      <c r="E527" s="201" t="s">
        <v>1051</v>
      </c>
      <c r="F527" s="217" t="s">
        <v>1052</v>
      </c>
      <c r="G527" s="101"/>
      <c r="H527" s="102">
        <v>6234.1</v>
      </c>
      <c r="I527" s="40"/>
      <c r="J527" s="103"/>
      <c r="K527" s="63"/>
      <c r="L527" s="103">
        <v>6234.1</v>
      </c>
      <c r="M527" s="104"/>
      <c r="N527" s="105">
        <v>0</v>
      </c>
      <c r="O527" s="103">
        <f t="shared" si="8"/>
        <v>6234.1</v>
      </c>
      <c r="P527" s="77"/>
      <c r="Q527" s="78"/>
      <c r="AB527" s="42"/>
    </row>
    <row r="528" spans="1:28" s="98" customFormat="1" ht="15" customHeight="1" x14ac:dyDescent="0.25">
      <c r="A528" s="79"/>
      <c r="B528" s="90"/>
      <c r="C528" s="69" t="s">
        <v>24</v>
      </c>
      <c r="D528" s="69" t="s">
        <v>14</v>
      </c>
      <c r="E528" s="201" t="s">
        <v>1053</v>
      </c>
      <c r="F528" s="217" t="s">
        <v>1054</v>
      </c>
      <c r="G528" s="101"/>
      <c r="H528" s="102">
        <v>0</v>
      </c>
      <c r="I528" s="40"/>
      <c r="J528" s="103"/>
      <c r="K528" s="63"/>
      <c r="L528" s="103">
        <v>0</v>
      </c>
      <c r="M528" s="104"/>
      <c r="N528" s="105">
        <v>0</v>
      </c>
      <c r="O528" s="103">
        <f t="shared" si="8"/>
        <v>0</v>
      </c>
      <c r="P528" s="77"/>
      <c r="Q528" s="78"/>
      <c r="AB528" s="42"/>
    </row>
    <row r="529" spans="1:28" s="98" customFormat="1" ht="15" customHeight="1" x14ac:dyDescent="0.25">
      <c r="A529" s="79"/>
      <c r="B529" s="90"/>
      <c r="C529" s="69" t="s">
        <v>24</v>
      </c>
      <c r="D529" s="69" t="s">
        <v>14</v>
      </c>
      <c r="E529" s="200" t="s">
        <v>1055</v>
      </c>
      <c r="F529" s="204" t="s">
        <v>1056</v>
      </c>
      <c r="G529" s="112"/>
      <c r="H529" s="114">
        <v>553.6</v>
      </c>
      <c r="I529" s="40"/>
      <c r="J529" s="115"/>
      <c r="K529" s="63"/>
      <c r="L529" s="115">
        <v>553.6</v>
      </c>
      <c r="M529" s="104"/>
      <c r="N529" s="116">
        <v>0</v>
      </c>
      <c r="O529" s="115">
        <f t="shared" si="8"/>
        <v>553.6</v>
      </c>
      <c r="P529" s="77"/>
      <c r="Q529" s="78"/>
      <c r="AB529" s="42"/>
    </row>
    <row r="530" spans="1:28" s="98" customFormat="1" ht="15" customHeight="1" x14ac:dyDescent="0.25">
      <c r="A530" s="79" t="s">
        <v>17</v>
      </c>
      <c r="B530" s="90"/>
      <c r="C530" s="69" t="s">
        <v>24</v>
      </c>
      <c r="D530" s="69" t="s">
        <v>24</v>
      </c>
      <c r="E530" s="195" t="s">
        <v>1057</v>
      </c>
      <c r="F530" s="231" t="s">
        <v>1058</v>
      </c>
      <c r="G530" s="133">
        <v>0</v>
      </c>
      <c r="H530" s="134">
        <v>2842078.2700000005</v>
      </c>
      <c r="I530" s="134"/>
      <c r="J530" s="134">
        <v>0</v>
      </c>
      <c r="K530" s="63"/>
      <c r="L530" s="74">
        <v>2842078.2700000005</v>
      </c>
      <c r="M530" s="75"/>
      <c r="N530" s="135">
        <v>185817.1</v>
      </c>
      <c r="O530" s="74">
        <f t="shared" si="8"/>
        <v>2656261.1700000004</v>
      </c>
      <c r="P530" s="77"/>
      <c r="Q530" s="78"/>
      <c r="AB530" s="42"/>
    </row>
    <row r="531" spans="1:28" s="98" customFormat="1" ht="15" customHeight="1" x14ac:dyDescent="0.25">
      <c r="A531" s="79"/>
      <c r="B531" s="90"/>
      <c r="C531" s="69" t="s">
        <v>24</v>
      </c>
      <c r="D531" s="69" t="s">
        <v>14</v>
      </c>
      <c r="E531" s="197" t="s">
        <v>1059</v>
      </c>
      <c r="F531" s="209" t="s">
        <v>1060</v>
      </c>
      <c r="G531" s="126"/>
      <c r="H531" s="136">
        <v>0</v>
      </c>
      <c r="I531" s="40"/>
      <c r="J531" s="137"/>
      <c r="K531" s="63"/>
      <c r="L531" s="137">
        <v>0</v>
      </c>
      <c r="M531" s="104"/>
      <c r="N531" s="138">
        <v>0</v>
      </c>
      <c r="O531" s="137">
        <f t="shared" si="8"/>
        <v>0</v>
      </c>
      <c r="P531" s="77"/>
      <c r="Q531" s="78"/>
      <c r="AB531" s="42"/>
    </row>
    <row r="532" spans="1:28" s="98" customFormat="1" ht="15" customHeight="1" x14ac:dyDescent="0.25">
      <c r="A532" s="79" t="s">
        <v>17</v>
      </c>
      <c r="B532" s="90"/>
      <c r="C532" s="69" t="s">
        <v>24</v>
      </c>
      <c r="D532" s="69" t="s">
        <v>24</v>
      </c>
      <c r="E532" s="197" t="s">
        <v>1061</v>
      </c>
      <c r="F532" s="209" t="s">
        <v>1062</v>
      </c>
      <c r="G532" s="166">
        <v>0</v>
      </c>
      <c r="H532" s="127">
        <v>2842078.2700000005</v>
      </c>
      <c r="I532" s="40"/>
      <c r="J532" s="128">
        <v>0</v>
      </c>
      <c r="K532" s="63"/>
      <c r="L532" s="128">
        <v>2842078.2700000005</v>
      </c>
      <c r="M532" s="129"/>
      <c r="N532" s="130">
        <v>185817.1</v>
      </c>
      <c r="O532" s="128">
        <f t="shared" si="8"/>
        <v>2656261.1700000004</v>
      </c>
      <c r="P532" s="77"/>
      <c r="Q532" s="78"/>
      <c r="AB532" s="42"/>
    </row>
    <row r="533" spans="1:28" s="98" customFormat="1" ht="15" customHeight="1" x14ac:dyDescent="0.25">
      <c r="A533" s="79"/>
      <c r="B533" s="90"/>
      <c r="C533" s="69" t="s">
        <v>24</v>
      </c>
      <c r="D533" s="69" t="s">
        <v>14</v>
      </c>
      <c r="E533" s="200" t="s">
        <v>1063</v>
      </c>
      <c r="F533" s="204" t="s">
        <v>1064</v>
      </c>
      <c r="G533" s="93"/>
      <c r="H533" s="94">
        <v>135102.93</v>
      </c>
      <c r="I533" s="40"/>
      <c r="J533" s="95"/>
      <c r="K533" s="63"/>
      <c r="L533" s="95">
        <v>135102.93</v>
      </c>
      <c r="M533" s="96"/>
      <c r="N533" s="97">
        <v>0</v>
      </c>
      <c r="O533" s="95">
        <f t="shared" si="8"/>
        <v>135102.93</v>
      </c>
      <c r="P533" s="77"/>
      <c r="Q533" s="78"/>
      <c r="AB533" s="42"/>
    </row>
    <row r="534" spans="1:28" s="98" customFormat="1" ht="15" customHeight="1" x14ac:dyDescent="0.25">
      <c r="A534" s="79"/>
      <c r="B534" s="90"/>
      <c r="C534" s="69" t="s">
        <v>24</v>
      </c>
      <c r="D534" s="69" t="s">
        <v>14</v>
      </c>
      <c r="E534" s="200" t="s">
        <v>1065</v>
      </c>
      <c r="F534" s="204" t="s">
        <v>1066</v>
      </c>
      <c r="G534" s="93"/>
      <c r="H534" s="94">
        <v>16100</v>
      </c>
      <c r="I534" s="40"/>
      <c r="J534" s="95"/>
      <c r="K534" s="63"/>
      <c r="L534" s="95">
        <v>16100</v>
      </c>
      <c r="M534" s="96"/>
      <c r="N534" s="97">
        <v>0</v>
      </c>
      <c r="O534" s="95">
        <f t="shared" si="8"/>
        <v>16100</v>
      </c>
      <c r="P534" s="77"/>
      <c r="Q534" s="78"/>
      <c r="AB534" s="42"/>
    </row>
    <row r="535" spans="1:28" s="98" customFormat="1" ht="15" customHeight="1" x14ac:dyDescent="0.25">
      <c r="A535" s="79" t="s">
        <v>17</v>
      </c>
      <c r="B535" s="90"/>
      <c r="C535" s="69" t="s">
        <v>24</v>
      </c>
      <c r="D535" s="69" t="s">
        <v>24</v>
      </c>
      <c r="E535" s="200" t="s">
        <v>1067</v>
      </c>
      <c r="F535" s="204" t="s">
        <v>1068</v>
      </c>
      <c r="G535" s="93">
        <f>SUMIF('[1]Raccordo CE'!$C:$C,$E535,'[1]Raccordo CE'!$K:$K)</f>
        <v>0</v>
      </c>
      <c r="H535" s="94">
        <v>2590424.16</v>
      </c>
      <c r="I535" s="40"/>
      <c r="J535" s="95">
        <v>0</v>
      </c>
      <c r="K535" s="63"/>
      <c r="L535" s="95">
        <v>2590424.16</v>
      </c>
      <c r="M535" s="96"/>
      <c r="N535" s="97">
        <v>185817.1</v>
      </c>
      <c r="O535" s="95">
        <f t="shared" si="8"/>
        <v>2404607.06</v>
      </c>
      <c r="P535" s="77"/>
      <c r="Q535" s="78"/>
      <c r="AB535" s="42"/>
    </row>
    <row r="536" spans="1:28" s="98" customFormat="1" ht="15" customHeight="1" x14ac:dyDescent="0.25">
      <c r="A536" s="79" t="s">
        <v>17</v>
      </c>
      <c r="B536" s="90" t="s">
        <v>13</v>
      </c>
      <c r="C536" s="69" t="s">
        <v>13</v>
      </c>
      <c r="D536" s="69" t="s">
        <v>24</v>
      </c>
      <c r="E536" s="200" t="s">
        <v>1069</v>
      </c>
      <c r="F536" s="208" t="s">
        <v>1070</v>
      </c>
      <c r="G536" s="161"/>
      <c r="H536" s="102">
        <v>0</v>
      </c>
      <c r="I536" s="40"/>
      <c r="J536" s="103">
        <v>0</v>
      </c>
      <c r="K536" s="63"/>
      <c r="L536" s="103">
        <v>0</v>
      </c>
      <c r="M536" s="104"/>
      <c r="N536" s="105">
        <v>0</v>
      </c>
      <c r="O536" s="103">
        <f t="shared" si="8"/>
        <v>0</v>
      </c>
      <c r="P536" s="77"/>
      <c r="Q536" s="78"/>
      <c r="AB536" s="42"/>
    </row>
    <row r="537" spans="1:28" s="98" customFormat="1" ht="15" customHeight="1" x14ac:dyDescent="0.25">
      <c r="A537" s="79"/>
      <c r="B537" s="90" t="s">
        <v>13</v>
      </c>
      <c r="C537" s="69" t="s">
        <v>13</v>
      </c>
      <c r="D537" s="69" t="s">
        <v>14</v>
      </c>
      <c r="E537" s="201" t="s">
        <v>1071</v>
      </c>
      <c r="F537" s="217" t="s">
        <v>1072</v>
      </c>
      <c r="G537" s="101"/>
      <c r="H537" s="102">
        <v>0</v>
      </c>
      <c r="I537" s="40"/>
      <c r="J537" s="103"/>
      <c r="K537" s="63"/>
      <c r="L537" s="103">
        <v>0</v>
      </c>
      <c r="M537" s="104"/>
      <c r="N537" s="105">
        <v>0</v>
      </c>
      <c r="O537" s="103">
        <f t="shared" si="8"/>
        <v>0</v>
      </c>
      <c r="P537" s="77"/>
      <c r="Q537" s="78"/>
      <c r="AB537" s="42"/>
    </row>
    <row r="538" spans="1:28" s="98" customFormat="1" ht="15" customHeight="1" x14ac:dyDescent="0.25">
      <c r="A538" s="79"/>
      <c r="B538" s="90" t="s">
        <v>13</v>
      </c>
      <c r="C538" s="69" t="s">
        <v>13</v>
      </c>
      <c r="D538" s="69" t="s">
        <v>14</v>
      </c>
      <c r="E538" s="201" t="s">
        <v>1073</v>
      </c>
      <c r="F538" s="217" t="s">
        <v>1074</v>
      </c>
      <c r="G538" s="101"/>
      <c r="H538" s="102">
        <v>0</v>
      </c>
      <c r="I538" s="40"/>
      <c r="J538" s="103"/>
      <c r="K538" s="63"/>
      <c r="L538" s="103">
        <v>0</v>
      </c>
      <c r="M538" s="104"/>
      <c r="N538" s="105">
        <v>0</v>
      </c>
      <c r="O538" s="103">
        <f t="shared" si="8"/>
        <v>0</v>
      </c>
      <c r="P538" s="77"/>
      <c r="Q538" s="78"/>
      <c r="AB538" s="42"/>
    </row>
    <row r="539" spans="1:28" s="98" customFormat="1" ht="15" customHeight="1" x14ac:dyDescent="0.25">
      <c r="A539" s="79" t="s">
        <v>17</v>
      </c>
      <c r="B539" s="90"/>
      <c r="C539" s="69" t="s">
        <v>24</v>
      </c>
      <c r="D539" s="69" t="s">
        <v>24</v>
      </c>
      <c r="E539" s="200" t="s">
        <v>1075</v>
      </c>
      <c r="F539" s="208" t="s">
        <v>1076</v>
      </c>
      <c r="G539" s="161">
        <v>0</v>
      </c>
      <c r="H539" s="228">
        <v>2590424.16</v>
      </c>
      <c r="I539" s="40"/>
      <c r="J539" s="111">
        <v>0</v>
      </c>
      <c r="K539" s="63"/>
      <c r="L539" s="111">
        <v>2590424.16</v>
      </c>
      <c r="M539" s="96"/>
      <c r="N539" s="229">
        <v>185817.1</v>
      </c>
      <c r="O539" s="111">
        <f t="shared" si="8"/>
        <v>2404607.06</v>
      </c>
      <c r="P539" s="77"/>
      <c r="Q539" s="78"/>
      <c r="AB539" s="42"/>
    </row>
    <row r="540" spans="1:28" s="98" customFormat="1" ht="15" customHeight="1" x14ac:dyDescent="0.25">
      <c r="A540" s="79"/>
      <c r="B540" s="90" t="s">
        <v>145</v>
      </c>
      <c r="C540" s="69" t="s">
        <v>145</v>
      </c>
      <c r="D540" s="69" t="s">
        <v>14</v>
      </c>
      <c r="E540" s="201" t="s">
        <v>1077</v>
      </c>
      <c r="F540" s="217" t="s">
        <v>1078</v>
      </c>
      <c r="G540" s="101"/>
      <c r="H540" s="102">
        <v>0</v>
      </c>
      <c r="I540" s="40"/>
      <c r="J540" s="103"/>
      <c r="K540" s="63"/>
      <c r="L540" s="103">
        <v>0</v>
      </c>
      <c r="M540" s="104"/>
      <c r="N540" s="105">
        <v>0</v>
      </c>
      <c r="O540" s="103">
        <f t="shared" si="8"/>
        <v>0</v>
      </c>
      <c r="P540" s="77"/>
      <c r="Q540" s="78"/>
      <c r="AB540" s="42"/>
    </row>
    <row r="541" spans="1:28" s="98" customFormat="1" ht="15" customHeight="1" x14ac:dyDescent="0.25">
      <c r="A541" s="79" t="s">
        <v>17</v>
      </c>
      <c r="B541" s="90"/>
      <c r="C541" s="69" t="s">
        <v>24</v>
      </c>
      <c r="D541" s="69" t="s">
        <v>24</v>
      </c>
      <c r="E541" s="201" t="s">
        <v>1079</v>
      </c>
      <c r="F541" s="217" t="s">
        <v>1080</v>
      </c>
      <c r="G541" s="101">
        <v>0</v>
      </c>
      <c r="H541" s="102">
        <v>540711.29999999993</v>
      </c>
      <c r="I541" s="40"/>
      <c r="J541" s="103">
        <v>0</v>
      </c>
      <c r="K541" s="63"/>
      <c r="L541" s="103">
        <v>540711.29999999993</v>
      </c>
      <c r="M541" s="104"/>
      <c r="N541" s="105">
        <v>0</v>
      </c>
      <c r="O541" s="103">
        <f t="shared" si="8"/>
        <v>540711.29999999993</v>
      </c>
      <c r="P541" s="77"/>
      <c r="Q541" s="78"/>
      <c r="AB541" s="42"/>
    </row>
    <row r="542" spans="1:28" s="98" customFormat="1" ht="15" customHeight="1" x14ac:dyDescent="0.25">
      <c r="A542" s="79"/>
      <c r="B542" s="90"/>
      <c r="C542" s="69" t="s">
        <v>24</v>
      </c>
      <c r="D542" s="69" t="s">
        <v>14</v>
      </c>
      <c r="E542" s="200" t="s">
        <v>1081</v>
      </c>
      <c r="F542" s="208" t="s">
        <v>1082</v>
      </c>
      <c r="G542" s="161"/>
      <c r="H542" s="102">
        <v>432264.6</v>
      </c>
      <c r="I542" s="40"/>
      <c r="J542" s="103"/>
      <c r="K542" s="63"/>
      <c r="L542" s="103">
        <v>432264.6</v>
      </c>
      <c r="M542" s="104"/>
      <c r="N542" s="105">
        <v>0</v>
      </c>
      <c r="O542" s="103">
        <f t="shared" si="8"/>
        <v>432264.6</v>
      </c>
      <c r="P542" s="77"/>
      <c r="Q542" s="78"/>
      <c r="AB542" s="42"/>
    </row>
    <row r="543" spans="1:28" s="98" customFormat="1" ht="15" customHeight="1" x14ac:dyDescent="0.25">
      <c r="A543" s="79"/>
      <c r="B543" s="90"/>
      <c r="C543" s="69" t="s">
        <v>24</v>
      </c>
      <c r="D543" s="69" t="s">
        <v>14</v>
      </c>
      <c r="E543" s="200" t="s">
        <v>1083</v>
      </c>
      <c r="F543" s="208" t="s">
        <v>1084</v>
      </c>
      <c r="G543" s="161"/>
      <c r="H543" s="102">
        <v>3463.92</v>
      </c>
      <c r="I543" s="40"/>
      <c r="J543" s="103"/>
      <c r="K543" s="63"/>
      <c r="L543" s="103">
        <v>3463.92</v>
      </c>
      <c r="M543" s="104"/>
      <c r="N543" s="105">
        <v>0</v>
      </c>
      <c r="O543" s="103">
        <f t="shared" si="8"/>
        <v>3463.92</v>
      </c>
      <c r="P543" s="77"/>
      <c r="Q543" s="78"/>
      <c r="AB543" s="42"/>
    </row>
    <row r="544" spans="1:28" s="98" customFormat="1" ht="15" customHeight="1" x14ac:dyDescent="0.25">
      <c r="A544" s="79"/>
      <c r="B544" s="90"/>
      <c r="C544" s="69" t="s">
        <v>24</v>
      </c>
      <c r="D544" s="69" t="s">
        <v>14</v>
      </c>
      <c r="E544" s="200" t="s">
        <v>1085</v>
      </c>
      <c r="F544" s="208" t="s">
        <v>1086</v>
      </c>
      <c r="G544" s="161"/>
      <c r="H544" s="102">
        <v>104982.78</v>
      </c>
      <c r="I544" s="40"/>
      <c r="J544" s="103"/>
      <c r="K544" s="63"/>
      <c r="L544" s="103">
        <v>104982.78</v>
      </c>
      <c r="M544" s="104"/>
      <c r="N544" s="105">
        <v>0</v>
      </c>
      <c r="O544" s="103">
        <f t="shared" si="8"/>
        <v>104982.78</v>
      </c>
      <c r="P544" s="77"/>
      <c r="Q544" s="78"/>
      <c r="AB544" s="42"/>
    </row>
    <row r="545" spans="1:28" s="98" customFormat="1" ht="15" customHeight="1" x14ac:dyDescent="0.25">
      <c r="A545" s="79"/>
      <c r="B545" s="90"/>
      <c r="C545" s="69" t="s">
        <v>24</v>
      </c>
      <c r="D545" s="69" t="s">
        <v>14</v>
      </c>
      <c r="E545" s="201" t="s">
        <v>1087</v>
      </c>
      <c r="F545" s="217" t="s">
        <v>1088</v>
      </c>
      <c r="G545" s="101"/>
      <c r="H545" s="102">
        <v>0</v>
      </c>
      <c r="I545" s="40"/>
      <c r="J545" s="103"/>
      <c r="K545" s="63"/>
      <c r="L545" s="103">
        <v>0</v>
      </c>
      <c r="M545" s="104"/>
      <c r="N545" s="105">
        <v>0</v>
      </c>
      <c r="O545" s="103">
        <f t="shared" si="8"/>
        <v>0</v>
      </c>
      <c r="P545" s="77"/>
      <c r="Q545" s="78"/>
      <c r="AB545" s="42"/>
    </row>
    <row r="546" spans="1:28" s="98" customFormat="1" ht="15" customHeight="1" x14ac:dyDescent="0.25">
      <c r="A546" s="79"/>
      <c r="B546" s="90"/>
      <c r="C546" s="69" t="s">
        <v>24</v>
      </c>
      <c r="D546" s="69" t="s">
        <v>14</v>
      </c>
      <c r="E546" s="201" t="s">
        <v>1089</v>
      </c>
      <c r="F546" s="217" t="s">
        <v>1090</v>
      </c>
      <c r="G546" s="101"/>
      <c r="H546" s="102">
        <v>0</v>
      </c>
      <c r="I546" s="40"/>
      <c r="J546" s="103"/>
      <c r="K546" s="63"/>
      <c r="L546" s="103">
        <v>0</v>
      </c>
      <c r="M546" s="104"/>
      <c r="N546" s="105">
        <v>0</v>
      </c>
      <c r="O546" s="103">
        <f t="shared" si="8"/>
        <v>0</v>
      </c>
      <c r="P546" s="77"/>
      <c r="Q546" s="78"/>
      <c r="AB546" s="42"/>
    </row>
    <row r="547" spans="1:28" s="98" customFormat="1" ht="15" customHeight="1" x14ac:dyDescent="0.25">
      <c r="A547" s="79"/>
      <c r="B547" s="90"/>
      <c r="C547" s="69" t="s">
        <v>24</v>
      </c>
      <c r="D547" s="69" t="s">
        <v>14</v>
      </c>
      <c r="E547" s="201" t="s">
        <v>1091</v>
      </c>
      <c r="F547" s="217" t="s">
        <v>1092</v>
      </c>
      <c r="G547" s="101"/>
      <c r="H547" s="102">
        <v>189708.38</v>
      </c>
      <c r="I547" s="40"/>
      <c r="J547" s="103"/>
      <c r="K547" s="63"/>
      <c r="L547" s="103">
        <v>189708.38</v>
      </c>
      <c r="M547" s="104"/>
      <c r="N547" s="105">
        <v>0</v>
      </c>
      <c r="O547" s="103">
        <f t="shared" si="8"/>
        <v>189708.38</v>
      </c>
      <c r="P547" s="77"/>
      <c r="Q547" s="78"/>
      <c r="AB547" s="42"/>
    </row>
    <row r="548" spans="1:28" s="98" customFormat="1" ht="15" customHeight="1" x14ac:dyDescent="0.25">
      <c r="A548" s="79"/>
      <c r="B548" s="90"/>
      <c r="C548" s="69" t="s">
        <v>24</v>
      </c>
      <c r="D548" s="69" t="s">
        <v>14</v>
      </c>
      <c r="E548" s="201" t="s">
        <v>1093</v>
      </c>
      <c r="F548" s="217" t="s">
        <v>1094</v>
      </c>
      <c r="G548" s="101"/>
      <c r="H548" s="102">
        <v>1843733.27</v>
      </c>
      <c r="I548" s="40"/>
      <c r="J548" s="103"/>
      <c r="K548" s="63"/>
      <c r="L548" s="103">
        <v>1843733.27</v>
      </c>
      <c r="M548" s="104"/>
      <c r="N548" s="105">
        <v>185817.1</v>
      </c>
      <c r="O548" s="103">
        <f t="shared" si="8"/>
        <v>1657916.17</v>
      </c>
      <c r="P548" s="77"/>
      <c r="Q548" s="78"/>
      <c r="AB548" s="42"/>
    </row>
    <row r="549" spans="1:28" s="98" customFormat="1" ht="15" customHeight="1" x14ac:dyDescent="0.25">
      <c r="A549" s="79"/>
      <c r="B549" s="90"/>
      <c r="C549" s="69" t="s">
        <v>24</v>
      </c>
      <c r="D549" s="69" t="s">
        <v>14</v>
      </c>
      <c r="E549" s="201" t="s">
        <v>1095</v>
      </c>
      <c r="F549" s="217" t="s">
        <v>1096</v>
      </c>
      <c r="G549" s="101"/>
      <c r="H549" s="102">
        <v>16271.21</v>
      </c>
      <c r="I549" s="40"/>
      <c r="J549" s="103"/>
      <c r="K549" s="63"/>
      <c r="L549" s="103">
        <v>16271.21</v>
      </c>
      <c r="M549" s="104"/>
      <c r="N549" s="105">
        <v>0</v>
      </c>
      <c r="O549" s="103">
        <f t="shared" si="8"/>
        <v>16271.21</v>
      </c>
      <c r="P549" s="77"/>
      <c r="Q549" s="78"/>
      <c r="AB549" s="42"/>
    </row>
    <row r="550" spans="1:28" s="98" customFormat="1" ht="15" customHeight="1" x14ac:dyDescent="0.25">
      <c r="A550" s="79" t="s">
        <v>17</v>
      </c>
      <c r="B550" s="90"/>
      <c r="C550" s="69" t="s">
        <v>24</v>
      </c>
      <c r="D550" s="69" t="s">
        <v>24</v>
      </c>
      <c r="E550" s="200" t="s">
        <v>1097</v>
      </c>
      <c r="F550" s="204" t="s">
        <v>1098</v>
      </c>
      <c r="G550" s="93">
        <f>+G551+G552+G553</f>
        <v>0</v>
      </c>
      <c r="H550" s="94">
        <v>16764.27</v>
      </c>
      <c r="I550" s="40"/>
      <c r="J550" s="95">
        <v>0</v>
      </c>
      <c r="K550" s="63"/>
      <c r="L550" s="95">
        <v>16764.27</v>
      </c>
      <c r="M550" s="96"/>
      <c r="N550" s="97">
        <v>0</v>
      </c>
      <c r="O550" s="95">
        <f t="shared" si="8"/>
        <v>16764.27</v>
      </c>
      <c r="P550" s="77"/>
      <c r="Q550" s="78"/>
      <c r="AB550" s="42"/>
    </row>
    <row r="551" spans="1:28" s="41" customFormat="1" ht="15" customHeight="1" x14ac:dyDescent="0.25">
      <c r="A551" s="119"/>
      <c r="B551" s="120"/>
      <c r="C551" s="69" t="s">
        <v>24</v>
      </c>
      <c r="D551" s="69" t="s">
        <v>14</v>
      </c>
      <c r="E551" s="200" t="s">
        <v>1099</v>
      </c>
      <c r="F551" s="208" t="s">
        <v>1100</v>
      </c>
      <c r="G551" s="161"/>
      <c r="H551" s="102">
        <v>0</v>
      </c>
      <c r="I551" s="40"/>
      <c r="J551" s="103"/>
      <c r="K551" s="63"/>
      <c r="L551" s="103">
        <v>0</v>
      </c>
      <c r="M551" s="104"/>
      <c r="N551" s="105">
        <v>0</v>
      </c>
      <c r="O551" s="103">
        <f t="shared" si="8"/>
        <v>0</v>
      </c>
      <c r="P551" s="77"/>
      <c r="Q551" s="78"/>
      <c r="AB551" s="42"/>
    </row>
    <row r="552" spans="1:28" s="41" customFormat="1" ht="15" customHeight="1" x14ac:dyDescent="0.25">
      <c r="A552" s="119"/>
      <c r="B552" s="120" t="s">
        <v>13</v>
      </c>
      <c r="C552" s="69" t="s">
        <v>13</v>
      </c>
      <c r="D552" s="69" t="s">
        <v>14</v>
      </c>
      <c r="E552" s="200" t="s">
        <v>1101</v>
      </c>
      <c r="F552" s="208" t="s">
        <v>1102</v>
      </c>
      <c r="G552" s="161"/>
      <c r="H552" s="102">
        <v>0</v>
      </c>
      <c r="I552" s="40"/>
      <c r="J552" s="103"/>
      <c r="K552" s="63"/>
      <c r="L552" s="103">
        <v>0</v>
      </c>
      <c r="M552" s="104"/>
      <c r="N552" s="105">
        <v>0</v>
      </c>
      <c r="O552" s="103">
        <f t="shared" si="8"/>
        <v>0</v>
      </c>
      <c r="P552" s="77"/>
      <c r="Q552" s="78"/>
      <c r="AB552" s="42"/>
    </row>
    <row r="553" spans="1:28" s="41" customFormat="1" ht="15" customHeight="1" x14ac:dyDescent="0.25">
      <c r="A553" s="119" t="s">
        <v>17</v>
      </c>
      <c r="B553" s="120"/>
      <c r="C553" s="69" t="s">
        <v>24</v>
      </c>
      <c r="D553" s="69" t="s">
        <v>24</v>
      </c>
      <c r="E553" s="200" t="s">
        <v>1103</v>
      </c>
      <c r="F553" s="208" t="s">
        <v>1104</v>
      </c>
      <c r="G553" s="230">
        <f>SUM(G554:G560)</f>
        <v>0</v>
      </c>
      <c r="H553" s="228">
        <v>16764.27</v>
      </c>
      <c r="I553" s="40"/>
      <c r="J553" s="111">
        <v>0</v>
      </c>
      <c r="K553" s="63"/>
      <c r="L553" s="111">
        <v>16764.27</v>
      </c>
      <c r="M553" s="96"/>
      <c r="N553" s="229">
        <v>0</v>
      </c>
      <c r="O553" s="111">
        <f t="shared" si="8"/>
        <v>16764.27</v>
      </c>
      <c r="P553" s="77"/>
      <c r="Q553" s="78"/>
      <c r="AB553" s="42"/>
    </row>
    <row r="554" spans="1:28" s="41" customFormat="1" ht="15" customHeight="1" x14ac:dyDescent="0.25">
      <c r="A554" s="119"/>
      <c r="B554" s="120" t="s">
        <v>145</v>
      </c>
      <c r="C554" s="69" t="s">
        <v>145</v>
      </c>
      <c r="D554" s="69" t="s">
        <v>14</v>
      </c>
      <c r="E554" s="201" t="s">
        <v>1105</v>
      </c>
      <c r="F554" s="217" t="s">
        <v>1106</v>
      </c>
      <c r="G554" s="101"/>
      <c r="H554" s="102">
        <v>0</v>
      </c>
      <c r="I554" s="40"/>
      <c r="J554" s="103"/>
      <c r="K554" s="63"/>
      <c r="L554" s="103">
        <v>0</v>
      </c>
      <c r="M554" s="104"/>
      <c r="N554" s="105">
        <v>0</v>
      </c>
      <c r="O554" s="103">
        <f t="shared" si="8"/>
        <v>0</v>
      </c>
      <c r="P554" s="77"/>
      <c r="Q554" s="78"/>
      <c r="AB554" s="42"/>
    </row>
    <row r="555" spans="1:28" s="41" customFormat="1" ht="15" customHeight="1" x14ac:dyDescent="0.25">
      <c r="A555" s="119"/>
      <c r="B555" s="120"/>
      <c r="C555" s="69" t="s">
        <v>24</v>
      </c>
      <c r="D555" s="69" t="s">
        <v>14</v>
      </c>
      <c r="E555" s="201" t="s">
        <v>1107</v>
      </c>
      <c r="F555" s="217" t="s">
        <v>1108</v>
      </c>
      <c r="G555" s="101"/>
      <c r="H555" s="102">
        <v>0</v>
      </c>
      <c r="I555" s="40"/>
      <c r="J555" s="103"/>
      <c r="K555" s="63"/>
      <c r="L555" s="103">
        <v>0</v>
      </c>
      <c r="M555" s="104"/>
      <c r="N555" s="105">
        <v>0</v>
      </c>
      <c r="O555" s="103">
        <f t="shared" si="8"/>
        <v>0</v>
      </c>
      <c r="P555" s="77"/>
      <c r="Q555" s="78"/>
      <c r="AB555" s="42"/>
    </row>
    <row r="556" spans="1:28" s="41" customFormat="1" ht="15" customHeight="1" x14ac:dyDescent="0.25">
      <c r="A556" s="119"/>
      <c r="B556" s="120"/>
      <c r="C556" s="69" t="s">
        <v>24</v>
      </c>
      <c r="D556" s="69" t="s">
        <v>14</v>
      </c>
      <c r="E556" s="201" t="s">
        <v>1109</v>
      </c>
      <c r="F556" s="217" t="s">
        <v>1110</v>
      </c>
      <c r="G556" s="101"/>
      <c r="H556" s="102">
        <v>0</v>
      </c>
      <c r="I556" s="40"/>
      <c r="J556" s="103"/>
      <c r="K556" s="63"/>
      <c r="L556" s="103">
        <v>0</v>
      </c>
      <c r="M556" s="104"/>
      <c r="N556" s="105">
        <v>0</v>
      </c>
      <c r="O556" s="103">
        <f t="shared" si="8"/>
        <v>0</v>
      </c>
      <c r="P556" s="77"/>
      <c r="Q556" s="78"/>
      <c r="AB556" s="42"/>
    </row>
    <row r="557" spans="1:28" s="41" customFormat="1" ht="15" customHeight="1" x14ac:dyDescent="0.25">
      <c r="A557" s="119"/>
      <c r="B557" s="120"/>
      <c r="C557" s="69" t="s">
        <v>24</v>
      </c>
      <c r="D557" s="69" t="s">
        <v>14</v>
      </c>
      <c r="E557" s="201" t="s">
        <v>1111</v>
      </c>
      <c r="F557" s="217" t="s">
        <v>1112</v>
      </c>
      <c r="G557" s="101"/>
      <c r="H557" s="102">
        <v>0</v>
      </c>
      <c r="I557" s="40"/>
      <c r="J557" s="103"/>
      <c r="K557" s="63"/>
      <c r="L557" s="103">
        <v>0</v>
      </c>
      <c r="M557" s="104"/>
      <c r="N557" s="105">
        <v>0</v>
      </c>
      <c r="O557" s="103">
        <f t="shared" si="8"/>
        <v>0</v>
      </c>
      <c r="P557" s="77"/>
      <c r="Q557" s="78"/>
      <c r="AB557" s="42"/>
    </row>
    <row r="558" spans="1:28" s="41" customFormat="1" ht="15" customHeight="1" x14ac:dyDescent="0.25">
      <c r="A558" s="119"/>
      <c r="B558" s="120"/>
      <c r="C558" s="69" t="s">
        <v>24</v>
      </c>
      <c r="D558" s="69" t="s">
        <v>14</v>
      </c>
      <c r="E558" s="201" t="s">
        <v>1113</v>
      </c>
      <c r="F558" s="217" t="s">
        <v>1114</v>
      </c>
      <c r="G558" s="101"/>
      <c r="H558" s="102">
        <v>0</v>
      </c>
      <c r="I558" s="40"/>
      <c r="J558" s="103"/>
      <c r="K558" s="63"/>
      <c r="L558" s="103">
        <v>0</v>
      </c>
      <c r="M558" s="104"/>
      <c r="N558" s="105">
        <v>0</v>
      </c>
      <c r="O558" s="103">
        <f t="shared" si="8"/>
        <v>0</v>
      </c>
      <c r="P558" s="77"/>
      <c r="Q558" s="78"/>
      <c r="AB558" s="42"/>
    </row>
    <row r="559" spans="1:28" s="41" customFormat="1" ht="15" customHeight="1" x14ac:dyDescent="0.25">
      <c r="A559" s="119"/>
      <c r="B559" s="120"/>
      <c r="C559" s="69" t="s">
        <v>24</v>
      </c>
      <c r="D559" s="69" t="s">
        <v>14</v>
      </c>
      <c r="E559" s="201" t="s">
        <v>1115</v>
      </c>
      <c r="F559" s="217" t="s">
        <v>1116</v>
      </c>
      <c r="G559" s="101"/>
      <c r="H559" s="102">
        <v>16764.27</v>
      </c>
      <c r="I559" s="40"/>
      <c r="J559" s="103"/>
      <c r="K559" s="63"/>
      <c r="L559" s="103">
        <v>16764.27</v>
      </c>
      <c r="M559" s="104"/>
      <c r="N559" s="105">
        <v>0</v>
      </c>
      <c r="O559" s="103">
        <f t="shared" si="8"/>
        <v>16764.27</v>
      </c>
      <c r="P559" s="77"/>
      <c r="Q559" s="78"/>
      <c r="AB559" s="42"/>
    </row>
    <row r="560" spans="1:28" s="41" customFormat="1" ht="15" customHeight="1" x14ac:dyDescent="0.25">
      <c r="A560" s="119"/>
      <c r="B560" s="120"/>
      <c r="C560" s="69" t="s">
        <v>24</v>
      </c>
      <c r="D560" s="69" t="s">
        <v>14</v>
      </c>
      <c r="E560" s="201" t="s">
        <v>1117</v>
      </c>
      <c r="F560" s="217" t="s">
        <v>1118</v>
      </c>
      <c r="G560" s="101"/>
      <c r="H560" s="102">
        <v>0</v>
      </c>
      <c r="I560" s="40"/>
      <c r="J560" s="103"/>
      <c r="K560" s="63"/>
      <c r="L560" s="103">
        <v>0</v>
      </c>
      <c r="M560" s="104"/>
      <c r="N560" s="105">
        <v>0</v>
      </c>
      <c r="O560" s="103">
        <f t="shared" si="8"/>
        <v>0</v>
      </c>
      <c r="P560" s="77"/>
      <c r="Q560" s="78"/>
      <c r="AB560" s="42"/>
    </row>
    <row r="561" spans="1:28" s="98" customFormat="1" ht="15" customHeight="1" x14ac:dyDescent="0.25">
      <c r="A561" s="79"/>
      <c r="B561" s="90"/>
      <c r="C561" s="69" t="s">
        <v>24</v>
      </c>
      <c r="D561" s="69" t="s">
        <v>14</v>
      </c>
      <c r="E561" s="200" t="s">
        <v>1119</v>
      </c>
      <c r="F561" s="204" t="s">
        <v>1120</v>
      </c>
      <c r="G561" s="266"/>
      <c r="H561" s="114">
        <v>83686.91</v>
      </c>
      <c r="I561" s="40"/>
      <c r="J561" s="115"/>
      <c r="K561" s="267"/>
      <c r="L561" s="115">
        <v>83686.91</v>
      </c>
      <c r="M561" s="104"/>
      <c r="N561" s="116">
        <v>0</v>
      </c>
      <c r="O561" s="115">
        <f t="shared" si="8"/>
        <v>83686.91</v>
      </c>
      <c r="P561" s="77"/>
      <c r="Q561" s="78"/>
      <c r="AB561" s="42"/>
    </row>
    <row r="562" spans="1:28" s="98" customFormat="1" ht="20.100000000000001" customHeight="1" thickBot="1" x14ac:dyDescent="0.3">
      <c r="A562" s="79" t="s">
        <v>17</v>
      </c>
      <c r="B562" s="90"/>
      <c r="C562" s="69" t="s">
        <v>24</v>
      </c>
      <c r="D562" s="69" t="s">
        <v>24</v>
      </c>
      <c r="E562" s="176" t="s">
        <v>1121</v>
      </c>
      <c r="F562" s="248" t="s">
        <v>1122</v>
      </c>
      <c r="G562" s="178">
        <v>0</v>
      </c>
      <c r="H562" s="179">
        <v>-1582653.2400000002</v>
      </c>
      <c r="I562" s="179">
        <v>0</v>
      </c>
      <c r="J562" s="179">
        <v>336293.11</v>
      </c>
      <c r="K562" s="267"/>
      <c r="L562" s="180">
        <v>-1918946.35</v>
      </c>
      <c r="M562" s="181"/>
      <c r="N562" s="182">
        <v>-185817.1</v>
      </c>
      <c r="O562" s="180">
        <f t="shared" si="8"/>
        <v>-1396836.1400000001</v>
      </c>
      <c r="P562" s="77"/>
      <c r="Q562" s="78"/>
      <c r="AB562" s="42"/>
    </row>
    <row r="563" spans="1:28" s="98" customFormat="1" ht="20.100000000000001" customHeight="1" x14ac:dyDescent="0.25">
      <c r="A563" s="79"/>
      <c r="B563" s="90"/>
      <c r="C563" s="69" t="s">
        <v>24</v>
      </c>
      <c r="D563" s="69" t="s">
        <v>24</v>
      </c>
      <c r="E563" s="268"/>
      <c r="F563" s="269"/>
      <c r="G563" s="269"/>
      <c r="H563" s="187"/>
      <c r="I563" s="169"/>
      <c r="J563" s="188"/>
      <c r="K563" s="270"/>
      <c r="L563" s="188">
        <v>0</v>
      </c>
      <c r="M563" s="187"/>
      <c r="N563" s="187"/>
      <c r="O563" s="188">
        <f t="shared" si="8"/>
        <v>0</v>
      </c>
      <c r="P563" s="77"/>
      <c r="Q563" s="78"/>
      <c r="AB563" s="42"/>
    </row>
    <row r="564" spans="1:28" s="98" customFormat="1" ht="20.100000000000001" customHeight="1" x14ac:dyDescent="0.25">
      <c r="A564" s="79" t="s">
        <v>17</v>
      </c>
      <c r="B564" s="90"/>
      <c r="C564" s="69" t="s">
        <v>24</v>
      </c>
      <c r="D564" s="69" t="s">
        <v>24</v>
      </c>
      <c r="E564" s="271" t="s">
        <v>1123</v>
      </c>
      <c r="F564" s="272" t="s">
        <v>1124</v>
      </c>
      <c r="G564" s="273">
        <v>0</v>
      </c>
      <c r="H564" s="274">
        <v>-51100570.479999952</v>
      </c>
      <c r="I564" s="40"/>
      <c r="J564" s="180">
        <v>-0.39000000001396984</v>
      </c>
      <c r="K564" s="267"/>
      <c r="L564" s="180">
        <v>-51100570.089999951</v>
      </c>
      <c r="M564" s="275"/>
      <c r="N564" s="276">
        <v>-33655512.299999997</v>
      </c>
      <c r="O564" s="180">
        <f t="shared" si="8"/>
        <v>-17445058.179999955</v>
      </c>
      <c r="P564" s="77"/>
      <c r="Q564" s="78"/>
      <c r="AB564" s="42"/>
    </row>
    <row r="565" spans="1:28" s="98" customFormat="1" ht="20.100000000000001" customHeight="1" thickBot="1" x14ac:dyDescent="0.3">
      <c r="A565" s="79"/>
      <c r="B565" s="90"/>
      <c r="C565" s="69" t="s">
        <v>24</v>
      </c>
      <c r="D565" s="69" t="s">
        <v>24</v>
      </c>
      <c r="E565" s="184"/>
      <c r="F565" s="185"/>
      <c r="G565" s="185"/>
      <c r="H565" s="187"/>
      <c r="I565" s="169"/>
      <c r="J565" s="188"/>
      <c r="K565" s="270"/>
      <c r="L565" s="188">
        <v>0</v>
      </c>
      <c r="M565" s="187"/>
      <c r="N565" s="187"/>
      <c r="O565" s="187">
        <f t="shared" si="8"/>
        <v>0</v>
      </c>
      <c r="P565" s="77"/>
      <c r="Q565" s="78"/>
      <c r="AB565" s="42"/>
    </row>
    <row r="566" spans="1:28" s="41" customFormat="1" ht="15" customHeight="1" x14ac:dyDescent="0.25">
      <c r="A566" s="119"/>
      <c r="B566" s="120"/>
      <c r="C566" s="69" t="s">
        <v>24</v>
      </c>
      <c r="D566" s="69" t="s">
        <v>24</v>
      </c>
      <c r="E566" s="190"/>
      <c r="F566" s="253" t="s">
        <v>1125</v>
      </c>
      <c r="G566" s="192"/>
      <c r="H566" s="193">
        <v>0</v>
      </c>
      <c r="I566" s="40"/>
      <c r="J566" s="103"/>
      <c r="K566" s="277"/>
      <c r="L566" s="103">
        <v>0</v>
      </c>
      <c r="M566" s="104"/>
      <c r="N566" s="194">
        <v>0</v>
      </c>
      <c r="O566" s="194">
        <f t="shared" si="8"/>
        <v>0</v>
      </c>
      <c r="P566" s="77"/>
      <c r="Q566" s="78"/>
      <c r="AB566" s="42"/>
    </row>
    <row r="567" spans="1:28" s="98" customFormat="1" ht="15" customHeight="1" x14ac:dyDescent="0.25">
      <c r="A567" s="79" t="s">
        <v>17</v>
      </c>
      <c r="B567" s="90"/>
      <c r="C567" s="69" t="s">
        <v>24</v>
      </c>
      <c r="D567" s="69" t="s">
        <v>24</v>
      </c>
      <c r="E567" s="195" t="s">
        <v>1126</v>
      </c>
      <c r="F567" s="231" t="s">
        <v>1127</v>
      </c>
      <c r="G567" s="175">
        <v>0</v>
      </c>
      <c r="H567" s="134">
        <v>16137112.139999999</v>
      </c>
      <c r="I567" s="40"/>
      <c r="J567" s="74">
        <v>0</v>
      </c>
      <c r="K567" s="267"/>
      <c r="L567" s="74">
        <v>16137112.139999999</v>
      </c>
      <c r="M567" s="75"/>
      <c r="N567" s="135">
        <v>1945100.23</v>
      </c>
      <c r="O567" s="135">
        <f t="shared" si="8"/>
        <v>14192011.909999998</v>
      </c>
      <c r="P567" s="77"/>
      <c r="Q567" s="78"/>
      <c r="AB567" s="42"/>
    </row>
    <row r="568" spans="1:28" s="98" customFormat="1" ht="15" customHeight="1" x14ac:dyDescent="0.25">
      <c r="A568" s="79"/>
      <c r="B568" s="90"/>
      <c r="C568" s="69" t="s">
        <v>24</v>
      </c>
      <c r="D568" s="69" t="s">
        <v>14</v>
      </c>
      <c r="E568" s="197" t="s">
        <v>1128</v>
      </c>
      <c r="F568" s="258" t="s">
        <v>1129</v>
      </c>
      <c r="G568" s="171"/>
      <c r="H568" s="172">
        <v>14974053.52</v>
      </c>
      <c r="I568" s="40"/>
      <c r="J568" s="173"/>
      <c r="K568" s="277"/>
      <c r="L568" s="173">
        <v>14974053.52</v>
      </c>
      <c r="M568" s="104"/>
      <c r="N568" s="174">
        <v>1921599.63</v>
      </c>
      <c r="O568" s="174">
        <f t="shared" si="8"/>
        <v>13052453.890000001</v>
      </c>
      <c r="P568" s="77"/>
      <c r="Q568" s="78"/>
      <c r="AB568" s="42"/>
    </row>
    <row r="569" spans="1:28" s="98" customFormat="1" ht="15" customHeight="1" x14ac:dyDescent="0.25">
      <c r="A569" s="79"/>
      <c r="B569" s="90"/>
      <c r="C569" s="69" t="s">
        <v>24</v>
      </c>
      <c r="D569" s="69" t="s">
        <v>14</v>
      </c>
      <c r="E569" s="197" t="s">
        <v>1130</v>
      </c>
      <c r="F569" s="258" t="s">
        <v>1131</v>
      </c>
      <c r="G569" s="171"/>
      <c r="H569" s="172">
        <v>776213.37</v>
      </c>
      <c r="I569" s="40"/>
      <c r="J569" s="173"/>
      <c r="K569" s="267"/>
      <c r="L569" s="173">
        <v>776213.37</v>
      </c>
      <c r="M569" s="104"/>
      <c r="N569" s="174">
        <v>23500.6</v>
      </c>
      <c r="O569" s="174">
        <f t="shared" si="8"/>
        <v>752712.77</v>
      </c>
      <c r="P569" s="77"/>
      <c r="Q569" s="78"/>
      <c r="AB569" s="42"/>
    </row>
    <row r="570" spans="1:28" s="98" customFormat="1" ht="15" customHeight="1" x14ac:dyDescent="0.25">
      <c r="A570" s="79"/>
      <c r="B570" s="90"/>
      <c r="C570" s="69" t="s">
        <v>24</v>
      </c>
      <c r="D570" s="69" t="s">
        <v>14</v>
      </c>
      <c r="E570" s="197" t="s">
        <v>1132</v>
      </c>
      <c r="F570" s="258" t="s">
        <v>1133</v>
      </c>
      <c r="G570" s="171"/>
      <c r="H570" s="172">
        <v>386845.25</v>
      </c>
      <c r="I570" s="40"/>
      <c r="J570" s="173"/>
      <c r="K570" s="277"/>
      <c r="L570" s="173">
        <v>386845.25</v>
      </c>
      <c r="M570" s="104"/>
      <c r="N570" s="174">
        <v>0</v>
      </c>
      <c r="O570" s="174">
        <f t="shared" si="8"/>
        <v>386845.25</v>
      </c>
      <c r="P570" s="77"/>
      <c r="Q570" s="78"/>
      <c r="AB570" s="42"/>
    </row>
    <row r="571" spans="1:28" s="98" customFormat="1" ht="15" customHeight="1" x14ac:dyDescent="0.25">
      <c r="A571" s="79"/>
      <c r="B571" s="90"/>
      <c r="C571" s="69" t="s">
        <v>24</v>
      </c>
      <c r="D571" s="69" t="s">
        <v>14</v>
      </c>
      <c r="E571" s="197" t="s">
        <v>1134</v>
      </c>
      <c r="F571" s="258" t="s">
        <v>1135</v>
      </c>
      <c r="G571" s="171"/>
      <c r="H571" s="172">
        <v>0</v>
      </c>
      <c r="I571" s="40"/>
      <c r="J571" s="173"/>
      <c r="K571" s="277"/>
      <c r="L571" s="173">
        <v>0</v>
      </c>
      <c r="M571" s="104"/>
      <c r="N571" s="174">
        <v>0</v>
      </c>
      <c r="O571" s="174">
        <f t="shared" si="8"/>
        <v>0</v>
      </c>
      <c r="P571" s="77"/>
      <c r="Q571" s="78"/>
      <c r="AB571" s="42"/>
    </row>
    <row r="572" spans="1:28" s="98" customFormat="1" ht="15" customHeight="1" x14ac:dyDescent="0.25">
      <c r="A572" s="79" t="s">
        <v>17</v>
      </c>
      <c r="B572" s="90"/>
      <c r="C572" s="69" t="s">
        <v>24</v>
      </c>
      <c r="D572" s="69" t="s">
        <v>24</v>
      </c>
      <c r="E572" s="195" t="s">
        <v>1136</v>
      </c>
      <c r="F572" s="231" t="s">
        <v>1137</v>
      </c>
      <c r="G572" s="175">
        <v>0</v>
      </c>
      <c r="H572" s="140">
        <v>250113</v>
      </c>
      <c r="I572" s="40"/>
      <c r="J572" s="141">
        <v>0</v>
      </c>
      <c r="K572" s="277"/>
      <c r="L572" s="141">
        <v>250113</v>
      </c>
      <c r="M572" s="104"/>
      <c r="N572" s="142">
        <v>0</v>
      </c>
      <c r="O572" s="142">
        <f t="shared" si="8"/>
        <v>250113</v>
      </c>
      <c r="P572" s="77"/>
      <c r="Q572" s="78"/>
      <c r="AB572" s="42"/>
    </row>
    <row r="573" spans="1:28" s="98" customFormat="1" ht="15" customHeight="1" x14ac:dyDescent="0.25">
      <c r="A573" s="79"/>
      <c r="B573" s="90"/>
      <c r="C573" s="69" t="s">
        <v>24</v>
      </c>
      <c r="D573" s="69" t="s">
        <v>14</v>
      </c>
      <c r="E573" s="197" t="s">
        <v>1138</v>
      </c>
      <c r="F573" s="258" t="s">
        <v>1139</v>
      </c>
      <c r="G573" s="171"/>
      <c r="H573" s="172">
        <v>250113</v>
      </c>
      <c r="I573" s="40"/>
      <c r="J573" s="173"/>
      <c r="K573" s="267"/>
      <c r="L573" s="173">
        <v>250113</v>
      </c>
      <c r="M573" s="104"/>
      <c r="N573" s="174">
        <v>0</v>
      </c>
      <c r="O573" s="174">
        <f t="shared" si="8"/>
        <v>250113</v>
      </c>
      <c r="P573" s="77"/>
      <c r="Q573" s="78"/>
      <c r="AB573" s="42"/>
    </row>
    <row r="574" spans="1:28" s="98" customFormat="1" ht="15" customHeight="1" x14ac:dyDescent="0.25">
      <c r="A574" s="79"/>
      <c r="B574" s="90"/>
      <c r="C574" s="69" t="s">
        <v>24</v>
      </c>
      <c r="D574" s="69" t="s">
        <v>14</v>
      </c>
      <c r="E574" s="197" t="s">
        <v>1140</v>
      </c>
      <c r="F574" s="258" t="s">
        <v>1141</v>
      </c>
      <c r="G574" s="171"/>
      <c r="H574" s="172">
        <v>0</v>
      </c>
      <c r="I574" s="40"/>
      <c r="J574" s="173"/>
      <c r="K574" s="277"/>
      <c r="L574" s="173">
        <v>0</v>
      </c>
      <c r="M574" s="104"/>
      <c r="N574" s="174">
        <v>0</v>
      </c>
      <c r="O574" s="174">
        <f t="shared" si="8"/>
        <v>0</v>
      </c>
      <c r="P574" s="77"/>
      <c r="Q574" s="78"/>
      <c r="AB574" s="42"/>
    </row>
    <row r="575" spans="1:28" s="41" customFormat="1" ht="15" customHeight="1" x14ac:dyDescent="0.25">
      <c r="A575" s="119"/>
      <c r="B575" s="120"/>
      <c r="C575" s="69" t="s">
        <v>24</v>
      </c>
      <c r="D575" s="69" t="s">
        <v>14</v>
      </c>
      <c r="E575" s="195" t="s">
        <v>1142</v>
      </c>
      <c r="F575" s="231" t="s">
        <v>1143</v>
      </c>
      <c r="G575" s="175"/>
      <c r="H575" s="140">
        <v>0</v>
      </c>
      <c r="I575" s="40"/>
      <c r="J575" s="141"/>
      <c r="K575" s="267"/>
      <c r="L575" s="141">
        <v>0</v>
      </c>
      <c r="M575" s="104"/>
      <c r="N575" s="142">
        <v>0</v>
      </c>
      <c r="O575" s="142">
        <f t="shared" si="8"/>
        <v>0</v>
      </c>
      <c r="P575" s="77"/>
      <c r="Q575" s="78"/>
      <c r="AB575" s="42"/>
    </row>
    <row r="576" spans="1:28" s="41" customFormat="1" ht="20.100000000000001" customHeight="1" thickBot="1" x14ac:dyDescent="0.3">
      <c r="A576" s="119" t="s">
        <v>17</v>
      </c>
      <c r="B576" s="120"/>
      <c r="C576" s="69" t="s">
        <v>24</v>
      </c>
      <c r="D576" s="69" t="s">
        <v>24</v>
      </c>
      <c r="E576" s="176" t="s">
        <v>1144</v>
      </c>
      <c r="F576" s="248" t="s">
        <v>1145</v>
      </c>
      <c r="G576" s="178">
        <v>0</v>
      </c>
      <c r="H576" s="278">
        <v>16387225.139999999</v>
      </c>
      <c r="I576" s="40"/>
      <c r="J576" s="279">
        <v>0</v>
      </c>
      <c r="K576" s="280"/>
      <c r="L576" s="279">
        <v>16387225.139999999</v>
      </c>
      <c r="M576" s="281"/>
      <c r="N576" s="282">
        <v>1945100.23</v>
      </c>
      <c r="O576" s="282">
        <f t="shared" si="8"/>
        <v>14442124.909999998</v>
      </c>
      <c r="P576" s="77"/>
      <c r="Q576" s="78"/>
      <c r="AB576" s="42"/>
    </row>
    <row r="577" spans="1:28" s="41" customFormat="1" ht="20.100000000000001" customHeight="1" thickBot="1" x14ac:dyDescent="0.3">
      <c r="A577" s="283"/>
      <c r="B577" s="284"/>
      <c r="C577" s="69" t="s">
        <v>24</v>
      </c>
      <c r="D577" s="69" t="s">
        <v>24</v>
      </c>
      <c r="E577" s="268"/>
      <c r="F577" s="269"/>
      <c r="G577" s="251"/>
      <c r="H577" s="285"/>
      <c r="I577" s="40"/>
      <c r="J577" s="286"/>
      <c r="K577" s="280"/>
      <c r="L577" s="286"/>
      <c r="M577" s="285"/>
      <c r="N577" s="285"/>
      <c r="O577" s="285">
        <f t="shared" si="8"/>
        <v>0</v>
      </c>
      <c r="P577" s="77"/>
      <c r="Q577" s="78"/>
      <c r="AB577" s="42"/>
    </row>
    <row r="578" spans="1:28" s="41" customFormat="1" ht="20.100000000000001" customHeight="1" thickBot="1" x14ac:dyDescent="0.3">
      <c r="A578" s="287" t="s">
        <v>17</v>
      </c>
      <c r="B578" s="288"/>
      <c r="C578" s="69" t="s">
        <v>24</v>
      </c>
      <c r="D578" s="69" t="s">
        <v>24</v>
      </c>
      <c r="E578" s="43" t="s">
        <v>1146</v>
      </c>
      <c r="F578" s="289" t="s">
        <v>1147</v>
      </c>
      <c r="G578" s="290">
        <v>0</v>
      </c>
      <c r="H578" s="291">
        <v>-67487795.619999945</v>
      </c>
      <c r="I578" s="40"/>
      <c r="J578" s="279"/>
      <c r="K578" s="280"/>
      <c r="L578" s="279">
        <v>-67487795.229999945</v>
      </c>
      <c r="M578" s="285"/>
      <c r="N578" s="292">
        <v>-35600612.529999994</v>
      </c>
      <c r="O578" s="292">
        <f t="shared" si="8"/>
        <v>-31887183.089999951</v>
      </c>
      <c r="P578" s="77"/>
      <c r="Q578" s="78"/>
      <c r="AB578" s="42"/>
    </row>
    <row r="579" spans="1:28" s="32" customFormat="1" ht="19.5" customHeight="1" thickBot="1" x14ac:dyDescent="0.3">
      <c r="A579" s="293"/>
      <c r="B579" s="293"/>
      <c r="C579" s="293"/>
      <c r="D579" s="293"/>
      <c r="E579" s="43"/>
      <c r="F579" s="289"/>
      <c r="G579" s="290"/>
      <c r="H579" s="291"/>
      <c r="I579" s="40"/>
      <c r="J579" s="279"/>
      <c r="K579" s="280"/>
      <c r="L579" s="279"/>
      <c r="M579" s="285"/>
      <c r="N579" s="279">
        <f>-N578</f>
        <v>35600612.529999994</v>
      </c>
      <c r="O579" s="292">
        <f t="shared" si="8"/>
        <v>-35600612.529999994</v>
      </c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4"/>
      <c r="AB579" s="13"/>
    </row>
    <row r="580" spans="1:28" s="32" customFormat="1" ht="19.5" customHeight="1" thickBot="1" x14ac:dyDescent="0.3">
      <c r="A580" s="293"/>
      <c r="B580" s="293"/>
      <c r="C580" s="293"/>
      <c r="D580" s="293"/>
      <c r="E580" s="43"/>
      <c r="F580" s="289"/>
      <c r="G580" s="290"/>
      <c r="H580" s="291"/>
      <c r="I580" s="40"/>
      <c r="J580" s="279"/>
      <c r="K580" s="280"/>
      <c r="L580" s="279"/>
      <c r="M580" s="285"/>
      <c r="N580" s="279">
        <v>0</v>
      </c>
      <c r="O580" s="292">
        <f t="shared" si="8"/>
        <v>0</v>
      </c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4"/>
      <c r="AB580" s="13"/>
    </row>
    <row r="581" spans="1:28" s="32" customFormat="1" x14ac:dyDescent="0.25">
      <c r="A581" s="295"/>
      <c r="B581" s="295"/>
      <c r="C581" s="295"/>
      <c r="D581" s="295"/>
      <c r="E581" s="296"/>
      <c r="F581" s="297"/>
      <c r="G581" s="298"/>
      <c r="H581" s="299"/>
      <c r="I581" s="293"/>
      <c r="J581" s="300"/>
      <c r="K581" s="280"/>
      <c r="L581" s="10"/>
      <c r="M581" s="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4"/>
      <c r="AB581" s="13"/>
    </row>
    <row r="582" spans="1:28" s="32" customFormat="1" ht="15.75" x14ac:dyDescent="0.25">
      <c r="A582" s="295"/>
      <c r="B582" s="295"/>
      <c r="C582" s="295"/>
      <c r="D582" s="295"/>
      <c r="E582" s="301" t="s">
        <v>1148</v>
      </c>
      <c r="F582" s="297"/>
      <c r="G582" s="298"/>
      <c r="H582" s="299">
        <v>-4.1723251342773438E-7</v>
      </c>
      <c r="I582" s="293"/>
      <c r="J582" s="293"/>
      <c r="K582" s="280"/>
      <c r="L582" s="10"/>
      <c r="M582" s="3"/>
      <c r="N582" s="293"/>
      <c r="O582" s="293"/>
      <c r="P582" s="302"/>
      <c r="Q582" s="302"/>
      <c r="R582" s="302"/>
      <c r="S582" s="302"/>
      <c r="T582" s="302"/>
      <c r="U582" s="302"/>
      <c r="V582" s="302"/>
      <c r="W582" s="302"/>
      <c r="X582" s="302"/>
      <c r="Y582" s="302"/>
      <c r="Z582" s="303"/>
      <c r="AB582" s="13"/>
    </row>
    <row r="583" spans="1:28" s="32" customFormat="1" ht="15" customHeight="1" x14ac:dyDescent="0.25">
      <c r="A583" s="295"/>
      <c r="B583" s="295"/>
      <c r="C583" s="295"/>
      <c r="D583" s="295"/>
      <c r="E583" s="3"/>
      <c r="F583" s="297"/>
      <c r="G583" s="298"/>
      <c r="H583" s="299"/>
      <c r="I583" s="293"/>
      <c r="J583" s="293"/>
      <c r="K583" s="280"/>
      <c r="L583" s="304"/>
      <c r="M583" s="305"/>
      <c r="N583" s="306"/>
      <c r="O583" s="293"/>
      <c r="S583" s="12"/>
      <c r="T583" s="12"/>
      <c r="U583" s="12"/>
      <c r="V583" s="12"/>
      <c r="W583" s="12"/>
      <c r="X583" s="12"/>
      <c r="Y583" s="12"/>
      <c r="Z583" s="11"/>
      <c r="AB583" s="13"/>
    </row>
    <row r="584" spans="1:28" s="32" customFormat="1" x14ac:dyDescent="0.25">
      <c r="A584" s="293"/>
      <c r="B584" s="293"/>
      <c r="C584" s="293"/>
      <c r="D584" s="293"/>
      <c r="E584" s="3"/>
      <c r="F584" s="3"/>
      <c r="G584" s="307"/>
      <c r="H584" s="308"/>
      <c r="I584" s="302"/>
      <c r="J584" s="302"/>
      <c r="K584" s="280"/>
      <c r="L584" s="10"/>
      <c r="M584" s="3"/>
      <c r="N584" s="302"/>
      <c r="O584" s="302"/>
      <c r="S584" s="302"/>
      <c r="T584" s="302"/>
      <c r="U584" s="302"/>
      <c r="V584" s="302"/>
      <c r="W584" s="302"/>
      <c r="X584" s="302"/>
      <c r="Y584" s="302"/>
      <c r="Z584" s="303"/>
      <c r="AB584" s="13"/>
    </row>
    <row r="585" spans="1:28" s="32" customFormat="1" ht="17.25" x14ac:dyDescent="0.25">
      <c r="A585" s="293"/>
      <c r="B585" s="293"/>
      <c r="C585" s="293"/>
      <c r="D585" s="293"/>
      <c r="E585" s="309" t="s">
        <v>1149</v>
      </c>
      <c r="F585" s="310"/>
      <c r="G585" s="311"/>
      <c r="H585" s="312"/>
      <c r="I585" s="313"/>
      <c r="J585" s="313"/>
      <c r="K585" s="314"/>
      <c r="L585" s="315"/>
      <c r="M585" s="316"/>
      <c r="N585" s="313"/>
      <c r="S585" s="12"/>
      <c r="T585" s="12"/>
      <c r="U585" s="12"/>
      <c r="V585" s="12"/>
      <c r="W585" s="12"/>
      <c r="X585" s="12"/>
      <c r="Y585" s="12"/>
      <c r="Z585" s="11"/>
      <c r="AB585" s="13"/>
    </row>
    <row r="586" spans="1:28" s="32" customFormat="1" ht="17.25" x14ac:dyDescent="0.25">
      <c r="A586" s="293"/>
      <c r="B586" s="293"/>
      <c r="C586" s="293"/>
      <c r="D586" s="293"/>
      <c r="E586" s="317"/>
      <c r="F586" s="317"/>
      <c r="G586" s="318"/>
      <c r="H586" s="319"/>
      <c r="I586" s="320"/>
      <c r="J586" s="320"/>
      <c r="K586" s="314"/>
      <c r="L586" s="321"/>
      <c r="M586" s="317"/>
      <c r="N586" s="320"/>
      <c r="O586" s="302"/>
      <c r="P586" s="302"/>
      <c r="Q586" s="302"/>
      <c r="R586" s="302"/>
      <c r="S586" s="302"/>
      <c r="T586" s="302"/>
      <c r="U586" s="302"/>
      <c r="V586" s="302"/>
      <c r="W586" s="302"/>
      <c r="X586" s="302"/>
      <c r="Y586" s="302"/>
      <c r="Z586" s="303"/>
      <c r="AB586" s="13"/>
    </row>
    <row r="587" spans="1:28" s="32" customFormat="1" ht="17.25" x14ac:dyDescent="0.25">
      <c r="A587" s="293"/>
      <c r="B587" s="293"/>
      <c r="C587" s="293"/>
      <c r="D587" s="293"/>
      <c r="E587" s="322" t="s">
        <v>1150</v>
      </c>
      <c r="F587" s="323"/>
      <c r="G587" s="311"/>
      <c r="H587" s="312"/>
      <c r="I587" s="324"/>
      <c r="J587" s="325" t="s">
        <v>1151</v>
      </c>
      <c r="K587" s="325"/>
      <c r="L587" s="325"/>
      <c r="M587" s="317"/>
      <c r="N587" s="324"/>
      <c r="P587" s="302"/>
      <c r="Q587" s="302"/>
      <c r="R587" s="302"/>
      <c r="S587" s="302"/>
      <c r="T587" s="302"/>
      <c r="U587" s="302"/>
      <c r="V587" s="302"/>
      <c r="W587" s="302"/>
      <c r="X587" s="302"/>
      <c r="Y587" s="302"/>
      <c r="Z587" s="303"/>
      <c r="AB587" s="13"/>
    </row>
    <row r="588" spans="1:28" s="32" customFormat="1" ht="17.25" x14ac:dyDescent="0.25">
      <c r="A588" s="293"/>
      <c r="B588" s="293"/>
      <c r="C588" s="293"/>
      <c r="D588" s="293"/>
      <c r="E588" s="317"/>
      <c r="F588" s="326"/>
      <c r="G588" s="326"/>
      <c r="H588" s="326"/>
      <c r="I588" s="313"/>
      <c r="J588" s="320"/>
      <c r="K588" s="326"/>
      <c r="L588" s="327"/>
      <c r="M588" s="326"/>
      <c r="N588" s="313"/>
      <c r="O588" s="12"/>
      <c r="P588" s="302"/>
      <c r="Q588" s="302"/>
      <c r="R588" s="302"/>
      <c r="S588" s="302"/>
      <c r="T588" s="302"/>
      <c r="U588" s="302"/>
      <c r="V588" s="302"/>
      <c r="W588" s="302"/>
      <c r="X588" s="302"/>
      <c r="Y588" s="302"/>
      <c r="Z588" s="303"/>
      <c r="AB588" s="13"/>
    </row>
    <row r="589" spans="1:28" s="32" customFormat="1" ht="17.25" x14ac:dyDescent="0.25">
      <c r="A589" s="293"/>
      <c r="B589" s="293"/>
      <c r="C589" s="293"/>
      <c r="D589" s="293"/>
      <c r="E589" s="317"/>
      <c r="F589" s="326"/>
      <c r="G589" s="326"/>
      <c r="H589" s="326"/>
      <c r="I589" s="320"/>
      <c r="J589" s="313"/>
      <c r="K589" s="313"/>
      <c r="L589" s="313" t="s">
        <v>1150</v>
      </c>
      <c r="M589" s="317"/>
      <c r="N589" s="320"/>
      <c r="O589" s="302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3"/>
      <c r="AB589" s="13"/>
    </row>
    <row r="590" spans="1:28" s="32" customFormat="1" ht="17.25" x14ac:dyDescent="0.25">
      <c r="A590" s="12"/>
      <c r="B590" s="12"/>
      <c r="C590" s="12"/>
      <c r="D590" s="12"/>
      <c r="E590" s="317"/>
      <c r="F590" s="326"/>
      <c r="G590" s="326"/>
      <c r="H590" s="326"/>
      <c r="I590" s="313"/>
      <c r="J590" s="313"/>
      <c r="K590" s="328"/>
      <c r="L590" s="313"/>
      <c r="M590" s="326"/>
      <c r="N590" s="313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1"/>
      <c r="AB590" s="13"/>
    </row>
    <row r="591" spans="1:28" s="32" customFormat="1" ht="17.25" x14ac:dyDescent="0.25">
      <c r="A591" s="12"/>
      <c r="B591" s="12"/>
      <c r="C591" s="12"/>
      <c r="D591" s="12"/>
      <c r="E591" s="317"/>
      <c r="F591" s="313"/>
      <c r="G591" s="313"/>
      <c r="H591" s="313"/>
      <c r="I591" s="313"/>
      <c r="J591" s="313"/>
      <c r="K591" s="328"/>
      <c r="L591" s="313"/>
      <c r="M591" s="326"/>
      <c r="N591" s="313"/>
      <c r="O591" s="12"/>
      <c r="P591" s="302"/>
      <c r="Q591" s="302"/>
      <c r="R591" s="302"/>
      <c r="S591" s="302"/>
      <c r="T591" s="302"/>
      <c r="U591" s="302"/>
      <c r="V591" s="302"/>
      <c r="W591" s="302"/>
      <c r="X591" s="302"/>
      <c r="Y591" s="302"/>
      <c r="Z591" s="303"/>
      <c r="AB591" s="13"/>
    </row>
    <row r="592" spans="1:28" ht="17.25" x14ac:dyDescent="0.25">
      <c r="A592" s="12"/>
      <c r="B592" s="12"/>
      <c r="C592" s="12"/>
      <c r="D592" s="12"/>
      <c r="E592" s="317"/>
      <c r="F592" s="329"/>
      <c r="G592" s="311"/>
      <c r="H592" s="313"/>
      <c r="I592" s="313"/>
      <c r="J592" s="325" t="s">
        <v>1152</v>
      </c>
      <c r="K592" s="325"/>
      <c r="L592" s="325"/>
      <c r="M592" s="317"/>
      <c r="N592" s="313"/>
      <c r="O592" s="3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AA592" s="1"/>
    </row>
    <row r="593" spans="5:15" ht="17.25" x14ac:dyDescent="0.25">
      <c r="E593" s="317"/>
      <c r="F593" s="326"/>
      <c r="G593" s="326"/>
      <c r="H593" s="326"/>
      <c r="I593" s="320"/>
      <c r="J593" s="326"/>
      <c r="K593" s="311"/>
      <c r="L593" s="319"/>
      <c r="M593" s="317"/>
      <c r="N593" s="320"/>
      <c r="O593" s="302"/>
    </row>
    <row r="594" spans="5:15" ht="17.25" x14ac:dyDescent="0.25">
      <c r="E594" s="317"/>
      <c r="F594" s="317"/>
      <c r="G594" s="318"/>
      <c r="H594" s="330"/>
      <c r="I594" s="313"/>
      <c r="J594" s="313"/>
      <c r="K594" s="313"/>
      <c r="L594" s="313" t="s">
        <v>1153</v>
      </c>
      <c r="M594" s="317"/>
      <c r="N594" s="313"/>
      <c r="O594" s="1"/>
    </row>
    <row r="1254" spans="9:9" x14ac:dyDescent="0.25">
      <c r="I1254" s="10">
        <f>I1253-I1252</f>
        <v>0</v>
      </c>
    </row>
  </sheetData>
  <autoFilter ref="A7:O580"/>
  <mergeCells count="2">
    <mergeCell ref="J587:L587"/>
    <mergeCell ref="J592:L59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2024-03-01T09:30:07Z</dcterms:created>
  <dcterms:modified xsi:type="dcterms:W3CDTF">2024-03-01T09:31:59Z</dcterms:modified>
</cp:coreProperties>
</file>