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pirelli\Desktop\Ce trimestrali\CE_2022\CE II trim_2022\"/>
    </mc:Choice>
  </mc:AlternateContent>
  <bookViews>
    <workbookView xWindow="240" yWindow="30" windowWidth="20115" windowHeight="7485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hidden="1">'[1]Raccolta Assegni 22.6.95'!$A$1:$A$1</definedName>
    <definedName name="_ant05">#REF!</definedName>
    <definedName name="_xlnm._FilterDatabase" localSheetId="0" hidden="1">' Nuovo Modello CE'!$C$7:$N$578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 localSheetId="0">[6]VALORI!#REF!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 localSheetId="0">'[9]Quadro tendenziale 28-6-2005'!#REF!</definedName>
    <definedName name="AdIrcss00">'[9]Quadro tendenziale 28-6-2005'!#REF!</definedName>
    <definedName name="AdIrcss01" localSheetId="0">'[9]Quadro tendenziale 28-6-2005'!#REF!</definedName>
    <definedName name="AdIrcss01">'[9]Quadro tendenziale 28-6-2005'!#REF!</definedName>
    <definedName name="AdIrcss02" localSheetId="0">'[9]Quadro tendenziale 28-6-2005'!#REF!</definedName>
    <definedName name="AdIrcss02">'[9]Quadro tendenziale 28-6-2005'!#REF!</definedName>
    <definedName name="AdIrcss03" localSheetId="0">'[9]Quadro tendenziale 28-6-2005'!#REF!</definedName>
    <definedName name="AdIrcss03">'[9]Quadro tendenziale 28-6-2005'!#REF!</definedName>
    <definedName name="AdIrcss04" localSheetId="0">'[9]Quadro tendenziale 28-6-2005'!#REF!</definedName>
    <definedName name="AdIrcss04">'[9]Quadro tendenziale 28-6-2005'!#REF!</definedName>
    <definedName name="AdIrcss05" localSheetId="0">'[9]Quadro tendenziale 28-6-2005'!#REF!</definedName>
    <definedName name="AdIrcss05">'[9]Quadro tendenziale 28-6-2005'!#REF!</definedName>
    <definedName name="AdIrcss06" localSheetId="0">'[9]Quadro tendenziale 28-6-2005'!#REF!</definedName>
    <definedName name="AdIrcss06">'[9]Quadro tendenziale 28-6-2005'!#REF!</definedName>
    <definedName name="AdIrcss07" localSheetId="0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MBULATORI">#REF!</definedName>
    <definedName name="_xlnm.Print_Area" localSheetId="0">' Nuovo Modello CE'!$A$1:$O$595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 localSheetId="0">[13]attivo!#REF!</definedName>
    <definedName name="Aziende">[14]attivo!#REF!</definedName>
    <definedName name="b">[3]VALORI!$C$30</definedName>
    <definedName name="B_VAL_2" localSheetId="0">[6]VALORI!#REF!</definedName>
    <definedName name="B_VAL_2">[6]VALORI!#REF!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[15]Bloomberg!#REF!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[16]Ricavi!#REF!</definedName>
    <definedName name="Cartclin">[17]Ricavi!#REF!</definedName>
    <definedName name="CAT_INTERV">[18]ELENCHI!$A$2:$A$9</definedName>
    <definedName name="CATEGORIA">[19]TABELLE!$A$1:$B$7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'[20]tabella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[21]elencodistretti!$A:$A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[20]tabella!$A:$B</definedName>
    <definedName name="CODICI">'[22]IMPUT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[20]Foglio1!$A:$B</definedName>
    <definedName name="coeffpa" localSheetId="0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[20]database!$B:$B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'[23]estrazione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[24]DETT!$D$131,[24]DETT!$D$122,[24]DETT!$D$100,[24]DETT!$D$94,[24]DETT!$D$92,[24]DETT!$D$42,[24]DETT!$D$14,[24]DETT!$D$10,[24]DETT!$D$7</definedName>
    <definedName name="dfasdasdas">#REF!</definedName>
    <definedName name="dflt2">[25]Personalizza!$G$21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0">#REF!</definedName>
    <definedName name="Diff6241">#REF!</definedName>
    <definedName name="DS" hidden="1">{#N/A,#N/A,FALSE,"Indice"}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'[26]Contratti 2021'!#REF!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gfdr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'[27]Elenco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'[28]parametri progr'!$I$20</definedName>
    <definedName name="padAcqBen06">'[28]parametri progr'!$J$20</definedName>
    <definedName name="padAcqBen07">'[28]parametri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'[28]parametri progr'!$I$11</definedName>
    <definedName name="padmedgen06">'[28]parametri progr'!$J$11</definedName>
    <definedName name="padmedgen07">'[28]parametri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'[29]Quadro macro'!$C$14</definedName>
    <definedName name="partsicilia">'[29]Quadro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'[30]Quadro Macro'!$L$7</definedName>
    <definedName name="pilt05">'[30]Quadro Macro'!$L$9</definedName>
    <definedName name="pilt06">'[30]Quadro Macro'!$L$10</definedName>
    <definedName name="pilt07">'[30]Quadro Macro'!$L$11</definedName>
    <definedName name="pilt08">'[31]Quadro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'[32]Quadro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[16]Ricavi!#REF!</definedName>
    <definedName name="Prestaz">[17]Ricavi!#REF!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'[28]parametri progr'!$I$16</definedName>
    <definedName name="pvarPIL06">'[28]parametri progr'!$J$16</definedName>
    <definedName name="pvarPIL07">'[28]parametri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'[33]Quadro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'[20]tabella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[20]database!$B:$C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[18]ELENCHI!$C$13:$C$21</definedName>
    <definedName name="SOTTOCAT_2">[18]ELENCHI!$C$24:$C$28</definedName>
    <definedName name="SOTTOCAT_3">[18]ELENCHI!$C$31:$C$32</definedName>
    <definedName name="SOTTOCAT_OSP">[18]ELENCHI!$A$20:$A$24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[16]Ricavi!#REF!</definedName>
    <definedName name="suore">[17]Ricavi!#REF!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0">'[9]Quadro tendenziale 28-6-2005'!#REF!</definedName>
    <definedName name="tadAcqBen00">'[9]Quadro tendenziale 28-6-2005'!#REF!</definedName>
    <definedName name="tadAcqBen01" localSheetId="0">'[9]Quadro tendenziale 28-6-2005'!#REF!</definedName>
    <definedName name="tadAcqBen01">'[9]Quadro tendenziale 28-6-2005'!#REF!</definedName>
    <definedName name="tadAcqBen02" localSheetId="0">'[9]Quadro tendenziale 28-6-2005'!#REF!</definedName>
    <definedName name="tadAcqBen02">'[9]Quadro tendenziale 28-6-2005'!#REF!</definedName>
    <definedName name="tadAcqBen03" localSheetId="0">'[9]Quadro tendenziale 28-6-2005'!#REF!</definedName>
    <definedName name="tadAcqBen03">'[9]Quadro tendenziale 28-6-2005'!#REF!</definedName>
    <definedName name="tadAcqBen04" localSheetId="0">'[9]Quadro tendenziale 28-6-2005'!#REF!</definedName>
    <definedName name="tadAcqBen04">'[9]Quadro tendenziale 28-6-2005'!#REF!</definedName>
    <definedName name="tadAcqBen05" localSheetId="0">'[9]Quadro tendenziale 28-6-2005'!#REF!</definedName>
    <definedName name="tadAcqBen05">'[9]Quadro tendenziale 28-6-2005'!#REF!</definedName>
    <definedName name="tadAcqBen06" localSheetId="0">'[9]Quadro tendenziale 28-6-2005'!#REF!</definedName>
    <definedName name="tadAcqBen06">'[9]Quadro tendenziale 28-6-2005'!#REF!</definedName>
    <definedName name="tadAcqBen07" localSheetId="0">'[9]Quadro tendenziale 28-6-2005'!#REF!</definedName>
    <definedName name="tadAcqBen07">'[9]Quadro tendenziale 28-6-2005'!#REF!</definedName>
    <definedName name="tadAcqBen08" localSheetId="0">'[9]Quadro tendenziale 28-6-2005'!#REF!</definedName>
    <definedName name="tadAcqBen08">'[9]Quadro tendenziale 28-6-2005'!#REF!</definedName>
    <definedName name="tadAltrEnti00" localSheetId="0">'[9]Quadro tendenziale 28-6-2005'!#REF!</definedName>
    <definedName name="tadAltrEnti00">'[9]Quadro tendenziale 28-6-2005'!#REF!</definedName>
    <definedName name="tadAltrEnti01" localSheetId="0">'[9]Quadro tendenziale 28-6-2005'!#REF!</definedName>
    <definedName name="tadAltrEnti01">'[9]Quadro tendenziale 28-6-2005'!#REF!</definedName>
    <definedName name="tadAltrEnti02" localSheetId="0">'[9]Quadro tendenziale 28-6-2005'!#REF!</definedName>
    <definedName name="tadAltrEnti02">'[9]Quadro tendenziale 28-6-2005'!#REF!</definedName>
    <definedName name="tadAltrEnti03" localSheetId="0">'[9]Quadro tendenziale 28-6-2005'!#REF!</definedName>
    <definedName name="tadAltrEnti03">'[9]Quadro tendenziale 28-6-2005'!#REF!</definedName>
    <definedName name="tadAltrEnti04" localSheetId="0">'[9]Quadro tendenziale 28-6-2005'!#REF!</definedName>
    <definedName name="tadAltrEnti04">'[9]Quadro tendenziale 28-6-2005'!#REF!</definedName>
    <definedName name="tadAltrEnti05" localSheetId="0">'[9]Quadro tendenziale 28-6-2005'!#REF!</definedName>
    <definedName name="tadAltrEnti05">'[9]Quadro tendenziale 28-6-2005'!#REF!</definedName>
    <definedName name="tadAltrEnti06" localSheetId="0">'[9]Quadro tendenziale 28-6-2005'!#REF!</definedName>
    <definedName name="tadAltrEnti06">'[9]Quadro tendenziale 28-6-2005'!#REF!</definedName>
    <definedName name="tadAltrEnti07" localSheetId="0">'[9]Quadro tendenziale 28-6-2005'!#REF!</definedName>
    <definedName name="tadAltrEnti07">'[9]Quadro tendenziale 28-6-2005'!#REF!</definedName>
    <definedName name="tadAltrEnti08" localSheetId="0">'[9]Quadro tendenziale 28-6-2005'!#REF!</definedName>
    <definedName name="tadAltrEnti08">'[9]Quadro tendenziale 28-6-2005'!#REF!</definedName>
    <definedName name="tadAltrServ00" localSheetId="0">'[9]Quadro tendenziale 28-6-2005'!#REF!</definedName>
    <definedName name="tadAltrServ00">'[9]Quadro tendenziale 28-6-2005'!#REF!</definedName>
    <definedName name="tadAltrServ01" localSheetId="0">'[9]Quadro tendenziale 28-6-2005'!#REF!</definedName>
    <definedName name="tadAltrServ01">'[9]Quadro tendenziale 28-6-2005'!#REF!</definedName>
    <definedName name="tadAltrServ02" localSheetId="0">'[9]Quadro tendenziale 28-6-2005'!#REF!</definedName>
    <definedName name="tadAltrServ02">'[9]Quadro tendenziale 28-6-2005'!#REF!</definedName>
    <definedName name="tadAltrServ03" localSheetId="0">'[9]Quadro tendenziale 28-6-2005'!#REF!</definedName>
    <definedName name="tadAltrServ03">'[9]Quadro tendenziale 28-6-2005'!#REF!</definedName>
    <definedName name="tadAltrServ04" localSheetId="0">'[9]Quadro tendenziale 28-6-2005'!#REF!</definedName>
    <definedName name="tadAltrServ04">'[9]Quadro tendenziale 28-6-2005'!#REF!</definedName>
    <definedName name="tadAltrServ05" localSheetId="0">'[9]Quadro tendenziale 28-6-2005'!#REF!</definedName>
    <definedName name="tadAltrServ05">'[9]Quadro tendenziale 28-6-2005'!#REF!</definedName>
    <definedName name="tadAltrServ06" localSheetId="0">'[9]Quadro tendenziale 28-6-2005'!#REF!</definedName>
    <definedName name="tadAltrServ06">'[9]Quadro tendenziale 28-6-2005'!#REF!</definedName>
    <definedName name="tadAltrServ07" localSheetId="0">'[9]Quadro tendenziale 28-6-2005'!#REF!</definedName>
    <definedName name="tadAltrServ07">'[9]Quadro tendenziale 28-6-2005'!#REF!</definedName>
    <definedName name="tadAltrServ08" localSheetId="0">'[9]Quadro tendenziale 28-6-2005'!#REF!</definedName>
    <definedName name="tadAltrServ08">'[9]Quadro tendenziale 28-6-2005'!#REF!</definedName>
    <definedName name="tadAmmGen00" localSheetId="0">'[9]Quadro tendenziale 28-6-2005'!#REF!</definedName>
    <definedName name="tadAmmGen00">'[9]Quadro tendenziale 28-6-2005'!#REF!</definedName>
    <definedName name="tadAmmGen01" localSheetId="0">'[9]Quadro tendenziale 28-6-2005'!#REF!</definedName>
    <definedName name="tadAmmGen01">'[9]Quadro tendenziale 28-6-2005'!#REF!</definedName>
    <definedName name="tadAmmGen02" localSheetId="0">'[9]Quadro tendenziale 28-6-2005'!#REF!</definedName>
    <definedName name="tadAmmGen02">'[9]Quadro tendenziale 28-6-2005'!#REF!</definedName>
    <definedName name="tadAmmGen03" localSheetId="0">'[9]Quadro tendenziale 28-6-2005'!#REF!</definedName>
    <definedName name="tadAmmGen03">'[9]Quadro tendenziale 28-6-2005'!#REF!</definedName>
    <definedName name="tadAmmGen04" localSheetId="0">'[9]Quadro tendenziale 28-6-2005'!#REF!</definedName>
    <definedName name="tadAmmGen04">'[9]Quadro tendenziale 28-6-2005'!#REF!</definedName>
    <definedName name="tadAmmGen05" localSheetId="0">'[9]Quadro tendenziale 28-6-2005'!#REF!</definedName>
    <definedName name="tadAmmGen05">'[9]Quadro tendenziale 28-6-2005'!#REF!</definedName>
    <definedName name="tadAmmGen06" localSheetId="0">'[9]Quadro tendenziale 28-6-2005'!#REF!</definedName>
    <definedName name="tadAmmGen06">'[9]Quadro tendenziale 28-6-2005'!#REF!</definedName>
    <definedName name="tadAmmGen07" localSheetId="0">'[9]Quadro tendenziale 28-6-2005'!#REF!</definedName>
    <definedName name="tadAmmGen07">'[9]Quadro tendenziale 28-6-2005'!#REF!</definedName>
    <definedName name="tadAmmGen08" localSheetId="0">'[9]Quadro tendenziale 28-6-2005'!#REF!</definedName>
    <definedName name="tadAmmGen08">'[9]Quadro tendenziale 28-6-2005'!#REF!</definedName>
    <definedName name="tadExtrFsn00" localSheetId="0">'[9]Quadro tendenziale 28-6-2005'!#REF!</definedName>
    <definedName name="tadExtrFsn00">'[9]Quadro tendenziale 28-6-2005'!#REF!</definedName>
    <definedName name="tadExtrFsn01" localSheetId="0">'[9]Quadro tendenziale 28-6-2005'!#REF!</definedName>
    <definedName name="tadExtrFsn01">'[9]Quadro tendenziale 28-6-2005'!#REF!</definedName>
    <definedName name="tadExtrFsn02" localSheetId="0">'[9]Quadro tendenziale 28-6-2005'!#REF!</definedName>
    <definedName name="tadExtrFsn02">'[9]Quadro tendenziale 28-6-2005'!#REF!</definedName>
    <definedName name="tadExtrFsn03" localSheetId="0">'[9]Quadro tendenziale 28-6-2005'!#REF!</definedName>
    <definedName name="tadExtrFsn03">'[9]Quadro tendenziale 28-6-2005'!#REF!</definedName>
    <definedName name="tadExtrFsn04" localSheetId="0">'[9]Quadro tendenziale 28-6-2005'!#REF!</definedName>
    <definedName name="tadExtrFsn04">'[9]Quadro tendenziale 28-6-2005'!#REF!</definedName>
    <definedName name="tadExtrFsn05" localSheetId="0">'[9]Quadro tendenziale 28-6-2005'!#REF!</definedName>
    <definedName name="tadExtrFsn05">'[9]Quadro tendenziale 28-6-2005'!#REF!</definedName>
    <definedName name="tadExtrFsn06" localSheetId="0">'[9]Quadro tendenziale 28-6-2005'!#REF!</definedName>
    <definedName name="tadExtrFsn06">'[9]Quadro tendenziale 28-6-2005'!#REF!</definedName>
    <definedName name="tadExtrFsn07" localSheetId="0">'[9]Quadro tendenziale 28-6-2005'!#REF!</definedName>
    <definedName name="tadExtrFsn07">'[9]Quadro tendenziale 28-6-2005'!#REF!</definedName>
    <definedName name="tadExtrFsn08" localSheetId="0">'[9]Quadro tendenziale 28-6-2005'!#REF!</definedName>
    <definedName name="tadExtrFsn08">'[9]Quadro tendenziale 28-6-2005'!#REF!</definedName>
    <definedName name="tadImpTax00" localSheetId="0">'[9]Quadro tendenziale 28-6-2005'!#REF!</definedName>
    <definedName name="tadImpTax00">'[9]Quadro tendenziale 28-6-2005'!#REF!</definedName>
    <definedName name="tadImpTax01" localSheetId="0">'[9]Quadro tendenziale 28-6-2005'!#REF!</definedName>
    <definedName name="tadImpTax01">'[9]Quadro tendenziale 28-6-2005'!#REF!</definedName>
    <definedName name="tadImpTax02" localSheetId="0">'[9]Quadro tendenziale 28-6-2005'!#REF!</definedName>
    <definedName name="tadImpTax02">'[9]Quadro tendenziale 28-6-2005'!#REF!</definedName>
    <definedName name="tadImpTax03" localSheetId="0">'[9]Quadro tendenziale 28-6-2005'!#REF!</definedName>
    <definedName name="tadImpTax03">'[9]Quadro tendenziale 28-6-2005'!#REF!</definedName>
    <definedName name="tadImpTax04" localSheetId="0">'[9]Quadro tendenziale 28-6-2005'!#REF!</definedName>
    <definedName name="tadImpTax04">'[9]Quadro tendenziale 28-6-2005'!#REF!</definedName>
    <definedName name="tadImpTax05" localSheetId="0">'[9]Quadro tendenziale 28-6-2005'!#REF!</definedName>
    <definedName name="tadImpTax05">'[9]Quadro tendenziale 28-6-2005'!#REF!</definedName>
    <definedName name="tadImpTax06" localSheetId="0">'[9]Quadro tendenziale 28-6-2005'!#REF!</definedName>
    <definedName name="tadImpTax06">'[9]Quadro tendenziale 28-6-2005'!#REF!</definedName>
    <definedName name="tadImpTax07" localSheetId="0">'[9]Quadro tendenziale 28-6-2005'!#REF!</definedName>
    <definedName name="tadImpTax07">'[9]Quadro tendenziale 28-6-2005'!#REF!</definedName>
    <definedName name="tadImpTax08" localSheetId="0">'[9]Quadro tendenziale 28-6-2005'!#REF!</definedName>
    <definedName name="tadImpTax08">'[9]Quadro tendenziale 28-6-2005'!#REF!</definedName>
    <definedName name="tadIrcss00" localSheetId="0">'[9]Quadro tendenziale 28-6-2005'!#REF!</definedName>
    <definedName name="tadIrcss00">'[9]Quadro tendenziale 28-6-2005'!#REF!</definedName>
    <definedName name="tadIrcss01" localSheetId="0">'[9]Quadro tendenziale 28-6-2005'!#REF!</definedName>
    <definedName name="tadIrcss01">'[9]Quadro tendenziale 28-6-2005'!#REF!</definedName>
    <definedName name="tadIrcss02" localSheetId="0">'[9]Quadro tendenziale 28-6-2005'!#REF!</definedName>
    <definedName name="tadIrcss02">'[9]Quadro tendenziale 28-6-2005'!#REF!</definedName>
    <definedName name="tadIrcss03" localSheetId="0">'[9]Quadro tendenziale 28-6-2005'!#REF!</definedName>
    <definedName name="tadIrcss03">'[9]Quadro tendenziale 28-6-2005'!#REF!</definedName>
    <definedName name="tadIrcss04" localSheetId="0">'[9]Quadro tendenziale 28-6-2005'!#REF!</definedName>
    <definedName name="tadIrcss04">'[9]Quadro tendenziale 28-6-2005'!#REF!</definedName>
    <definedName name="tadIrcss05" localSheetId="0">'[9]Quadro tendenziale 28-6-2005'!#REF!</definedName>
    <definedName name="tadIrcss05">'[9]Quadro tendenziale 28-6-2005'!#REF!</definedName>
    <definedName name="tadIrcss06" localSheetId="0">'[9]Quadro tendenziale 28-6-2005'!#REF!</definedName>
    <definedName name="tadIrcss06">'[9]Quadro tendenziale 28-6-2005'!#REF!</definedName>
    <definedName name="tadIrcss07" localSheetId="0">'[9]Quadro tendenziale 28-6-2005'!#REF!</definedName>
    <definedName name="tadIrcss07">'[9]Quadro tendenziale 28-6-2005'!#REF!</definedName>
    <definedName name="tadIrcss08" localSheetId="0">'[9]Quadro tendenziale 28-6-2005'!#REF!</definedName>
    <definedName name="tadIrcss08">'[9]Quadro tendenziale 28-6-2005'!#REF!</definedName>
    <definedName name="tadManutenz00" localSheetId="0">'[9]Quadro tendenziale 28-6-2005'!#REF!</definedName>
    <definedName name="tadManutenz00">'[9]Quadro tendenziale 28-6-2005'!#REF!</definedName>
    <definedName name="tadManutenz01" localSheetId="0">'[9]Quadro tendenziale 28-6-2005'!#REF!</definedName>
    <definedName name="tadManutenz01">'[9]Quadro tendenziale 28-6-2005'!#REF!</definedName>
    <definedName name="tadManutenz02" localSheetId="0">'[9]Quadro tendenziale 28-6-2005'!#REF!</definedName>
    <definedName name="tadManutenz02">'[9]Quadro tendenziale 28-6-2005'!#REF!</definedName>
    <definedName name="tadManutenz03" localSheetId="0">'[9]Quadro tendenziale 28-6-2005'!#REF!</definedName>
    <definedName name="tadManutenz03">'[9]Quadro tendenziale 28-6-2005'!#REF!</definedName>
    <definedName name="tadManutenz04" localSheetId="0">'[9]Quadro tendenziale 28-6-2005'!#REF!</definedName>
    <definedName name="tadManutenz04">'[9]Quadro tendenziale 28-6-2005'!#REF!</definedName>
    <definedName name="tadManutenz05" localSheetId="0">'[9]Quadro tendenziale 28-6-2005'!#REF!</definedName>
    <definedName name="tadManutenz05">'[9]Quadro tendenziale 28-6-2005'!#REF!</definedName>
    <definedName name="tadManutenz06" localSheetId="0">'[9]Quadro tendenziale 28-6-2005'!#REF!</definedName>
    <definedName name="tadManutenz06">'[9]Quadro tendenziale 28-6-2005'!#REF!</definedName>
    <definedName name="tadManutenz07" localSheetId="0">'[9]Quadro tendenziale 28-6-2005'!#REF!</definedName>
    <definedName name="tadManutenz07">'[9]Quadro tendenziale 28-6-2005'!#REF!</definedName>
    <definedName name="tadManutenz08" localSheetId="0">'[9]Quadro tendenziale 28-6-2005'!#REF!</definedName>
    <definedName name="tadManutenz08">'[9]Quadro tendenziale 28-6-2005'!#REF!</definedName>
    <definedName name="tadmedgen00" localSheetId="0">'[9]Quadro tendenziale 28-6-2005'!#REF!</definedName>
    <definedName name="tadmedgen00">'[9]Quadro tendenziale 28-6-2005'!#REF!</definedName>
    <definedName name="tadmedgen01" localSheetId="0">'[9]Quadro tendenziale 28-6-2005'!#REF!</definedName>
    <definedName name="tadmedgen01">'[9]Quadro tendenziale 28-6-2005'!#REF!</definedName>
    <definedName name="tadmedgen02" localSheetId="0">'[9]Quadro tendenziale 28-6-2005'!#REF!</definedName>
    <definedName name="tadmedgen02">'[9]Quadro tendenziale 28-6-2005'!#REF!</definedName>
    <definedName name="tadmedgen03" localSheetId="0">'[9]Quadro tendenziale 28-6-2005'!#REF!</definedName>
    <definedName name="tadmedgen03">'[9]Quadro tendenziale 28-6-2005'!#REF!</definedName>
    <definedName name="tadmedgen04" localSheetId="0">'[9]Quadro tendenziale 28-6-2005'!#REF!</definedName>
    <definedName name="tadmedgen04">'[9]Quadro tendenziale 28-6-2005'!#REF!</definedName>
    <definedName name="tadmedgen05" localSheetId="0">'[9]Quadro tendenziale 28-6-2005'!#REF!</definedName>
    <definedName name="tadmedgen05">'[9]Quadro tendenziale 28-6-2005'!#REF!</definedName>
    <definedName name="tadmedgen06" localSheetId="0">'[9]Quadro tendenziale 28-6-2005'!#REF!</definedName>
    <definedName name="tadmedgen06">'[9]Quadro tendenziale 28-6-2005'!#REF!</definedName>
    <definedName name="tadmedgen07" localSheetId="0">'[9]Quadro tendenziale 28-6-2005'!#REF!</definedName>
    <definedName name="tadmedgen07">'[9]Quadro tendenziale 28-6-2005'!#REF!</definedName>
    <definedName name="tadmedgen08" localSheetId="0">'[9]Quadro tendenziale 28-6-2005'!#REF!</definedName>
    <definedName name="tadmedgen08">'[9]Quadro tendenziale 28-6-2005'!#REF!</definedName>
    <definedName name="tadOnFin00" localSheetId="0">'[9]Quadro tendenziale 28-6-2005'!#REF!</definedName>
    <definedName name="tadOnFin00">'[9]Quadro tendenziale 28-6-2005'!#REF!</definedName>
    <definedName name="tadOnFin01" localSheetId="0">'[9]Quadro tendenziale 28-6-2005'!#REF!</definedName>
    <definedName name="tadOnFin01">'[9]Quadro tendenziale 28-6-2005'!#REF!</definedName>
    <definedName name="tadOnFin02" localSheetId="0">'[9]Quadro tendenziale 28-6-2005'!#REF!</definedName>
    <definedName name="tadOnFin02">'[9]Quadro tendenziale 28-6-2005'!#REF!</definedName>
    <definedName name="tadOnFin03" localSheetId="0">'[9]Quadro tendenziale 28-6-2005'!#REF!</definedName>
    <definedName name="tadOnFin03">'[9]Quadro tendenziale 28-6-2005'!#REF!</definedName>
    <definedName name="tadOnFin04" localSheetId="0">'[9]Quadro tendenziale 28-6-2005'!#REF!</definedName>
    <definedName name="tadOnFin04">'[9]Quadro tendenziale 28-6-2005'!#REF!</definedName>
    <definedName name="tadOnFin05" localSheetId="0">'[9]Quadro tendenziale 28-6-2005'!#REF!</definedName>
    <definedName name="tadOnFin05">'[9]Quadro tendenziale 28-6-2005'!#REF!</definedName>
    <definedName name="tadOnFin06" localSheetId="0">'[9]Quadro tendenziale 28-6-2005'!#REF!</definedName>
    <definedName name="tadOnFin06">'[9]Quadro tendenziale 28-6-2005'!#REF!</definedName>
    <definedName name="tadOnFin07" localSheetId="0">'[9]Quadro tendenziale 28-6-2005'!#REF!</definedName>
    <definedName name="tadOnFin07">'[9]Quadro tendenziale 28-6-2005'!#REF!</definedName>
    <definedName name="tadOnFin08" localSheetId="0">'[9]Quadro tendenziale 28-6-2005'!#REF!</definedName>
    <definedName name="tadOnFin08">'[9]Quadro tendenziale 28-6-2005'!#REF!</definedName>
    <definedName name="tadOspPriv00" localSheetId="0">'[9]Quadro tendenziale 28-6-2005'!#REF!</definedName>
    <definedName name="tadOspPriv00">'[9]Quadro tendenziale 28-6-2005'!#REF!</definedName>
    <definedName name="tadOspPriv01" localSheetId="0">'[9]Quadro tendenziale 28-6-2005'!#REF!</definedName>
    <definedName name="tadOspPriv01">'[9]Quadro tendenziale 28-6-2005'!#REF!</definedName>
    <definedName name="tadOspPriv02" localSheetId="0">'[9]Quadro tendenziale 28-6-2005'!#REF!</definedName>
    <definedName name="tadOspPriv02">'[9]Quadro tendenziale 28-6-2005'!#REF!</definedName>
    <definedName name="tadOspPriv03" localSheetId="0">'[9]Quadro tendenziale 28-6-2005'!#REF!</definedName>
    <definedName name="tadOspPriv03">'[9]Quadro tendenziale 28-6-2005'!#REF!</definedName>
    <definedName name="tadOspPriv04" localSheetId="0">'[9]Quadro tendenziale 28-6-2005'!#REF!</definedName>
    <definedName name="tadOspPriv04">'[9]Quadro tendenziale 28-6-2005'!#REF!</definedName>
    <definedName name="tadOspPriv05" localSheetId="0">'[9]Quadro tendenziale 28-6-2005'!#REF!</definedName>
    <definedName name="tadOspPriv05">'[9]Quadro tendenziale 28-6-2005'!#REF!</definedName>
    <definedName name="tadOspPriv06" localSheetId="0">'[9]Quadro tendenziale 28-6-2005'!#REF!</definedName>
    <definedName name="tadOspPriv06">'[9]Quadro tendenziale 28-6-2005'!#REF!</definedName>
    <definedName name="tadOspPriv07" localSheetId="0">'[9]Quadro tendenziale 28-6-2005'!#REF!</definedName>
    <definedName name="tadOspPriv07">'[9]Quadro tendenziale 28-6-2005'!#REF!</definedName>
    <definedName name="tadOspPriv08" localSheetId="0">'[9]Quadro tendenziale 28-6-2005'!#REF!</definedName>
    <definedName name="tadOspPriv08">'[9]Quadro tendenziale 28-6-2005'!#REF!</definedName>
    <definedName name="tadOspPubb00" localSheetId="0">'[9]Quadro tendenziale 28-6-2005'!#REF!</definedName>
    <definedName name="tadOspPubb00">'[9]Quadro tendenziale 28-6-2005'!#REF!</definedName>
    <definedName name="tadOspPubb01" localSheetId="0">'[9]Quadro tendenziale 28-6-2005'!#REF!</definedName>
    <definedName name="tadOspPubb01">'[9]Quadro tendenziale 28-6-2005'!#REF!</definedName>
    <definedName name="tadOspPubb02" localSheetId="0">'[9]Quadro tendenziale 28-6-2005'!#REF!</definedName>
    <definedName name="tadOspPubb02">'[9]Quadro tendenziale 28-6-2005'!#REF!</definedName>
    <definedName name="tadOspPubb03" localSheetId="0">'[9]Quadro tendenziale 28-6-2005'!#REF!</definedName>
    <definedName name="tadOspPubb03">'[9]Quadro tendenziale 28-6-2005'!#REF!</definedName>
    <definedName name="tadOspPubb04" localSheetId="0">'[9]Quadro tendenziale 28-6-2005'!#REF!</definedName>
    <definedName name="tadOspPubb04">'[9]Quadro tendenziale 28-6-2005'!#REF!</definedName>
    <definedName name="tadOspPubb05" localSheetId="0">'[9]Quadro tendenziale 28-6-2005'!#REF!</definedName>
    <definedName name="tadOspPubb05">'[9]Quadro tendenziale 28-6-2005'!#REF!</definedName>
    <definedName name="tadOspPubb06" localSheetId="0">'[9]Quadro tendenziale 28-6-2005'!#REF!</definedName>
    <definedName name="tadOspPubb06">'[9]Quadro tendenziale 28-6-2005'!#REF!</definedName>
    <definedName name="tadOspPubb07" localSheetId="0">'[9]Quadro tendenziale 28-6-2005'!#REF!</definedName>
    <definedName name="tadOspPubb07">'[9]Quadro tendenziale 28-6-2005'!#REF!</definedName>
    <definedName name="tadOspPubb08" localSheetId="0">'[9]Quadro tendenziale 28-6-2005'!#REF!</definedName>
    <definedName name="tadOspPubb08">'[9]Quadro tendenziale 28-6-2005'!#REF!</definedName>
    <definedName name="tadServApp00" localSheetId="0">'[9]Quadro tendenziale 28-6-2005'!#REF!</definedName>
    <definedName name="tadServApp00">'[9]Quadro tendenziale 28-6-2005'!#REF!</definedName>
    <definedName name="tadServApp01" localSheetId="0">'[9]Quadro tendenziale 28-6-2005'!#REF!</definedName>
    <definedName name="tadServApp01">'[9]Quadro tendenziale 28-6-2005'!#REF!</definedName>
    <definedName name="tadServApp02" localSheetId="0">'[9]Quadro tendenziale 28-6-2005'!#REF!</definedName>
    <definedName name="tadServApp02">'[9]Quadro tendenziale 28-6-2005'!#REF!</definedName>
    <definedName name="tadServApp03" localSheetId="0">'[9]Quadro tendenziale 28-6-2005'!#REF!</definedName>
    <definedName name="tadServApp03">'[9]Quadro tendenziale 28-6-2005'!#REF!</definedName>
    <definedName name="tadServApp04" localSheetId="0">'[9]Quadro tendenziale 28-6-2005'!#REF!</definedName>
    <definedName name="tadServApp04">'[9]Quadro tendenziale 28-6-2005'!#REF!</definedName>
    <definedName name="tadServApp05" localSheetId="0">'[9]Quadro tendenziale 28-6-2005'!#REF!</definedName>
    <definedName name="tadServApp05">'[9]Quadro tendenziale 28-6-2005'!#REF!</definedName>
    <definedName name="tadServApp06" localSheetId="0">'[9]Quadro tendenziale 28-6-2005'!#REF!</definedName>
    <definedName name="tadServApp06">'[9]Quadro tendenziale 28-6-2005'!#REF!</definedName>
    <definedName name="tadServApp07" localSheetId="0">'[9]Quadro tendenziale 28-6-2005'!#REF!</definedName>
    <definedName name="tadServApp07">'[9]Quadro tendenziale 28-6-2005'!#REF!</definedName>
    <definedName name="tadServApp08" localSheetId="0">'[9]Quadro tendenziale 28-6-2005'!#REF!</definedName>
    <definedName name="tadServApp08">'[9]Quadro tendenziale 28-6-2005'!#REF!</definedName>
    <definedName name="tadSpecPriv00" localSheetId="0">'[9]Quadro tendenziale 28-6-2005'!#REF!</definedName>
    <definedName name="tadSpecPriv00">'[9]Quadro tendenziale 28-6-2005'!#REF!</definedName>
    <definedName name="tadSpecPriv01" localSheetId="0">'[9]Quadro tendenziale 28-6-2005'!#REF!</definedName>
    <definedName name="tadSpecPriv01">'[9]Quadro tendenziale 28-6-2005'!#REF!</definedName>
    <definedName name="tadSpecPriv02" localSheetId="0">'[9]Quadro tendenziale 28-6-2005'!#REF!</definedName>
    <definedName name="tadSpecPriv02">'[9]Quadro tendenziale 28-6-2005'!#REF!</definedName>
    <definedName name="tadSpecPriv03" localSheetId="0">'[9]Quadro tendenziale 28-6-2005'!#REF!</definedName>
    <definedName name="tadSpecPriv03">'[9]Quadro tendenziale 28-6-2005'!#REF!</definedName>
    <definedName name="tadSpecPriv04" localSheetId="0">'[9]Quadro tendenziale 28-6-2005'!#REF!</definedName>
    <definedName name="tadSpecPriv04">'[9]Quadro tendenziale 28-6-2005'!#REF!</definedName>
    <definedName name="tadSpecPriv05" localSheetId="0">'[9]Quadro tendenziale 28-6-2005'!#REF!</definedName>
    <definedName name="tadSpecPriv05">'[9]Quadro tendenziale 28-6-2005'!#REF!</definedName>
    <definedName name="tadSpecPriv06" localSheetId="0">'[9]Quadro tendenziale 28-6-2005'!#REF!</definedName>
    <definedName name="tadSpecPriv06">'[9]Quadro tendenziale 28-6-2005'!#REF!</definedName>
    <definedName name="tadSpecPriv07" localSheetId="0">'[9]Quadro tendenziale 28-6-2005'!#REF!</definedName>
    <definedName name="tadSpecPriv07">'[9]Quadro tendenziale 28-6-2005'!#REF!</definedName>
    <definedName name="tadSpecPriv08" localSheetId="0">'[9]Quadro tendenziale 28-6-2005'!#REF!</definedName>
    <definedName name="tadSpecPriv08">'[9]Quadro tendenziale 28-6-2005'!#REF!</definedName>
    <definedName name="tadSpecPubb00" localSheetId="0">'[9]Quadro tendenziale 28-6-2005'!#REF!</definedName>
    <definedName name="tadSpecPubb00">'[9]Quadro tendenziale 28-6-2005'!#REF!</definedName>
    <definedName name="tadSpecPubb01" localSheetId="0">'[9]Quadro tendenziale 28-6-2005'!#REF!</definedName>
    <definedName name="tadSpecPubb01">'[9]Quadro tendenziale 28-6-2005'!#REF!</definedName>
    <definedName name="tadSpecPubb02" localSheetId="0">'[9]Quadro tendenziale 28-6-2005'!#REF!</definedName>
    <definedName name="tadSpecPubb02">'[9]Quadro tendenziale 28-6-2005'!#REF!</definedName>
    <definedName name="tadSpecPubb03" localSheetId="0">'[9]Quadro tendenziale 28-6-2005'!#REF!</definedName>
    <definedName name="tadSpecPubb03">'[9]Quadro tendenziale 28-6-2005'!#REF!</definedName>
    <definedName name="tadSpecPubb04" localSheetId="0">'[9]Quadro tendenziale 28-6-2005'!#REF!</definedName>
    <definedName name="tadSpecPubb04">'[9]Quadro tendenziale 28-6-2005'!#REF!</definedName>
    <definedName name="tadSpecPubb05" localSheetId="0">'[9]Quadro tendenziale 28-6-2005'!#REF!</definedName>
    <definedName name="tadSpecPubb05">'[9]Quadro tendenziale 28-6-2005'!#REF!</definedName>
    <definedName name="tadSpecPubb06" localSheetId="0">'[9]Quadro tendenziale 28-6-2005'!#REF!</definedName>
    <definedName name="tadSpecPubb06">'[9]Quadro tendenziale 28-6-2005'!#REF!</definedName>
    <definedName name="tadSpecPubb07" localSheetId="0">'[9]Quadro tendenziale 28-6-2005'!#REF!</definedName>
    <definedName name="tadSpecPubb07">'[9]Quadro tendenziale 28-6-2005'!#REF!</definedName>
    <definedName name="tadSpecPubb08" localSheetId="0">'[9]Quadro tendenziale 28-6-2005'!#REF!</definedName>
    <definedName name="tadSpecPubb08">'[9]Quadro tendenziale 28-6-2005'!#REF!</definedName>
    <definedName name="TassoDH" localSheetId="0">[16]Ricavi!#REF!</definedName>
    <definedName name="TassoDH">[17]Ricavi!#REF!</definedName>
    <definedName name="TassoDRG" localSheetId="0">[16]Ricavi!#REF!</definedName>
    <definedName name="TassoDRG">[17]Ricavi!#REF!</definedName>
    <definedName name="TassoPrestazioni" localSheetId="0">[16]Ricavi!#REF!</definedName>
    <definedName name="TassoPrestazioni">[17]Ricavi!#REF!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'[34]Quadro programmatico 19-9-2005'!$D$8</definedName>
    <definedName name="tinflprev01">'[34]Quadro programmatico 19-9-2005'!$E$8</definedName>
    <definedName name="tinflprev02">'[34]Quadro programmatico 19-9-2005'!$F$8</definedName>
    <definedName name="tinflprev03">'[34]Quadro programmatico 19-9-2005'!$G$8</definedName>
    <definedName name="tinflprev04">'[34]Quadro programmatico 19-9-2005'!$H$8</definedName>
    <definedName name="tinflprev05">'[34]Quadro programmatico 19-9-2005'!$I$8</definedName>
    <definedName name="tinflprev06">'[34]Quadro programmatico 19-9-2005'!$J$8</definedName>
    <definedName name="tinflprev07">'[34]Quadro programmatico 19-9-2005'!$K$8</definedName>
    <definedName name="tinflprev08">'[34]Quadro programmatico 19-9-2005'!$L$8</definedName>
    <definedName name="tinflprog00">'[34]Quadro programmatico 19-9-2005'!$D$6</definedName>
    <definedName name="tinflprog01">'[34]Quadro programmatico 19-9-2005'!$E$6</definedName>
    <definedName name="tinflprog02">'[34]Quadro programmatico 19-9-2005'!$F$6</definedName>
    <definedName name="tinflprog03">'[34]Quadro programmatico 19-9-2005'!$G$6</definedName>
    <definedName name="tinflprog04">'[34]Quadro programmatico 19-9-2005'!$H$6</definedName>
    <definedName name="tinflprog05">'[34]Quadro programmatico 19-9-2005'!$I$6</definedName>
    <definedName name="tinflprog06">'[34]Quadro programmatico 19-9-2005'!$J$6</definedName>
    <definedName name="tinflprog07">'[34]Quadro programmatico 19-9-2005'!$K$6</definedName>
    <definedName name="tinflprog08">'[34]Quadro programmatico 19-9-2005'!$L$6</definedName>
    <definedName name="tinflprog09">'[34]Quadro programmatico 19-9-2005'!$M$6</definedName>
    <definedName name="TIPOLOGIA">'[7]Supporto Data'!$B$2:$B$3</definedName>
    <definedName name="_xlnm.Print_Titles" localSheetId="0">' Nuovo Modello CE'!$2:$7</definedName>
    <definedName name="tot">[35]Delibere1!$D$132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[35]Delibere1!$E$132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'[34]Quadro programmatico 19-9-2005'!$D$13</definedName>
    <definedName name="tvarPIL01">'[34]Quadro programmatico 19-9-2005'!$E$13</definedName>
    <definedName name="tvarPIL02">'[34]Quadro programmatico 19-9-2005'!$F$13</definedName>
    <definedName name="tvarPIL03">'[34]Quadro programmatico 19-9-2005'!$G$13</definedName>
    <definedName name="tvarPIL04">'[34]Quadro programmatico 19-9-2005'!$H$13</definedName>
    <definedName name="tvarPIL05">'[36]Quadro Programmatico 27-7'!$I$16</definedName>
    <definedName name="tvarPIL06">'[34]Quadro programmatico 19-9-2005'!$J$13</definedName>
    <definedName name="tvarPIL07">'[34]Quadro programmatico 19-9-2005'!$K$13</definedName>
    <definedName name="tvarPIL08">'[34]Quadro programmatico 19-9-2005'!$L$13</definedName>
    <definedName name="tvarPILrgs04" localSheetId="0">'[9]Quadro tendenziale 28-6-2005'!#REF!</definedName>
    <definedName name="tvarPILrgs04">'[9]Quadro tendenziale 28-6-2005'!#REF!</definedName>
    <definedName name="tvarPILrgs05" localSheetId="0">'[9]Quadro tendenziale 28-6-2005'!#REF!</definedName>
    <definedName name="tvarPILrgs05">'[9]Quadro tendenziale 28-6-2005'!#REF!</definedName>
    <definedName name="tvarPILrgs06" localSheetId="0">'[9]Quadro tendenziale 28-6-2005'!#REF!</definedName>
    <definedName name="tvarPILrgs06">'[9]Quadro tendenziale 28-6-2005'!#REF!</definedName>
    <definedName name="tvarPILrgs07" localSheetId="0">'[9]Quadro tendenziale 28-6-2005'!#REF!</definedName>
    <definedName name="tvarPILrgs07">'[9]Quadro tendenziale 28-6-2005'!#REF!</definedName>
    <definedName name="tvarPILrgs08" localSheetId="0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</workbook>
</file>

<file path=xl/calcChain.xml><?xml version="1.0" encoding="utf-8"?>
<calcChain xmlns="http://schemas.openxmlformats.org/spreadsheetml/2006/main">
  <c r="I1252" i="1" l="1"/>
  <c r="O577" i="1"/>
  <c r="O575" i="1"/>
  <c r="O573" i="1"/>
  <c r="O571" i="1"/>
  <c r="O570" i="1"/>
  <c r="O569" i="1"/>
  <c r="O568" i="1"/>
  <c r="O566" i="1"/>
  <c r="O565" i="1"/>
  <c r="O563" i="1"/>
  <c r="O561" i="1"/>
  <c r="O559" i="1"/>
  <c r="O558" i="1"/>
  <c r="O557" i="1"/>
  <c r="O556" i="1"/>
  <c r="O555" i="1"/>
  <c r="G553" i="1"/>
  <c r="G550" i="1" s="1"/>
  <c r="O551" i="1"/>
  <c r="O549" i="1"/>
  <c r="O548" i="1"/>
  <c r="O547" i="1"/>
  <c r="O545" i="1"/>
  <c r="O543" i="1"/>
  <c r="O542" i="1"/>
  <c r="O540" i="1"/>
  <c r="O537" i="1"/>
  <c r="G535" i="1"/>
  <c r="O534" i="1"/>
  <c r="O533" i="1"/>
  <c r="O531" i="1"/>
  <c r="O529" i="1"/>
  <c r="O528" i="1"/>
  <c r="O526" i="1"/>
  <c r="O524" i="1"/>
  <c r="O523" i="1"/>
  <c r="O522" i="1"/>
  <c r="G521" i="1"/>
  <c r="G519" i="1" s="1"/>
  <c r="O520" i="1"/>
  <c r="O518" i="1"/>
  <c r="O517" i="1"/>
  <c r="O516" i="1"/>
  <c r="O514" i="1"/>
  <c r="O512" i="1"/>
  <c r="G511" i="1"/>
  <c r="O509" i="1"/>
  <c r="G508" i="1"/>
  <c r="O507" i="1"/>
  <c r="O505" i="1"/>
  <c r="O502" i="1"/>
  <c r="O501" i="1"/>
  <c r="O500" i="1"/>
  <c r="O498" i="1"/>
  <c r="O497" i="1"/>
  <c r="O495" i="1"/>
  <c r="G493" i="1"/>
  <c r="O491" i="1"/>
  <c r="G489" i="1"/>
  <c r="O487" i="1"/>
  <c r="O486" i="1"/>
  <c r="O485" i="1"/>
  <c r="O484" i="1"/>
  <c r="O483" i="1"/>
  <c r="G483" i="1"/>
  <c r="O482" i="1"/>
  <c r="O481" i="1"/>
  <c r="G479" i="1"/>
  <c r="G496" i="1" s="1"/>
  <c r="O478" i="1"/>
  <c r="O477" i="1"/>
  <c r="O474" i="1"/>
  <c r="O472" i="1"/>
  <c r="O471" i="1"/>
  <c r="O470" i="1"/>
  <c r="O469" i="1"/>
  <c r="O468" i="1"/>
  <c r="O466" i="1"/>
  <c r="G465" i="1"/>
  <c r="O464" i="1"/>
  <c r="O463" i="1"/>
  <c r="O462" i="1"/>
  <c r="O460" i="1"/>
  <c r="G458" i="1"/>
  <c r="O456" i="1"/>
  <c r="O455" i="1"/>
  <c r="O454" i="1"/>
  <c r="O453" i="1"/>
  <c r="O452" i="1"/>
  <c r="O450" i="1"/>
  <c r="G449" i="1"/>
  <c r="O447" i="1"/>
  <c r="O446" i="1"/>
  <c r="O445" i="1"/>
  <c r="O444" i="1"/>
  <c r="O443" i="1"/>
  <c r="O442" i="1"/>
  <c r="G441" i="1"/>
  <c r="O440" i="1"/>
  <c r="O439" i="1"/>
  <c r="O438" i="1"/>
  <c r="O437" i="1"/>
  <c r="O436" i="1"/>
  <c r="O435" i="1"/>
  <c r="O434" i="1"/>
  <c r="O433" i="1"/>
  <c r="G432" i="1"/>
  <c r="G431" i="1" s="1"/>
  <c r="O430" i="1"/>
  <c r="O429" i="1"/>
  <c r="O428" i="1"/>
  <c r="G428" i="1"/>
  <c r="G424" i="1"/>
  <c r="G423" i="1"/>
  <c r="O422" i="1"/>
  <c r="O420" i="1"/>
  <c r="O418" i="1"/>
  <c r="O417" i="1"/>
  <c r="O416" i="1"/>
  <c r="G416" i="1"/>
  <c r="O415" i="1"/>
  <c r="O414" i="1"/>
  <c r="G413" i="1"/>
  <c r="O412" i="1"/>
  <c r="O410" i="1"/>
  <c r="G409" i="1"/>
  <c r="O408" i="1"/>
  <c r="O407" i="1"/>
  <c r="O406" i="1"/>
  <c r="G405" i="1"/>
  <c r="O402" i="1"/>
  <c r="G400" i="1"/>
  <c r="O398" i="1"/>
  <c r="O397" i="1"/>
  <c r="G396" i="1"/>
  <c r="G395" i="1" s="1"/>
  <c r="O394" i="1"/>
  <c r="O393" i="1"/>
  <c r="O392" i="1"/>
  <c r="G391" i="1"/>
  <c r="O390" i="1"/>
  <c r="O388" i="1"/>
  <c r="G387" i="1"/>
  <c r="G386" i="1" s="1"/>
  <c r="O384" i="1"/>
  <c r="O383" i="1"/>
  <c r="O382" i="1"/>
  <c r="O381" i="1"/>
  <c r="O379" i="1"/>
  <c r="G378" i="1"/>
  <c r="O377" i="1"/>
  <c r="O376" i="1"/>
  <c r="O375" i="1"/>
  <c r="G374" i="1"/>
  <c r="O369" i="1"/>
  <c r="O367" i="1"/>
  <c r="G366" i="1"/>
  <c r="O365" i="1"/>
  <c r="O364" i="1"/>
  <c r="O363" i="1"/>
  <c r="G363" i="1"/>
  <c r="O362" i="1"/>
  <c r="O360" i="1"/>
  <c r="O359" i="1"/>
  <c r="O358" i="1"/>
  <c r="O357" i="1"/>
  <c r="O355" i="1"/>
  <c r="G353" i="1"/>
  <c r="O351" i="1"/>
  <c r="G350" i="1"/>
  <c r="O349" i="1"/>
  <c r="O348" i="1"/>
  <c r="O347" i="1"/>
  <c r="G346" i="1"/>
  <c r="O345" i="1"/>
  <c r="O343" i="1"/>
  <c r="O342" i="1"/>
  <c r="O341" i="1"/>
  <c r="O340" i="1"/>
  <c r="O339" i="1"/>
  <c r="G339" i="1"/>
  <c r="O338" i="1"/>
  <c r="O337" i="1"/>
  <c r="G336" i="1"/>
  <c r="O335" i="1"/>
  <c r="O333" i="1"/>
  <c r="G332" i="1"/>
  <c r="O331" i="1"/>
  <c r="O330" i="1"/>
  <c r="G329" i="1"/>
  <c r="O328" i="1"/>
  <c r="O326" i="1"/>
  <c r="O324" i="1"/>
  <c r="O323" i="1"/>
  <c r="O322" i="1"/>
  <c r="O321" i="1"/>
  <c r="O320" i="1"/>
  <c r="G319" i="1"/>
  <c r="O318" i="1"/>
  <c r="O314" i="1"/>
  <c r="O312" i="1"/>
  <c r="O311" i="1"/>
  <c r="O308" i="1"/>
  <c r="G306" i="1"/>
  <c r="O305" i="1"/>
  <c r="O304" i="1"/>
  <c r="O303" i="1"/>
  <c r="G302" i="1"/>
  <c r="O300" i="1"/>
  <c r="O296" i="1"/>
  <c r="G295" i="1"/>
  <c r="O294" i="1"/>
  <c r="O293" i="1"/>
  <c r="O291" i="1"/>
  <c r="O290" i="1"/>
  <c r="O287" i="1"/>
  <c r="O286" i="1"/>
  <c r="G284" i="1"/>
  <c r="O281" i="1"/>
  <c r="O280" i="1"/>
  <c r="O277" i="1"/>
  <c r="G276" i="1"/>
  <c r="O275" i="1"/>
  <c r="O274" i="1"/>
  <c r="O273" i="1"/>
  <c r="O272" i="1"/>
  <c r="O271" i="1"/>
  <c r="O270" i="1"/>
  <c r="O269" i="1"/>
  <c r="O268" i="1"/>
  <c r="G268" i="1"/>
  <c r="G267" i="1" s="1"/>
  <c r="O267" i="1"/>
  <c r="O266" i="1"/>
  <c r="O265" i="1"/>
  <c r="O264" i="1"/>
  <c r="O263" i="1"/>
  <c r="G262" i="1"/>
  <c r="O261" i="1"/>
  <c r="O260" i="1"/>
  <c r="O257" i="1"/>
  <c r="G256" i="1"/>
  <c r="O255" i="1"/>
  <c r="O254" i="1"/>
  <c r="O253" i="1"/>
  <c r="O252" i="1"/>
  <c r="O251" i="1"/>
  <c r="O250" i="1"/>
  <c r="O249" i="1"/>
  <c r="G249" i="1"/>
  <c r="O245" i="1"/>
  <c r="O244" i="1"/>
  <c r="G243" i="1"/>
  <c r="O242" i="1"/>
  <c r="O241" i="1"/>
  <c r="O240" i="1"/>
  <c r="O239" i="1"/>
  <c r="O238" i="1"/>
  <c r="O237" i="1"/>
  <c r="G237" i="1"/>
  <c r="O236" i="1"/>
  <c r="G233" i="1"/>
  <c r="O231" i="1"/>
  <c r="O230" i="1"/>
  <c r="G228" i="1"/>
  <c r="O225" i="1"/>
  <c r="O224" i="1"/>
  <c r="G223" i="1"/>
  <c r="O222" i="1"/>
  <c r="O221" i="1"/>
  <c r="O220" i="1"/>
  <c r="O219" i="1"/>
  <c r="O218" i="1"/>
  <c r="O217" i="1"/>
  <c r="G217" i="1"/>
  <c r="O216" i="1"/>
  <c r="O213" i="1"/>
  <c r="O209" i="1"/>
  <c r="O208" i="1"/>
  <c r="G206" i="1"/>
  <c r="G198" i="1" s="1"/>
  <c r="O203" i="1"/>
  <c r="O202" i="1"/>
  <c r="O199" i="1"/>
  <c r="O197" i="1"/>
  <c r="O196" i="1"/>
  <c r="O195" i="1"/>
  <c r="G194" i="1"/>
  <c r="O193" i="1"/>
  <c r="O192" i="1"/>
  <c r="O191" i="1"/>
  <c r="O189" i="1"/>
  <c r="O182" i="1"/>
  <c r="O181" i="1"/>
  <c r="O180" i="1"/>
  <c r="O179" i="1"/>
  <c r="O178" i="1"/>
  <c r="G176" i="1"/>
  <c r="O174" i="1"/>
  <c r="O172" i="1"/>
  <c r="O171" i="1"/>
  <c r="O170" i="1"/>
  <c r="O169" i="1"/>
  <c r="O168" i="1"/>
  <c r="G167" i="1"/>
  <c r="O166" i="1"/>
  <c r="O164" i="1"/>
  <c r="O162" i="1"/>
  <c r="O161" i="1"/>
  <c r="O160" i="1"/>
  <c r="O159" i="1"/>
  <c r="O158" i="1"/>
  <c r="G158" i="1"/>
  <c r="O157" i="1"/>
  <c r="O156" i="1"/>
  <c r="G154" i="1"/>
  <c r="O152" i="1"/>
  <c r="O150" i="1"/>
  <c r="O149" i="1"/>
  <c r="O148" i="1"/>
  <c r="O147" i="1"/>
  <c r="G146" i="1"/>
  <c r="G145" i="1"/>
  <c r="G144" i="1" s="1"/>
  <c r="O143" i="1"/>
  <c r="O142" i="1"/>
  <c r="O139" i="1"/>
  <c r="G137" i="1"/>
  <c r="O135" i="1"/>
  <c r="O134" i="1"/>
  <c r="O133" i="1"/>
  <c r="O132" i="1"/>
  <c r="O131" i="1"/>
  <c r="G129" i="1"/>
  <c r="O127" i="1"/>
  <c r="G125" i="1"/>
  <c r="O123" i="1"/>
  <c r="O122" i="1"/>
  <c r="O121" i="1"/>
  <c r="O120" i="1"/>
  <c r="O119" i="1"/>
  <c r="G119" i="1"/>
  <c r="G118" i="1"/>
  <c r="O117" i="1"/>
  <c r="O115" i="1"/>
  <c r="G114" i="1"/>
  <c r="O113" i="1"/>
  <c r="O112" i="1"/>
  <c r="O111" i="1"/>
  <c r="O110" i="1"/>
  <c r="O109" i="1"/>
  <c r="G109" i="1"/>
  <c r="O107" i="1"/>
  <c r="G106" i="1"/>
  <c r="O105" i="1"/>
  <c r="G104" i="1"/>
  <c r="O103" i="1"/>
  <c r="O102" i="1"/>
  <c r="O101" i="1"/>
  <c r="O99" i="1"/>
  <c r="O97" i="1"/>
  <c r="G96" i="1"/>
  <c r="O95" i="1"/>
  <c r="O93" i="1"/>
  <c r="O91" i="1"/>
  <c r="O89" i="1"/>
  <c r="G89" i="1"/>
  <c r="O88" i="1"/>
  <c r="O87" i="1"/>
  <c r="O86" i="1"/>
  <c r="O85" i="1"/>
  <c r="O84" i="1"/>
  <c r="G83" i="1"/>
  <c r="G68" i="1" s="1"/>
  <c r="G50" i="1" s="1"/>
  <c r="G49" i="1" s="1"/>
  <c r="O81" i="1"/>
  <c r="O80" i="1"/>
  <c r="O79" i="1"/>
  <c r="O77" i="1"/>
  <c r="O75" i="1"/>
  <c r="O73" i="1"/>
  <c r="O72" i="1"/>
  <c r="O71" i="1"/>
  <c r="O69" i="1"/>
  <c r="O67" i="1"/>
  <c r="O66" i="1"/>
  <c r="O65" i="1"/>
  <c r="O64" i="1"/>
  <c r="O63" i="1"/>
  <c r="O62" i="1"/>
  <c r="O61" i="1"/>
  <c r="O60" i="1"/>
  <c r="O59" i="1"/>
  <c r="O58" i="1"/>
  <c r="O57" i="1"/>
  <c r="O55" i="1"/>
  <c r="O54" i="1"/>
  <c r="O53" i="1"/>
  <c r="O51" i="1"/>
  <c r="G51" i="1"/>
  <c r="O48" i="1"/>
  <c r="O47" i="1"/>
  <c r="O45" i="1"/>
  <c r="O44" i="1"/>
  <c r="G43" i="1"/>
  <c r="O42" i="1"/>
  <c r="O41" i="1"/>
  <c r="G40" i="1"/>
  <c r="O39" i="1"/>
  <c r="O37" i="1"/>
  <c r="O36" i="1"/>
  <c r="O35" i="1"/>
  <c r="G34" i="1"/>
  <c r="O33" i="1"/>
  <c r="O31" i="1"/>
  <c r="O30" i="1"/>
  <c r="O29" i="1"/>
  <c r="G28" i="1"/>
  <c r="O27" i="1"/>
  <c r="O25" i="1"/>
  <c r="G25" i="1"/>
  <c r="O23" i="1"/>
  <c r="O22" i="1"/>
  <c r="O21" i="1"/>
  <c r="G20" i="1"/>
  <c r="G19" i="1" s="1"/>
  <c r="O18" i="1"/>
  <c r="O17" i="1"/>
  <c r="O16" i="1"/>
  <c r="O14" i="1"/>
  <c r="O13" i="1"/>
  <c r="O12" i="1"/>
  <c r="G11" i="1"/>
  <c r="G10" i="1" s="1"/>
  <c r="O3" i="1"/>
  <c r="O2" i="1"/>
  <c r="O4" i="1" s="1"/>
  <c r="G9" i="1" l="1"/>
  <c r="G361" i="1"/>
  <c r="G448" i="1"/>
  <c r="G506" i="1"/>
  <c r="G504" i="1" s="1"/>
  <c r="O15" i="1"/>
  <c r="O24" i="1"/>
  <c r="O26" i="1"/>
  <c r="O32" i="1"/>
  <c r="O38" i="1"/>
  <c r="O46" i="1"/>
  <c r="O52" i="1"/>
  <c r="O56" i="1"/>
  <c r="O76" i="1"/>
  <c r="O92" i="1"/>
  <c r="O98" i="1"/>
  <c r="O146" i="1"/>
  <c r="O201" i="1"/>
  <c r="O210" i="1"/>
  <c r="O215" i="1"/>
  <c r="O232" i="1"/>
  <c r="O235" i="1"/>
  <c r="O259" i="1"/>
  <c r="O282" i="1"/>
  <c r="O285" i="1"/>
  <c r="O297" i="1"/>
  <c r="O313" i="1"/>
  <c r="O352" i="1"/>
  <c r="O385" i="1"/>
  <c r="O389" i="1"/>
  <c r="O401" i="1"/>
  <c r="O419" i="1"/>
  <c r="O457" i="1"/>
  <c r="O494" i="1"/>
  <c r="O70" i="1"/>
  <c r="O78" i="1"/>
  <c r="O94" i="1"/>
  <c r="O100" i="1"/>
  <c r="O108" i="1"/>
  <c r="O116" i="1"/>
  <c r="O126" i="1"/>
  <c r="O128" i="1"/>
  <c r="O136" i="1"/>
  <c r="O151" i="1"/>
  <c r="O153" i="1"/>
  <c r="O177" i="1"/>
  <c r="O211" i="1"/>
  <c r="O248" i="1"/>
  <c r="O278" i="1"/>
  <c r="O283" i="1"/>
  <c r="O289" i="1"/>
  <c r="O298" i="1"/>
  <c r="O307" i="1"/>
  <c r="O309" i="1"/>
  <c r="O317" i="1"/>
  <c r="O334" i="1"/>
  <c r="O344" i="1"/>
  <c r="O370" i="1"/>
  <c r="G373" i="1"/>
  <c r="G372" i="1" s="1"/>
  <c r="O380" i="1"/>
  <c r="O396" i="1"/>
  <c r="O399" i="1"/>
  <c r="G404" i="1"/>
  <c r="O411" i="1"/>
  <c r="O427" i="1"/>
  <c r="O480" i="1"/>
  <c r="O554" i="1"/>
  <c r="O194" i="1"/>
  <c r="O204" i="1"/>
  <c r="O207" i="1"/>
  <c r="O226" i="1"/>
  <c r="O229" i="1"/>
  <c r="O246" i="1"/>
  <c r="O279" i="1"/>
  <c r="O288" i="1"/>
  <c r="O310" i="1"/>
  <c r="O327" i="1"/>
  <c r="O332" i="1"/>
  <c r="O356" i="1"/>
  <c r="O368" i="1"/>
  <c r="O461" i="1"/>
  <c r="O467" i="1"/>
  <c r="O475" i="1"/>
  <c r="O490" i="1"/>
  <c r="O499" i="1"/>
  <c r="O527" i="1"/>
  <c r="O74" i="1"/>
  <c r="O82" i="1"/>
  <c r="O90" i="1"/>
  <c r="O124" i="1"/>
  <c r="O130" i="1"/>
  <c r="O138" i="1"/>
  <c r="O140" i="1"/>
  <c r="O155" i="1"/>
  <c r="O163" i="1"/>
  <c r="O165" i="1"/>
  <c r="O173" i="1"/>
  <c r="O175" i="1"/>
  <c r="O183" i="1"/>
  <c r="O188" i="1"/>
  <c r="O190" i="1"/>
  <c r="O200" i="1"/>
  <c r="O205" i="1"/>
  <c r="O212" i="1"/>
  <c r="O214" i="1"/>
  <c r="O227" i="1"/>
  <c r="O234" i="1"/>
  <c r="O247" i="1"/>
  <c r="O258" i="1"/>
  <c r="O299" i="1"/>
  <c r="O301" i="1"/>
  <c r="O325" i="1"/>
  <c r="O354" i="1"/>
  <c r="O403" i="1"/>
  <c r="O425" i="1"/>
  <c r="O432" i="1"/>
  <c r="O515" i="1"/>
  <c r="O538" i="1"/>
  <c r="O541" i="1"/>
  <c r="O544" i="1"/>
  <c r="O426" i="1"/>
  <c r="O488" i="1"/>
  <c r="O503" i="1"/>
  <c r="O510" i="1"/>
  <c r="O574" i="1"/>
  <c r="G292" i="1"/>
  <c r="O441" i="1"/>
  <c r="O451" i="1"/>
  <c r="O459" i="1"/>
  <c r="O473" i="1"/>
  <c r="O492" i="1"/>
  <c r="O513" i="1"/>
  <c r="O525" i="1"/>
  <c r="O546" i="1"/>
  <c r="O552" i="1"/>
  <c r="O560" i="1"/>
  <c r="O521" i="1" l="1"/>
  <c r="O550" i="1"/>
  <c r="O511" i="1"/>
  <c r="O374" i="1"/>
  <c r="O346" i="1"/>
  <c r="O262" i="1"/>
  <c r="O536" i="1"/>
  <c r="O431" i="1"/>
  <c r="O256" i="1"/>
  <c r="O233" i="1"/>
  <c r="O137" i="1"/>
  <c r="O489" i="1"/>
  <c r="O366" i="1"/>
  <c r="O206" i="1"/>
  <c r="O395" i="1"/>
  <c r="O223" i="1"/>
  <c r="O96" i="1"/>
  <c r="O83" i="1"/>
  <c r="O284" i="1"/>
  <c r="O567" i="1"/>
  <c r="O413" i="1"/>
  <c r="O391" i="1"/>
  <c r="O319" i="1"/>
  <c r="O539" i="1"/>
  <c r="O154" i="1"/>
  <c r="O479" i="1"/>
  <c r="O40" i="1"/>
  <c r="O114" i="1"/>
  <c r="O43" i="1"/>
  <c r="O302" i="1"/>
  <c r="O424" i="1"/>
  <c r="O187" i="1"/>
  <c r="O129" i="1"/>
  <c r="O465" i="1"/>
  <c r="O228" i="1"/>
  <c r="O553" i="1"/>
  <c r="O243" i="1"/>
  <c r="O176" i="1"/>
  <c r="O125" i="1"/>
  <c r="O34" i="1"/>
  <c r="O493" i="1"/>
  <c r="O400" i="1"/>
  <c r="O387" i="1"/>
  <c r="O295" i="1"/>
  <c r="O11" i="1"/>
  <c r="O458" i="1"/>
  <c r="O449" i="1"/>
  <c r="O572" i="1"/>
  <c r="O576" i="1"/>
  <c r="O405" i="1"/>
  <c r="O329" i="1"/>
  <c r="O353" i="1"/>
  <c r="O409" i="1"/>
  <c r="O378" i="1"/>
  <c r="O276" i="1"/>
  <c r="O167" i="1"/>
  <c r="O118" i="1"/>
  <c r="O28" i="1"/>
  <c r="O350" i="1"/>
  <c r="O306" i="1"/>
  <c r="O106" i="1"/>
  <c r="O20" i="1"/>
  <c r="O19" i="1" l="1"/>
  <c r="O104" i="1"/>
  <c r="O68" i="1"/>
  <c r="O496" i="1"/>
  <c r="O373" i="1"/>
  <c r="O145" i="1"/>
  <c r="O361" i="1"/>
  <c r="O386" i="1"/>
  <c r="O316" i="1"/>
  <c r="O519" i="1"/>
  <c r="O448" i="1"/>
  <c r="O292" i="1"/>
  <c r="O198" i="1"/>
  <c r="O535" i="1"/>
  <c r="O336" i="1"/>
  <c r="O404" i="1"/>
  <c r="O10" i="1"/>
  <c r="O9" i="1"/>
  <c r="O186" i="1"/>
  <c r="O423" i="1"/>
  <c r="O508" i="1"/>
  <c r="O185" i="1" l="1"/>
  <c r="O421" i="1"/>
  <c r="O532" i="1"/>
  <c r="O144" i="1"/>
  <c r="O372" i="1"/>
  <c r="O50" i="1"/>
  <c r="O506" i="1"/>
  <c r="O315" i="1"/>
  <c r="O49" i="1" l="1"/>
  <c r="O504" i="1"/>
  <c r="O371" i="1"/>
  <c r="O530" i="1"/>
  <c r="AI184" i="1"/>
  <c r="O184" i="1"/>
  <c r="O141" i="1" l="1"/>
  <c r="O476" i="1"/>
  <c r="O562" i="1"/>
  <c r="O564" i="1" l="1"/>
  <c r="O578" i="1" l="1"/>
  <c r="H580" i="1"/>
</calcChain>
</file>

<file path=xl/sharedStrings.xml><?xml version="1.0" encoding="utf-8"?>
<sst xmlns="http://schemas.openxmlformats.org/spreadsheetml/2006/main" count="2542" uniqueCount="1155">
  <si>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</si>
  <si>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</si>
  <si>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</si>
  <si>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</si>
  <si>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</si>
  <si>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</si>
  <si>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</si>
  <si>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</si>
  <si>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</si>
  <si>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</si>
  <si>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</si>
  <si>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</si>
  <si>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</si>
  <si>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</si>
  <si>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</si>
  <si>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</si>
  <si>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</si>
  <si>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</si>
  <si>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</si>
  <si>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</si>
  <si>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COVID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</si>
  <si>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</si>
  <si>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</si>
  <si>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</si>
  <si>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</si>
  <si>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</si>
  <si>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</si>
  <si>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</si>
  <si>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</si>
  <si>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</si>
  <si>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</si>
  <si>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</si>
  <si>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</si>
  <si>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</si>
  <si>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</si>
  <si>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</si>
  <si>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</si>
  <si>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</si>
  <si>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</si>
  <si>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</si>
  <si>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</si>
  <si>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</si>
  <si>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</si>
  <si>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</si>
  <si>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</si>
  <si>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</si>
  <si>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</si>
  <si>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</si>
  <si>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</si>
  <si>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</si>
  <si>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</si>
  <si>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</si>
  <si>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</si>
  <si>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</si>
  <si>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</si>
  <si>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</si>
  <si>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</si>
  <si>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</si>
  <si>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</si>
  <si>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</si>
  <si>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</si>
  <si>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</si>
  <si>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</si>
  <si>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</si>
  <si>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</si>
  <si>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</si>
  <si>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</si>
  <si>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</si>
  <si>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</si>
  <si>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</si>
  <si>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</si>
  <si>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</si>
  <si>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</si>
  <si>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</si>
  <si>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</si>
  <si>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</si>
  <si>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</si>
  <si>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</si>
  <si>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</si>
  <si>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</si>
  <si>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</si>
  <si>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</si>
  <si>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</si>
  <si>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</si>
  <si>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</si>
  <si>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</si>
  <si>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</si>
  <si>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</si>
  <si>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</si>
  <si>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</si>
  <si>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</si>
  <si>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</si>
  <si>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</si>
  <si>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</si>
  <si>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</si>
  <si>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</si>
  <si>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</si>
  <si>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</si>
  <si>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</si>
  <si>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</si>
  <si>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</si>
  <si>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</si>
  <si>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</si>
  <si>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</si>
  <si>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</si>
  <si>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</si>
  <si>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</si>
  <si>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</si>
  <si>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</si>
  <si>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</si>
  <si>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</si>
  <si>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</si>
  <si>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</si>
  <si>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</si>
  <si>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</si>
  <si>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</si>
  <si>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</si>
  <si>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</si>
  <si>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</si>
  <si>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</si>
  <si>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</si>
  <si>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</si>
  <si>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</si>
  <si>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</si>
  <si>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</si>
  <si>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</si>
  <si>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</si>
  <si>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</si>
  <si>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</si>
  <si>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</si>
  <si>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</si>
  <si>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</si>
  <si>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</si>
  <si>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</si>
  <si>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</si>
  <si>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</si>
  <si>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</si>
  <si>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</si>
  <si>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</si>
  <si>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</si>
  <si>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</si>
  <si>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</si>
  <si>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</si>
  <si>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</si>
  <si>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</si>
  <si>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</si>
  <si>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</si>
  <si>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</si>
  <si>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</si>
  <si>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</si>
  <si>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</si>
  <si>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</si>
  <si>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</si>
  <si>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</si>
  <si>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</si>
  <si>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</si>
  <si>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</si>
  <si>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</si>
  <si>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</si>
  <si>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</si>
  <si>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</si>
  <si>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</si>
  <si>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</si>
  <si>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</si>
  <si>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</si>
  <si>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</si>
  <si>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</si>
  <si>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</si>
  <si>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</si>
  <si>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</si>
  <si>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</si>
  <si>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</si>
  <si>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</si>
  <si>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</si>
  <si>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</si>
  <si>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</si>
  <si>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</si>
  <si>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</si>
  <si>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</si>
  <si>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</si>
  <si>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</si>
  <si>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</si>
  <si>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</si>
  <si>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</si>
  <si>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</si>
  <si>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</si>
  <si>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</si>
  <si>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</si>
  <si>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</si>
  <si>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</si>
  <si>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</si>
  <si>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</si>
  <si>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</si>
  <si>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</si>
  <si>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</si>
  <si>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</si>
  <si>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</si>
  <si>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</si>
  <si>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</si>
  <si>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</si>
  <si>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</si>
  <si>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</si>
  <si>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</si>
  <si>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</si>
  <si>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</si>
  <si>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</si>
  <si>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</si>
  <si>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</si>
  <si>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</si>
  <si>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</si>
  <si>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</si>
  <si>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</si>
  <si>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</si>
  <si>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</si>
  <si>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</si>
  <si>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</si>
  <si>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</si>
  <si>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</si>
  <si>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</si>
  <si>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</si>
  <si>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</si>
  <si>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</si>
  <si>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</si>
  <si>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</si>
  <si>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</si>
  <si>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</si>
  <si>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</si>
  <si>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</si>
  <si>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</si>
  <si>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</si>
  <si>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</si>
  <si>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</si>
  <si>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</si>
  <si>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</si>
  <si>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</si>
  <si>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</si>
  <si>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</si>
  <si>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</si>
  <si>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</si>
  <si>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</si>
  <si>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</si>
  <si>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</si>
  <si>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</si>
  <si>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</si>
  <si>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</si>
  <si>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</si>
  <si>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</si>
  <si>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</si>
  <si>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</si>
  <si>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</si>
  <si>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</si>
  <si>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</si>
  <si>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</si>
  <si>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</si>
  <si>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</si>
  <si>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</si>
  <si>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</si>
  <si>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</si>
  <si>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</si>
  <si>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</si>
  <si>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</si>
  <si>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</si>
  <si>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</si>
  <si>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</si>
  <si>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</si>
  <si>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</si>
  <si>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</si>
  <si>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</si>
  <si>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</si>
  <si>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</si>
  <si>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</si>
  <si>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</si>
  <si>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</si>
  <si>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</si>
  <si>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</si>
  <si>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</si>
  <si>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</si>
  <si>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</si>
  <si>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</si>
  <si>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</si>
  <si>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</si>
  <si>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</si>
  <si>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</si>
  <si>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</si>
  <si>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</si>
  <si>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</si>
  <si>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</si>
  <si>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</si>
  <si>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</si>
  <si>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</si>
  <si>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</si>
  <si>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</si>
  <si>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</si>
  <si>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</si>
  <si>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</si>
  <si>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</si>
  <si>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</si>
  <si>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</si>
  <si>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</si>
  <si>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</si>
  <si>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</si>
  <si>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</si>
  <si>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</si>
  <si>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</si>
  <si>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</si>
  <si>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</si>
  <si>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</si>
  <si>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</si>
  <si>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</si>
  <si>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</si>
  <si>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</si>
  <si>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</si>
  <si>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</si>
  <si>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</si>
  <si>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</si>
  <si>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</si>
  <si>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</si>
  <si>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</si>
  <si>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</si>
  <si>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</si>
  <si>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</si>
  <si>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</si>
  <si>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</si>
  <si>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</si>
  <si>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</si>
  <si>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</si>
  <si>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</si>
  <si>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</si>
  <si>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</si>
  <si>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</si>
  <si>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</si>
  <si>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</si>
  <si>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</si>
  <si>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</si>
  <si>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</si>
  <si>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</si>
  <si>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</si>
  <si>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</si>
  <si>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</si>
  <si>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</si>
  <si>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</si>
  <si>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</si>
  <si>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</si>
  <si>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</si>
  <si>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</si>
  <si>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</si>
  <si>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</si>
  <si>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</si>
  <si>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</si>
  <si>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</si>
  <si>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</si>
  <si>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</si>
  <si>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</si>
  <si>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</si>
  <si>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</si>
  <si>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</si>
  <si>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</si>
  <si>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</si>
  <si>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</si>
  <si>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</si>
  <si>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</si>
  <si>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</si>
  <si>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</si>
  <si>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</si>
  <si>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</si>
  <si>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</si>
  <si>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</si>
  <si>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</si>
  <si>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</si>
  <si>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</si>
  <si>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</si>
  <si>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</si>
  <si>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</si>
  <si>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</si>
  <si>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</si>
  <si>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</si>
  <si>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</si>
  <si>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</si>
  <si>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</si>
  <si>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</si>
  <si>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</si>
  <si>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</si>
  <si>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</si>
  <si>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</si>
  <si>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</si>
  <si>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</si>
  <si>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</si>
  <si>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</si>
  <si>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</si>
  <si>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</si>
  <si>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</si>
  <si>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</si>
  <si>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</si>
  <si>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</si>
  <si>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</si>
  <si>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</si>
  <si>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</si>
  <si>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</si>
  <si>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</si>
  <si>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</si>
  <si>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</si>
  <si>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</si>
  <si>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</si>
  <si>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</si>
  <si>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</si>
  <si>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</si>
  <si>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</si>
  <si>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</si>
  <si>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</si>
  <si>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</si>
  <si>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</si>
  <si>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</si>
  <si>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</si>
  <si>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</si>
  <si>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</si>
  <si>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</si>
  <si>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</si>
  <si>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</si>
  <si>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</si>
  <si>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</si>
  <si>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</si>
  <si>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</si>
  <si>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</si>
  <si>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</si>
  <si>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</si>
  <si>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</si>
  <si>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</si>
  <si>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</si>
  <si>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</si>
  <si>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</si>
  <si>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</si>
  <si>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</si>
  <si>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</si>
  <si>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</si>
  <si>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</si>
  <si>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</si>
  <si>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</si>
  <si>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</si>
  <si>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</si>
  <si>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</si>
  <si>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</si>
  <si>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</si>
  <si>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</si>
  <si>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</si>
  <si>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</si>
  <si>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</si>
  <si>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</si>
  <si>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</si>
  <si>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</si>
  <si>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</si>
  <si>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</si>
  <si>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</si>
  <si>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</si>
  <si>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</si>
  <si>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</si>
  <si>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</si>
  <si>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</si>
  <si>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</si>
  <si>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</si>
  <si>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</si>
  <si>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</si>
  <si>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</si>
  <si>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</si>
  <si>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</si>
  <si>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</si>
  <si>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</si>
  <si>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</si>
  <si>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</si>
  <si>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</si>
  <si>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</si>
  <si>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</si>
  <si>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</si>
  <si>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</si>
  <si>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</si>
  <si>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</si>
  <si>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</si>
  <si>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</si>
  <si>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</si>
  <si>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</si>
  <si>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</si>
  <si>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</si>
  <si>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</si>
  <si>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</si>
  <si>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</si>
  <si>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</si>
  <si>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</si>
  <si>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</si>
  <si>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</si>
  <si>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</si>
  <si>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</si>
  <si>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</si>
  <si>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</si>
  <si>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</si>
  <si>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</si>
  <si>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</si>
  <si>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</si>
  <si>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</si>
  <si>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</si>
  <si>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</si>
  <si>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</si>
  <si>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</si>
  <si>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</si>
  <si>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</si>
  <si>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</si>
  <si>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</si>
  <si>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</si>
  <si>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</si>
  <si>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</si>
  <si>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</si>
  <si>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</si>
  <si>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</si>
  <si>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</si>
  <si>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</si>
  <si>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</si>
  <si>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</si>
  <si>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</si>
  <si>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</si>
  <si>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</si>
  <si>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</si>
  <si>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</si>
  <si>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</si>
  <si>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</si>
  <si>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</si>
  <si>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</si>
  <si>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</si>
  <si>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</si>
  <si>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</si>
  <si>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</si>
  <si>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</si>
  <si>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</si>
  <si>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</si>
  <si>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</si>
  <si>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</si>
  <si>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</si>
  <si>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</si>
  <si>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</si>
  <si>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</si>
  <si>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</si>
  <si>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</si>
  <si>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</si>
  <si>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</si>
  <si>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</si>
  <si>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</si>
  <si>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</si>
  <si>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</si>
  <si>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</si>
  <si>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</si>
  <si>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</si>
  <si>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</si>
  <si>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</si>
  <si>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</si>
  <si>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</si>
  <si>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</si>
  <si>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</si>
  <si>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</si>
  <si>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</si>
  <si>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</si>
  <si>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</si>
  <si>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</si>
  <si>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</si>
  <si>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</si>
  <si>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</si>
  <si>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</si>
  <si>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</si>
  <si>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</si>
  <si>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</si>
  <si>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</si>
  <si>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</si>
  <si>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</si>
  <si>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</si>
  <si>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</si>
  <si>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</si>
  <si>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</si>
  <si>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</si>
  <si>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</si>
  <si>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</si>
  <si>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</si>
  <si>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</si>
  <si>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</si>
  <si>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</si>
  <si>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</si>
  <si>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</si>
  <si>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</si>
  <si>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</si>
  <si>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</si>
  <si>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</si>
  <si>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</si>
  <si>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</si>
  <si>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</si>
  <si>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</si>
  <si>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</si>
  <si>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</si>
  <si>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</si>
  <si>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</si>
  <si>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</si>
  <si>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</si>
  <si>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</si>
  <si>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</si>
  <si>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</si>
  <si>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</si>
  <si>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</si>
  <si>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</si>
  <si>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</si>
  <si>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</si>
  <si>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</si>
  <si>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</si>
  <si>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</si>
  <si>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</si>
  <si>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</si>
  <si>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</si>
  <si>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</si>
  <si>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</si>
  <si>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</si>
  <si>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</si>
  <si>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</si>
  <si>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</si>
  <si>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</si>
  <si>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</si>
  <si>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</si>
  <si>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</si>
  <si>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</si>
  <si>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</si>
  <si>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</si>
  <si>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</si>
  <si>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</si>
  <si>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</si>
  <si>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</si>
  <si>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</si>
  <si>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</si>
  <si>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</si>
  <si>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</si>
  <si>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</si>
  <si>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</si>
  <si>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</si>
  <si>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</si>
  <si>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</si>
  <si>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</si>
  <si>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</si>
  <si>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</si>
  <si>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</si>
  <si>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</si>
  <si>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</si>
  <si>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</si>
  <si>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</si>
  <si>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</si>
  <si>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</si>
  <si>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</si>
  <si>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</si>
  <si>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</si>
  <si>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</si>
  <si>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</si>
  <si>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</si>
  <si>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</si>
  <si>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</si>
  <si>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</si>
  <si>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</si>
  <si>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</si>
  <si>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</si>
  <si>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</si>
  <si>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</si>
  <si>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</si>
  <si>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</si>
  <si>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</si>
  <si>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</si>
  <si>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</si>
  <si>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</si>
  <si>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</si>
  <si>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</si>
  <si>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</si>
  <si>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</si>
  <si>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</si>
  <si>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</si>
  <si>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</si>
  <si>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</si>
  <si>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</si>
  <si>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</si>
  <si>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</si>
  <si>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</si>
  <si>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</si>
  <si>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</si>
  <si>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</si>
  <si>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</si>
  <si>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</si>
  <si>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</si>
  <si>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</si>
  <si>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</si>
  <si>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</si>
  <si>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</si>
  <si>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</si>
  <si>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</si>
  <si>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</si>
  <si>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</si>
  <si>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</si>
  <si>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</si>
  <si>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</si>
  <si>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</si>
  <si>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</si>
  <si>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</si>
  <si>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</si>
  <si>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</si>
  <si>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</si>
  <si>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</si>
  <si>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</si>
  <si>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</si>
  <si>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</si>
  <si>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</si>
  <si>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</si>
  <si>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</si>
  <si>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</si>
  <si>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</si>
  <si>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</si>
  <si>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</si>
  <si>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</si>
  <si>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</si>
  <si>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</si>
  <si>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</si>
  <si>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</si>
  <si>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</si>
  <si>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</si>
  <si>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</si>
  <si>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</si>
  <si>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</si>
  <si>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</si>
  <si>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</si>
  <si>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</si>
  <si>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</si>
  <si>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</si>
  <si>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</si>
  <si>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</si>
  <si>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</si>
  <si>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</si>
  <si>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</si>
  <si>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</si>
  <si>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</si>
  <si>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</si>
  <si>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</si>
  <si>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</si>
  <si>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</si>
  <si>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</si>
  <si>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</si>
  <si>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</si>
  <si>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</si>
  <si>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</si>
  <si>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</si>
  <si>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</si>
  <si>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</si>
  <si>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</si>
  <si>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</si>
  <si>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</si>
  <si>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</si>
  <si>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</si>
  <si>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</si>
  <si>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</si>
  <si>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</si>
  <si>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</si>
  <si>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</si>
  <si>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</si>
  <si>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</si>
  <si>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</si>
  <si>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</si>
  <si>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</si>
  <si>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</si>
  <si>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</si>
  <si>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</si>
  <si>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</si>
  <si>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</si>
  <si>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</si>
  <si>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</si>
  <si>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</si>
  <si>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</si>
  <si>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</si>
  <si>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</si>
  <si>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</si>
  <si>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</si>
  <si>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</si>
  <si>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</si>
  <si>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</si>
  <si>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</si>
  <si>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</si>
  <si>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</si>
  <si>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</si>
  <si>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</si>
  <si>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</si>
  <si>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</si>
  <si>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</si>
  <si>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</si>
  <si>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</si>
  <si>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</si>
  <si>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</si>
  <si>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</si>
  <si>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</si>
  <si>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</si>
  <si>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</si>
  <si>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</si>
  <si>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</si>
  <si>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</si>
  <si>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</si>
  <si>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</si>
  <si>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</si>
  <si>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</si>
  <si>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</si>
  <si>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</si>
  <si>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</si>
  <si>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</si>
  <si>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</si>
  <si>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</si>
  <si>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</si>
  <si>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</si>
  <si>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</si>
  <si>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</si>
  <si>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</si>
  <si>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</si>
  <si>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</si>
  <si>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</si>
  <si>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</si>
  <si>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</si>
  <si>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</si>
  <si>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</si>
  <si>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</si>
  <si>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</si>
  <si>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</si>
  <si>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</si>
  <si>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</si>
  <si>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</si>
  <si>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</si>
  <si>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</si>
  <si>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</si>
  <si>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</si>
  <si>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</si>
  <si>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</si>
  <si>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</si>
  <si>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</si>
  <si>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</si>
  <si>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</si>
  <si>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</si>
  <si>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</si>
  <si>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</si>
  <si>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</si>
  <si>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</si>
  <si>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</si>
  <si>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</si>
  <si>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</si>
  <si>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</si>
  <si>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</si>
  <si>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</si>
  <si>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</si>
  <si>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</si>
  <si>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</si>
  <si>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</si>
  <si>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</si>
  <si>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</si>
  <si>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</si>
  <si>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</si>
  <si>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</si>
  <si>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</si>
  <si>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</si>
  <si>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</si>
  <si>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</si>
  <si>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</si>
  <si>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</si>
  <si>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</si>
  <si>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</si>
  <si>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</si>
  <si>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</si>
  <si>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</si>
  <si>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</si>
  <si>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</si>
  <si>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</si>
  <si>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</si>
  <si>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</si>
  <si>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</si>
  <si>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</si>
  <si>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</si>
  <si>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</si>
  <si>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</si>
  <si>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</si>
  <si>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</si>
  <si>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</si>
  <si>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</si>
  <si>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</si>
  <si>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</si>
  <si>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</si>
  <si>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</si>
  <si>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</si>
  <si>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</si>
  <si>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</si>
  <si>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</si>
  <si>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</si>
  <si>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</si>
  <si>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</si>
  <si>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</si>
  <si>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</si>
  <si>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</si>
  <si>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</si>
  <si>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</si>
  <si>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</si>
  <si>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</si>
  <si>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</si>
  <si>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</si>
  <si>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</si>
  <si>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</si>
  <si>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</si>
  <si>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</si>
  <si>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</si>
  <si>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</si>
  <si>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</si>
  <si>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</si>
  <si>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</si>
  <si>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</si>
  <si>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</si>
  <si>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</si>
  <si>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</si>
  <si>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</si>
  <si>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</si>
  <si>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</si>
  <si>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</si>
  <si>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</si>
  <si>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</si>
  <si>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</si>
  <si>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</si>
  <si>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</si>
  <si>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</si>
  <si>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</si>
  <si>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</si>
  <si>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</si>
  <si>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</si>
  <si>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</si>
  <si>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</si>
  <si>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</si>
  <si>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</si>
  <si>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</si>
  <si>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</si>
  <si>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</si>
  <si>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</si>
  <si>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</si>
  <si>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</si>
  <si>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</si>
  <si>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</si>
  <si>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</si>
  <si>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</si>
  <si>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</si>
  <si>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</si>
  <si>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</si>
  <si>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</si>
  <si>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</si>
  <si>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</si>
  <si>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</si>
  <si>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</si>
  <si>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</si>
  <si>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</si>
  <si>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</si>
  <si>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</si>
  <si>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</si>
  <si>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</si>
  <si>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</si>
  <si>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</si>
  <si>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</si>
  <si>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</si>
  <si>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</si>
  <si>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</si>
  <si>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</si>
  <si>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</si>
  <si>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</si>
  <si>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</si>
  <si>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</si>
  <si>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</si>
  <si>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</si>
  <si>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</si>
  <si>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</si>
  <si>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</si>
  <si>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</si>
  <si>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</si>
  <si>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</si>
  <si>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</si>
  <si>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</si>
  <si>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</si>
  <si>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</si>
  <si>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</si>
  <si>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</si>
  <si>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</si>
  <si>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</si>
  <si>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</si>
  <si>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</si>
  <si>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</si>
  <si>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</si>
  <si>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</si>
  <si>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</si>
  <si>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</si>
  <si>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</si>
  <si>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</si>
  <si>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</si>
  <si>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</si>
  <si>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</si>
  <si>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</si>
  <si>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</si>
  <si>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</si>
  <si>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</si>
  <si>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</si>
  <si>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</si>
  <si>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</si>
  <si>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</si>
  <si>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</si>
  <si>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</si>
  <si>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</si>
  <si>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</si>
  <si>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</si>
  <si>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</si>
  <si>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</si>
  <si>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</si>
  <si>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</si>
  <si>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</si>
  <si>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</si>
  <si>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</si>
  <si>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</si>
  <si>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</si>
  <si>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</si>
  <si>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</si>
  <si>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</si>
  <si>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</si>
  <si>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</si>
  <si>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</si>
  <si>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</si>
  <si>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</si>
  <si>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</si>
  <si>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</si>
  <si>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</si>
  <si>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</si>
  <si>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</si>
  <si>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</si>
  <si>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</si>
  <si>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</si>
  <si>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</si>
  <si>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</si>
  <si>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</si>
  <si>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</si>
  <si>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</si>
  <si>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</si>
  <si>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</si>
  <si>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</si>
  <si>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</si>
  <si>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</si>
  <si>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</si>
  <si>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</si>
  <si>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</si>
  <si>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</si>
  <si>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</si>
  <si>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</si>
  <si>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</si>
  <si>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</si>
  <si>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</si>
  <si>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</si>
  <si>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</si>
  <si>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</si>
  <si>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</si>
  <si>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</si>
  <si>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</si>
  <si>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</si>
  <si>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</si>
  <si>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</si>
  <si>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</si>
  <si>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</si>
  <si>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</si>
  <si>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</si>
  <si>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</si>
  <si>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</si>
  <si>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</si>
  <si>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</si>
  <si>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</si>
  <si>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</si>
  <si>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</si>
  <si>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</si>
  <si>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</si>
  <si>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</si>
  <si>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</si>
  <si>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</si>
  <si>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</si>
  <si>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</si>
  <si>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</si>
  <si>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</si>
  <si>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</si>
  <si>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</si>
  <si>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</si>
  <si>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</si>
  <si>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</si>
  <si>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</si>
  <si>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</si>
  <si>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</si>
  <si>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</si>
  <si>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</si>
  <si>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</si>
  <si>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</si>
  <si>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</si>
  <si>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</si>
  <si>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</si>
  <si>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</si>
  <si>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</si>
  <si>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</si>
  <si>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</si>
  <si>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</si>
  <si>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</si>
  <si>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</si>
  <si>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</si>
  <si>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</si>
  <si>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</si>
  <si>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</si>
  <si>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</si>
  <si>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</si>
  <si>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</si>
  <si>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</si>
  <si>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</si>
  <si>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</si>
  <si>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</si>
  <si>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</si>
  <si>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</si>
  <si>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</si>
  <si>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</si>
  <si>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</si>
  <si>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</si>
  <si>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</si>
  <si>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</si>
  <si>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</si>
  <si>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</si>
  <si>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</si>
  <si>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</si>
  <si>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</si>
  <si>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</si>
  <si>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</si>
  <si>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</si>
  <si>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</si>
  <si>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</si>
  <si>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</si>
  <si>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</si>
  <si>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</si>
  <si>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</si>
  <si>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</si>
  <si>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</si>
  <si>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</si>
  <si>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</si>
  <si>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</si>
  <si>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</si>
  <si>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</si>
  <si>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</si>
  <si>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</si>
  <si>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</si>
  <si>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</si>
  <si>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</si>
  <si>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</si>
  <si>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</si>
  <si>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</si>
  <si>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 xml:space="preserve">      Dott. Maurizio De Nuccio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</si>
  <si>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</si>
  <si>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</si>
  <si>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</si>
  <si>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</si>
  <si>
    <t>CE II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</si>
</sst>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\ _€_-;\-* #,##0.00\ _€_-;_-* &quot;-&quot;??\ _€_-;_-@_-"/>
    <numFmt numFmtId="164" formatCode="_-&quot;€&quot;\ * #,##0_-;\-&quot;€&quot;\ * #,##0_-;_-&quot;€&quot;\ * &quot;-&quot;_-;_-@_-"/>
    <numFmt numFmtId="165" formatCode="_-* #,##0_-;\-* #,##0_-;_-* &quot;-&quot;_-;_-@_-"/>
    <numFmt numFmtId="166" formatCode="_-* #,##0.00_-;\-* #,##0.00_-;_-* &quot;-&quot;??_-;_-@_-"/>
    <numFmt numFmtId="167" formatCode="_ * #,##0_ ;_ * \-#,##0_ ;_ * &quot;-&quot;_ ;_ @_ "/>
    <numFmt numFmtId="168" formatCode="_ * #,##0.00_ ;_ * \-#,##0.00_ ;_ * &quot;-&quot;??_ ;_ @_ "/>
    <numFmt numFmtId="169" formatCode="_ &quot;L.&quot;\ * #,##0_ ;_ &quot;L.&quot;\ * \-#,##0_ ;_ &quot;L.&quot;\ * &quot;-&quot;_ ;_ @_ "/>
    <numFmt numFmtId="170" formatCode="_ &quot;L.&quot;\ * #,##0.00_ ;_ &quot;L.&quot;\ * \-#,##0.00_ ;_ &quot;L.&quot;\ * &quot;-&quot;??_ ;_ @_ "/>
    <numFmt numFmtId="171" formatCode="_-[$€-2]\ * #,##0.00_-;\-[$€-2]\ * #,##0.00_-;_-[$€-2]\ * &quot;-&quot;??_-"/>
    <numFmt numFmtId="172" formatCode="_-[$€]\ * #,##0.00_-;\-[$€]\ * #,##0.00_-;_-[$€]\ * &quot;-&quot;??_-;_-@_-"/>
    <numFmt numFmtId="173" formatCode="_-* #,##0_-;\-* #,##0_-;_-* \-_-;_-@_-"/>
    <numFmt numFmtId="174" formatCode="_(&quot;$&quot;* #,##0.00_);_(&quot;$&quot;* \(#,##0.00\);_(&quot;$&quot;* &quot;-&quot;??_);_(@_)"/>
    <numFmt numFmtId="175" formatCode="_(\$* #,##0_);_(\$* \(#,##0\);_(\$* &quot;-&quot;_);_(@_)"/>
    <numFmt numFmtId="176" formatCode="#,##0;\-\ #,##0;_-\ &quot;- &quot;"/>
    <numFmt numFmtId="177" formatCode="_-&quot;L.&quot;\ * #,##0_-;\-&quot;L.&quot;\ * #,##0_-;_-&quot;L.&quot;\ * &quot;-&quot;_-;_-@_-"/>
    <numFmt numFmtId="178" formatCode="_-&quot;€ &quot;* #,##0.00_-;&quot;-€ &quot;* #,##0.00_-;_-&quot;€ &quot;* \-??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sz val="8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9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166" fontId="8" fillId="0" borderId="0" applyNumberFormat="0" applyFont="0" applyFill="0" applyBorder="0" applyAlignment="0" applyProtection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14" fontId="23" fillId="0" borderId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1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4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24" borderId="0" applyNumberFormat="0" applyBorder="0" applyAlignment="0" applyProtection="0"/>
    <xf numFmtId="0" fontId="24" fillId="32" borderId="0" applyNumberFormat="0" applyBorder="0" applyAlignment="0" applyProtection="0"/>
    <xf numFmtId="0" fontId="25" fillId="16" borderId="0" applyNumberFormat="0" applyBorder="0" applyAlignment="0" applyProtection="0"/>
    <xf numFmtId="0" fontId="26" fillId="11" borderId="55" applyNumberFormat="0" applyAlignment="0" applyProtection="0"/>
    <xf numFmtId="0" fontId="26" fillId="11" borderId="55" applyNumberFormat="0" applyAlignment="0" applyProtection="0"/>
    <xf numFmtId="0" fontId="26" fillId="11" borderId="55" applyNumberFormat="0" applyAlignment="0" applyProtection="0"/>
    <xf numFmtId="0" fontId="26" fillId="11" borderId="55" applyNumberFormat="0" applyAlignment="0" applyProtection="0"/>
    <xf numFmtId="0" fontId="26" fillId="11" borderId="55" applyNumberFormat="0" applyAlignment="0" applyProtection="0"/>
    <xf numFmtId="0" fontId="26" fillId="11" borderId="55" applyNumberFormat="0" applyAlignment="0" applyProtection="0"/>
    <xf numFmtId="0" fontId="26" fillId="11" borderId="55" applyNumberFormat="0" applyAlignment="0" applyProtection="0"/>
    <xf numFmtId="0" fontId="26" fillId="11" borderId="55" applyNumberFormat="0" applyAlignment="0" applyProtection="0"/>
    <xf numFmtId="0" fontId="27" fillId="0" borderId="56" applyNumberFormat="0" applyFill="0" applyAlignment="0" applyProtection="0"/>
    <xf numFmtId="0" fontId="27" fillId="0" borderId="56" applyNumberFormat="0" applyFill="0" applyAlignment="0" applyProtection="0"/>
    <xf numFmtId="0" fontId="27" fillId="0" borderId="56" applyNumberFormat="0" applyFill="0" applyAlignment="0" applyProtection="0"/>
    <xf numFmtId="0" fontId="27" fillId="0" borderId="56" applyNumberFormat="0" applyFill="0" applyAlignment="0" applyProtection="0"/>
    <xf numFmtId="0" fontId="27" fillId="0" borderId="56" applyNumberFormat="0" applyFill="0" applyAlignment="0" applyProtection="0"/>
    <xf numFmtId="0" fontId="27" fillId="0" borderId="56" applyNumberFormat="0" applyFill="0" applyAlignment="0" applyProtection="0"/>
    <xf numFmtId="0" fontId="27" fillId="0" borderId="56" applyNumberFormat="0" applyFill="0" applyAlignment="0" applyProtection="0"/>
    <xf numFmtId="0" fontId="28" fillId="25" borderId="57" applyNumberFormat="0" applyAlignment="0" applyProtection="0"/>
    <xf numFmtId="0" fontId="28" fillId="25" borderId="57" applyNumberFormat="0" applyAlignment="0" applyProtection="0"/>
    <xf numFmtId="0" fontId="28" fillId="25" borderId="57" applyNumberFormat="0" applyAlignment="0" applyProtection="0"/>
    <xf numFmtId="0" fontId="28" fillId="25" borderId="57" applyNumberFormat="0" applyAlignment="0" applyProtection="0"/>
    <xf numFmtId="0" fontId="28" fillId="25" borderId="57" applyNumberFormat="0" applyAlignment="0" applyProtection="0"/>
    <xf numFmtId="0" fontId="28" fillId="25" borderId="57" applyNumberFormat="0" applyAlignment="0" applyProtection="0"/>
    <xf numFmtId="0" fontId="28" fillId="25" borderId="57" applyNumberFormat="0" applyAlignment="0" applyProtection="0"/>
    <xf numFmtId="0" fontId="28" fillId="25" borderId="57" applyNumberFormat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67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17" borderId="0" applyNumberFormat="0" applyBorder="0" applyAlignment="0" applyProtection="0"/>
    <xf numFmtId="0" fontId="32" fillId="0" borderId="58" applyNumberFormat="0" applyFill="0" applyAlignment="0" applyProtection="0"/>
    <xf numFmtId="0" fontId="33" fillId="0" borderId="58" applyNumberFormat="0" applyFill="0" applyAlignment="0" applyProtection="0"/>
    <xf numFmtId="0" fontId="34" fillId="0" borderId="5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12" borderId="55" applyNumberFormat="0" applyAlignment="0" applyProtection="0"/>
    <xf numFmtId="0" fontId="36" fillId="12" borderId="55" applyNumberFormat="0" applyAlignment="0" applyProtection="0"/>
    <xf numFmtId="0" fontId="36" fillId="12" borderId="55" applyNumberFormat="0" applyAlignment="0" applyProtection="0"/>
    <xf numFmtId="0" fontId="36" fillId="12" borderId="55" applyNumberFormat="0" applyAlignment="0" applyProtection="0"/>
    <xf numFmtId="0" fontId="36" fillId="12" borderId="55" applyNumberFormat="0" applyAlignment="0" applyProtection="0"/>
    <xf numFmtId="0" fontId="36" fillId="12" borderId="55" applyNumberFormat="0" applyAlignment="0" applyProtection="0"/>
    <xf numFmtId="0" fontId="36" fillId="12" borderId="55" applyNumberFormat="0" applyAlignment="0" applyProtection="0"/>
    <xf numFmtId="0" fontId="27" fillId="0" borderId="56" applyNumberFormat="0" applyFill="0" applyAlignment="0" applyProtection="0"/>
    <xf numFmtId="165" fontId="3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65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5" fontId="38" fillId="0" borderId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166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8" fillId="0" borderId="0"/>
    <xf numFmtId="0" fontId="1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41" fillId="0" borderId="0"/>
    <xf numFmtId="0" fontId="8" fillId="0" borderId="0" applyNumberFormat="0" applyFont="0" applyFill="0" applyBorder="0" applyAlignment="0" applyProtection="0"/>
    <xf numFmtId="0" fontId="8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37" fillId="0" borderId="0"/>
    <xf numFmtId="0" fontId="9" fillId="0" borderId="0"/>
    <xf numFmtId="0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38" fillId="0" borderId="0"/>
    <xf numFmtId="0" fontId="8" fillId="0" borderId="0" applyNumberFormat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" fillId="0" borderId="0"/>
    <xf numFmtId="172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42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13" borderId="60" applyNumberFormat="0" applyFont="0" applyAlignment="0" applyProtection="0"/>
    <xf numFmtId="0" fontId="8" fillId="13" borderId="60" applyNumberFormat="0" applyFont="0" applyAlignment="0" applyProtection="0"/>
    <xf numFmtId="0" fontId="8" fillId="13" borderId="60" applyNumberFormat="0" applyFont="0" applyAlignment="0" applyProtection="0"/>
    <xf numFmtId="0" fontId="9" fillId="13" borderId="60" applyNumberFormat="0" applyFont="0" applyAlignment="0" applyProtection="0"/>
    <xf numFmtId="0" fontId="9" fillId="13" borderId="60" applyNumberFormat="0" applyFont="0" applyAlignment="0" applyProtection="0"/>
    <xf numFmtId="0" fontId="9" fillId="13" borderId="60" applyNumberFormat="0" applyFont="0" applyAlignment="0" applyProtection="0"/>
    <xf numFmtId="0" fontId="9" fillId="13" borderId="60" applyNumberFormat="0" applyFont="0" applyAlignment="0" applyProtection="0"/>
    <xf numFmtId="0" fontId="8" fillId="13" borderId="61" applyNumberFormat="0" applyFont="0" applyAlignment="0" applyProtection="0"/>
    <xf numFmtId="176" fontId="8" fillId="0" borderId="0" applyFont="0" applyFill="0" applyBorder="0" applyAlignment="0" applyProtection="0"/>
    <xf numFmtId="0" fontId="43" fillId="11" borderId="62" applyNumberFormat="0" applyAlignment="0" applyProtection="0"/>
    <xf numFmtId="0" fontId="43" fillId="11" borderId="62" applyNumberFormat="0" applyAlignment="0" applyProtection="0"/>
    <xf numFmtId="0" fontId="43" fillId="11" borderId="62" applyNumberFormat="0" applyAlignment="0" applyProtection="0"/>
    <xf numFmtId="0" fontId="43" fillId="11" borderId="62" applyNumberFormat="0" applyAlignment="0" applyProtection="0"/>
    <xf numFmtId="0" fontId="43" fillId="11" borderId="62" applyNumberFormat="0" applyAlignment="0" applyProtection="0"/>
    <xf numFmtId="0" fontId="43" fillId="11" borderId="62" applyNumberFormat="0" applyAlignment="0" applyProtection="0"/>
    <xf numFmtId="0" fontId="43" fillId="11" borderId="6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ill="0" applyBorder="0" applyAlignment="0" applyProtection="0"/>
    <xf numFmtId="9" fontId="3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45" fillId="34" borderId="63">
      <alignment vertical="center"/>
    </xf>
    <xf numFmtId="49" fontId="8" fillId="35" borderId="63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9" fillId="0" borderId="65" applyNumberFormat="0" applyFill="0" applyAlignment="0" applyProtection="0"/>
    <xf numFmtId="0" fontId="49" fillId="0" borderId="65" applyNumberFormat="0" applyFill="0" applyAlignment="0" applyProtection="0"/>
    <xf numFmtId="0" fontId="49" fillId="0" borderId="65" applyNumberFormat="0" applyFill="0" applyAlignment="0" applyProtection="0"/>
    <xf numFmtId="0" fontId="49" fillId="0" borderId="65" applyNumberFormat="0" applyFill="0" applyAlignment="0" applyProtection="0"/>
    <xf numFmtId="0" fontId="49" fillId="0" borderId="65" applyNumberFormat="0" applyFill="0" applyAlignment="0" applyProtection="0"/>
    <xf numFmtId="0" fontId="49" fillId="0" borderId="65" applyNumberFormat="0" applyFill="0" applyAlignment="0" applyProtection="0"/>
    <xf numFmtId="0" fontId="49" fillId="0" borderId="65" applyNumberFormat="0" applyFill="0" applyAlignment="0" applyProtection="0"/>
    <xf numFmtId="0" fontId="50" fillId="0" borderId="66" applyNumberFormat="0" applyFill="0" applyAlignment="0" applyProtection="0"/>
    <xf numFmtId="0" fontId="50" fillId="0" borderId="66" applyNumberFormat="0" applyFill="0" applyAlignment="0" applyProtection="0"/>
    <xf numFmtId="0" fontId="50" fillId="0" borderId="66" applyNumberFormat="0" applyFill="0" applyAlignment="0" applyProtection="0"/>
    <xf numFmtId="0" fontId="50" fillId="0" borderId="66" applyNumberFormat="0" applyFill="0" applyAlignment="0" applyProtection="0"/>
    <xf numFmtId="0" fontId="50" fillId="0" borderId="66" applyNumberFormat="0" applyFill="0" applyAlignment="0" applyProtection="0"/>
    <xf numFmtId="0" fontId="50" fillId="0" borderId="66" applyNumberFormat="0" applyFill="0" applyAlignment="0" applyProtection="0"/>
    <xf numFmtId="0" fontId="50" fillId="0" borderId="66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67" applyNumberFormat="0" applyFill="0" applyAlignment="0" applyProtection="0"/>
    <xf numFmtId="0" fontId="52" fillId="0" borderId="68" applyNumberFormat="0" applyFill="0" applyAlignment="0" applyProtection="0"/>
    <xf numFmtId="0" fontId="52" fillId="0" borderId="68" applyNumberFormat="0" applyFill="0" applyAlignment="0" applyProtection="0"/>
    <xf numFmtId="0" fontId="52" fillId="0" borderId="68" applyNumberFormat="0" applyFill="0" applyAlignment="0" applyProtection="0"/>
    <xf numFmtId="0" fontId="52" fillId="0" borderId="68" applyNumberFormat="0" applyFill="0" applyAlignment="0" applyProtection="0"/>
    <xf numFmtId="0" fontId="52" fillId="0" borderId="68" applyNumberFormat="0" applyFill="0" applyAlignment="0" applyProtection="0"/>
    <xf numFmtId="0" fontId="52" fillId="0" borderId="68" applyNumberFormat="0" applyFill="0" applyAlignment="0" applyProtection="0"/>
    <xf numFmtId="0" fontId="52" fillId="0" borderId="68" applyNumberFormat="0" applyFill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17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8" fontId="8" fillId="0" borderId="0" applyFill="0" applyBorder="0" applyAlignment="0" applyProtection="0"/>
    <xf numFmtId="0" fontId="46" fillId="0" borderId="0" applyNumberFormat="0" applyFill="0" applyBorder="0" applyAlignment="0" applyProtection="0"/>
  </cellStyleXfs>
  <cellXfs count="377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0" borderId="0" xfId="3" applyFont="1" applyAlignment="1">
      <alignment horizontal="center" vertical="center" wrapText="1"/>
    </xf>
    <xf numFmtId="43" fontId="6" fillId="0" borderId="1" xfId="3" applyFont="1" applyBorder="1" applyAlignment="1">
      <alignment horizontal="left" vertical="center" wrapText="1"/>
    </xf>
    <xf numFmtId="0" fontId="6" fillId="0" borderId="0" xfId="2" applyFont="1" applyFill="1" applyAlignment="1">
      <alignment horizontal="center" vertical="center"/>
    </xf>
    <xf numFmtId="43" fontId="6" fillId="0" borderId="0" xfId="3" applyFont="1" applyFill="1" applyAlignment="1">
      <alignment horizontal="center" vertical="center"/>
    </xf>
    <xf numFmtId="43" fontId="6" fillId="0" borderId="1" xfId="3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43" fontId="4" fillId="0" borderId="0" xfId="3" applyFont="1" applyBorder="1" applyAlignment="1">
      <alignment horizontal="center" vertical="center"/>
    </xf>
    <xf numFmtId="43" fontId="4" fillId="5" borderId="1" xfId="4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43" fontId="4" fillId="5" borderId="3" xfId="3" applyFont="1" applyFill="1" applyBorder="1" applyAlignment="1">
      <alignment vertical="center" wrapText="1"/>
    </xf>
    <xf numFmtId="43" fontId="4" fillId="0" borderId="0" xfId="3" applyFont="1" applyFill="1" applyBorder="1" applyAlignment="1">
      <alignment horizontal="center" vertical="center"/>
    </xf>
    <xf numFmtId="166" fontId="4" fillId="5" borderId="2" xfId="1" applyFont="1" applyFill="1" applyBorder="1" applyAlignment="1">
      <alignment horizontal="center" vertical="center"/>
    </xf>
    <xf numFmtId="43" fontId="4" fillId="0" borderId="1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166" fontId="4" fillId="5" borderId="1" xfId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right" vertical="center"/>
    </xf>
    <xf numFmtId="43" fontId="4" fillId="6" borderId="1" xfId="4" applyFont="1" applyFill="1" applyBorder="1" applyAlignment="1">
      <alignment horizontal="center" vertical="center"/>
    </xf>
    <xf numFmtId="43" fontId="4" fillId="6" borderId="4" xfId="3" applyFont="1" applyFill="1" applyBorder="1" applyAlignment="1">
      <alignment vertical="center" wrapText="1"/>
    </xf>
    <xf numFmtId="166" fontId="4" fillId="6" borderId="2" xfId="1" applyFont="1" applyFill="1" applyBorder="1" applyAlignment="1">
      <alignment horizontal="center" vertical="center"/>
    </xf>
    <xf numFmtId="43" fontId="6" fillId="7" borderId="1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43" fontId="6" fillId="0" borderId="0" xfId="3" applyFont="1" applyFill="1" applyBorder="1" applyAlignment="1">
      <alignment horizontal="center" vertical="center"/>
    </xf>
    <xf numFmtId="43" fontId="6" fillId="0" borderId="1" xfId="2" applyNumberFormat="1" applyFont="1" applyFill="1" applyBorder="1" applyAlignment="1">
      <alignment horizontal="center" vertical="center"/>
    </xf>
    <xf numFmtId="43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43" fontId="4" fillId="2" borderId="0" xfId="4" applyFont="1" applyFill="1" applyBorder="1" applyAlignment="1">
      <alignment horizontal="center" vertical="center"/>
    </xf>
    <xf numFmtId="43" fontId="4" fillId="2" borderId="0" xfId="3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43" fontId="4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6" fillId="0" borderId="0" xfId="3" applyFont="1" applyAlignment="1">
      <alignment horizontal="center" vertical="center" wrapText="1"/>
    </xf>
    <xf numFmtId="43" fontId="6" fillId="2" borderId="0" xfId="3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10" fillId="8" borderId="5" xfId="5" applyFont="1" applyFill="1" applyBorder="1" applyAlignment="1">
      <alignment horizontal="center" vertical="center"/>
    </xf>
    <xf numFmtId="0" fontId="10" fillId="8" borderId="6" xfId="5" applyFont="1" applyFill="1" applyBorder="1" applyAlignment="1">
      <alignment horizontal="center" vertical="center" wrapText="1"/>
    </xf>
    <xf numFmtId="0" fontId="10" fillId="8" borderId="6" xfId="5" applyFont="1" applyFill="1" applyBorder="1" applyAlignment="1">
      <alignment horizontal="center" vertical="center"/>
    </xf>
    <xf numFmtId="43" fontId="10" fillId="8" borderId="6" xfId="3" applyFont="1" applyFill="1" applyBorder="1" applyAlignment="1">
      <alignment horizontal="center" vertical="center" wrapText="1"/>
    </xf>
    <xf numFmtId="43" fontId="10" fillId="8" borderId="7" xfId="4" applyFont="1" applyFill="1" applyBorder="1" applyAlignment="1">
      <alignment horizontal="center" vertical="center" wrapText="1"/>
    </xf>
    <xf numFmtId="43" fontId="10" fillId="8" borderId="1" xfId="4" applyFont="1" applyFill="1" applyBorder="1" applyAlignment="1">
      <alignment horizontal="center" vertical="center" wrapText="1"/>
    </xf>
    <xf numFmtId="43" fontId="10" fillId="8" borderId="8" xfId="4" applyFont="1" applyFill="1" applyBorder="1" applyAlignment="1">
      <alignment horizontal="center" vertical="center"/>
    </xf>
    <xf numFmtId="43" fontId="10" fillId="0" borderId="1" xfId="4" applyFont="1" applyFill="1" applyBorder="1" applyAlignment="1">
      <alignment horizontal="center" vertical="center" wrapText="1"/>
    </xf>
    <xf numFmtId="43" fontId="10" fillId="8" borderId="2" xfId="4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43" fontId="6" fillId="0" borderId="13" xfId="3" applyFont="1" applyBorder="1" applyAlignment="1">
      <alignment horizontal="left" vertical="center" wrapText="1"/>
    </xf>
    <xf numFmtId="43" fontId="4" fillId="0" borderId="14" xfId="4" applyFont="1" applyBorder="1" applyAlignment="1">
      <alignment horizontal="right" vertical="center" wrapText="1"/>
    </xf>
    <xf numFmtId="0" fontId="12" fillId="3" borderId="0" xfId="2" applyFont="1" applyFill="1" applyAlignment="1">
      <alignment vertical="center" wrapText="1"/>
    </xf>
    <xf numFmtId="0" fontId="6" fillId="3" borderId="15" xfId="2" applyFont="1" applyFill="1" applyBorder="1" applyAlignment="1">
      <alignment vertical="center" wrapText="1"/>
    </xf>
    <xf numFmtId="43" fontId="6" fillId="0" borderId="0" xfId="3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4" borderId="0" xfId="2" applyFont="1" applyFill="1" applyAlignment="1">
      <alignment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5" borderId="20" xfId="6" applyFont="1" applyFill="1" applyBorder="1" applyAlignment="1">
      <alignment vertical="center" wrapText="1"/>
    </xf>
    <xf numFmtId="43" fontId="6" fillId="5" borderId="20" xfId="4" applyFont="1" applyFill="1" applyBorder="1" applyAlignment="1">
      <alignment horizontal="right" vertical="center" wrapText="1"/>
    </xf>
    <xf numFmtId="43" fontId="6" fillId="5" borderId="17" xfId="4" applyFont="1" applyFill="1" applyBorder="1" applyAlignment="1">
      <alignment horizontal="right" vertical="center" wrapText="1"/>
    </xf>
    <xf numFmtId="166" fontId="6" fillId="3" borderId="4" xfId="2" applyNumberFormat="1" applyFont="1" applyFill="1" applyBorder="1" applyAlignment="1">
      <alignment vertical="center" wrapText="1"/>
    </xf>
    <xf numFmtId="43" fontId="6" fillId="5" borderId="1" xfId="4" applyFont="1" applyFill="1" applyBorder="1" applyAlignment="1">
      <alignment horizontal="right" vertical="center" wrapText="1"/>
    </xf>
    <xf numFmtId="43" fontId="6" fillId="0" borderId="0" xfId="4" applyFont="1" applyFill="1" applyBorder="1" applyAlignment="1">
      <alignment horizontal="right" vertical="center" wrapText="1"/>
    </xf>
    <xf numFmtId="43" fontId="6" fillId="5" borderId="18" xfId="4" applyFont="1" applyFill="1" applyBorder="1" applyAlignment="1">
      <alignment horizontal="right" vertical="center" wrapText="1"/>
    </xf>
    <xf numFmtId="2" fontId="6" fillId="0" borderId="0" xfId="2" applyNumberFormat="1" applyFont="1" applyAlignment="1">
      <alignment vertical="center" wrapText="1"/>
    </xf>
    <xf numFmtId="43" fontId="6" fillId="0" borderId="0" xfId="2" applyNumberFormat="1" applyFont="1" applyAlignment="1">
      <alignment vertical="center" wrapText="1"/>
    </xf>
    <xf numFmtId="166" fontId="6" fillId="0" borderId="0" xfId="2" applyNumberFormat="1" applyFont="1" applyAlignment="1">
      <alignment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4" fillId="0" borderId="23" xfId="6" applyFont="1" applyBorder="1" applyAlignment="1">
      <alignment horizontal="center" vertical="center" wrapText="1"/>
    </xf>
    <xf numFmtId="0" fontId="14" fillId="9" borderId="24" xfId="6" applyFont="1" applyFill="1" applyBorder="1" applyAlignment="1">
      <alignment vertical="center" wrapText="1"/>
    </xf>
    <xf numFmtId="43" fontId="6" fillId="9" borderId="24" xfId="4" applyFont="1" applyFill="1" applyBorder="1" applyAlignment="1">
      <alignment horizontal="right" vertical="center" wrapText="1"/>
    </xf>
    <xf numFmtId="43" fontId="6" fillId="9" borderId="22" xfId="4" applyFont="1" applyFill="1" applyBorder="1" applyAlignment="1">
      <alignment horizontal="right" vertical="center" wrapText="1"/>
    </xf>
    <xf numFmtId="0" fontId="15" fillId="3" borderId="0" xfId="2" applyFont="1" applyFill="1" applyAlignment="1">
      <alignment vertical="center" wrapText="1"/>
    </xf>
    <xf numFmtId="0" fontId="6" fillId="3" borderId="4" xfId="2" applyFont="1" applyFill="1" applyBorder="1" applyAlignment="1">
      <alignment vertical="center" wrapText="1"/>
    </xf>
    <xf numFmtId="43" fontId="6" fillId="9" borderId="1" xfId="4" applyFont="1" applyFill="1" applyBorder="1" applyAlignment="1">
      <alignment horizontal="right" vertical="center" wrapText="1"/>
    </xf>
    <xf numFmtId="43" fontId="6" fillId="9" borderId="25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wrapText="1"/>
    </xf>
    <xf numFmtId="0" fontId="13" fillId="10" borderId="24" xfId="6" applyFont="1" applyFill="1" applyBorder="1" applyAlignment="1">
      <alignment vertical="center" wrapText="1"/>
    </xf>
    <xf numFmtId="43" fontId="13" fillId="10" borderId="24" xfId="4" applyFont="1" applyFill="1" applyBorder="1" applyAlignment="1">
      <alignment horizontal="right" vertical="center" wrapText="1"/>
    </xf>
    <xf numFmtId="43" fontId="13" fillId="10" borderId="22" xfId="4" applyFont="1" applyFill="1" applyBorder="1" applyAlignment="1">
      <alignment horizontal="right" vertical="center" wrapText="1"/>
    </xf>
    <xf numFmtId="43" fontId="13" fillId="10" borderId="1" xfId="4" applyFont="1" applyFill="1" applyBorder="1" applyAlignment="1">
      <alignment horizontal="right" vertical="center" wrapText="1"/>
    </xf>
    <xf numFmtId="43" fontId="13" fillId="0" borderId="0" xfId="4" applyFont="1" applyFill="1" applyBorder="1" applyAlignment="1">
      <alignment horizontal="right" vertical="center" wrapText="1"/>
    </xf>
    <xf numFmtId="43" fontId="13" fillId="10" borderId="25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3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43" fontId="4" fillId="0" borderId="24" xfId="3" applyFont="1" applyBorder="1" applyAlignment="1">
      <alignment horizontal="left" vertical="center" wrapText="1"/>
    </xf>
    <xf numFmtId="43" fontId="4" fillId="0" borderId="22" xfId="4" applyFont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43" fontId="4" fillId="0" borderId="1" xfId="4" applyFont="1" applyBorder="1" applyAlignment="1">
      <alignment horizontal="right" vertical="center" wrapText="1"/>
    </xf>
    <xf numFmtId="43" fontId="4" fillId="0" borderId="0" xfId="4" applyFont="1" applyFill="1" applyBorder="1" applyAlignment="1">
      <alignment horizontal="right" vertical="center" wrapText="1"/>
    </xf>
    <xf numFmtId="43" fontId="4" fillId="0" borderId="25" xfId="4" applyFont="1" applyBorder="1" applyAlignment="1">
      <alignment horizontal="right" vertical="center" wrapText="1"/>
    </xf>
    <xf numFmtId="0" fontId="4" fillId="3" borderId="23" xfId="6" applyFont="1" applyFill="1" applyBorder="1" applyAlignment="1">
      <alignment horizontal="center" vertical="center" wrapText="1"/>
    </xf>
    <xf numFmtId="0" fontId="4" fillId="3" borderId="24" xfId="6" applyFont="1" applyFill="1" applyBorder="1" applyAlignment="1">
      <alignment vertical="center" wrapText="1"/>
    </xf>
    <xf numFmtId="43" fontId="4" fillId="3" borderId="24" xfId="3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vertical="center" wrapText="1"/>
    </xf>
    <xf numFmtId="43" fontId="13" fillId="3" borderId="24" xfId="3" applyFont="1" applyFill="1" applyBorder="1" applyAlignment="1">
      <alignment horizontal="left" vertical="center" wrapText="1"/>
    </xf>
    <xf numFmtId="43" fontId="13" fillId="0" borderId="1" xfId="4" applyFont="1" applyBorder="1" applyAlignment="1">
      <alignment horizontal="right" vertical="center" wrapText="1"/>
    </xf>
    <xf numFmtId="43" fontId="13" fillId="10" borderId="24" xfId="3" applyFont="1" applyFill="1" applyBorder="1" applyAlignment="1">
      <alignment horizontal="left" vertical="center" wrapText="1"/>
    </xf>
    <xf numFmtId="166" fontId="4" fillId="3" borderId="4" xfId="1" applyFont="1" applyFill="1" applyBorder="1" applyAlignment="1">
      <alignment vertical="center" wrapText="1"/>
    </xf>
    <xf numFmtId="0" fontId="14" fillId="9" borderId="24" xfId="6" applyFont="1" applyFill="1" applyBorder="1" applyAlignment="1">
      <alignment horizontal="left" vertical="center" wrapText="1"/>
    </xf>
    <xf numFmtId="166" fontId="6" fillId="3" borderId="4" xfId="1" applyFont="1" applyFill="1" applyBorder="1" applyAlignment="1">
      <alignment vertical="center" wrapText="1"/>
    </xf>
    <xf numFmtId="43" fontId="4" fillId="10" borderId="22" xfId="4" applyFont="1" applyFill="1" applyBorder="1" applyAlignment="1">
      <alignment horizontal="right" vertical="center" wrapText="1"/>
    </xf>
    <xf numFmtId="43" fontId="4" fillId="10" borderId="1" xfId="4" applyFont="1" applyFill="1" applyBorder="1" applyAlignment="1">
      <alignment horizontal="right" vertical="center" wrapText="1"/>
    </xf>
    <xf numFmtId="43" fontId="4" fillId="10" borderId="25" xfId="4" applyFont="1" applyFill="1" applyBorder="1" applyAlignment="1">
      <alignment horizontal="right" vertical="center" wrapText="1"/>
    </xf>
    <xf numFmtId="166" fontId="4" fillId="0" borderId="4" xfId="1" applyFont="1" applyFill="1" applyBorder="1" applyAlignment="1">
      <alignment vertical="center" wrapText="1"/>
    </xf>
    <xf numFmtId="43" fontId="4" fillId="0" borderId="24" xfId="3" applyFont="1" applyBorder="1" applyAlignment="1">
      <alignment horizontal="center" vertical="center" wrapText="1"/>
    </xf>
    <xf numFmtId="0" fontId="4" fillId="0" borderId="4" xfId="2" applyFont="1" applyFill="1" applyBorder="1" applyAlignment="1">
      <alignment vertical="center" wrapText="1"/>
    </xf>
    <xf numFmtId="43" fontId="4" fillId="10" borderId="24" xfId="4" applyFont="1" applyFill="1" applyBorder="1" applyAlignment="1">
      <alignment horizontal="right" vertical="center" wrapText="1"/>
    </xf>
    <xf numFmtId="0" fontId="4" fillId="3" borderId="21" xfId="6" applyFont="1" applyFill="1" applyBorder="1" applyAlignment="1">
      <alignment horizontal="center" vertical="center" wrapText="1"/>
    </xf>
    <xf numFmtId="0" fontId="4" fillId="3" borderId="22" xfId="6" applyFont="1" applyFill="1" applyBorder="1" applyAlignment="1">
      <alignment horizontal="center" vertical="center" wrapText="1"/>
    </xf>
    <xf numFmtId="43" fontId="13" fillId="10" borderId="24" xfId="4" applyFont="1" applyFill="1" applyBorder="1" applyAlignment="1">
      <alignment horizontal="left" vertical="center" wrapText="1"/>
    </xf>
    <xf numFmtId="43" fontId="13" fillId="10" borderId="22" xfId="4" applyFont="1" applyFill="1" applyBorder="1" applyAlignment="1">
      <alignment horizontal="left" vertical="center" wrapText="1"/>
    </xf>
    <xf numFmtId="43" fontId="13" fillId="10" borderId="1" xfId="4" applyFont="1" applyFill="1" applyBorder="1" applyAlignment="1">
      <alignment horizontal="left" vertical="center" wrapText="1"/>
    </xf>
    <xf numFmtId="43" fontId="13" fillId="0" borderId="0" xfId="4" applyFont="1" applyFill="1" applyBorder="1" applyAlignment="1">
      <alignment horizontal="left" vertical="center" wrapText="1"/>
    </xf>
    <xf numFmtId="43" fontId="13" fillId="10" borderId="25" xfId="4" applyFont="1" applyFill="1" applyBorder="1" applyAlignment="1">
      <alignment horizontal="left" vertical="center" wrapText="1"/>
    </xf>
    <xf numFmtId="43" fontId="14" fillId="9" borderId="24" xfId="3" applyFont="1" applyFill="1" applyBorder="1" applyAlignment="1">
      <alignment horizontal="left" vertical="center" wrapText="1"/>
    </xf>
    <xf numFmtId="43" fontId="14" fillId="9" borderId="22" xfId="4" applyFont="1" applyFill="1" applyBorder="1" applyAlignment="1">
      <alignment horizontal="right" vertical="center" wrapText="1"/>
    </xf>
    <xf numFmtId="43" fontId="14" fillId="9" borderId="1" xfId="4" applyFont="1" applyFill="1" applyBorder="1" applyAlignment="1">
      <alignment horizontal="right" vertical="center" wrapText="1"/>
    </xf>
    <xf numFmtId="43" fontId="14" fillId="0" borderId="0" xfId="4" applyFont="1" applyFill="1" applyBorder="1" applyAlignment="1">
      <alignment horizontal="right" vertical="center" wrapText="1"/>
    </xf>
    <xf numFmtId="43" fontId="14" fillId="9" borderId="25" xfId="4" applyFont="1" applyFill="1" applyBorder="1" applyAlignment="1">
      <alignment horizontal="right" vertical="center" wrapText="1"/>
    </xf>
    <xf numFmtId="0" fontId="6" fillId="0" borderId="23" xfId="6" applyFont="1" applyBorder="1" applyAlignment="1">
      <alignment horizontal="center" vertical="center" wrapText="1"/>
    </xf>
    <xf numFmtId="0" fontId="6" fillId="5" borderId="24" xfId="6" applyFont="1" applyFill="1" applyBorder="1" applyAlignment="1">
      <alignment vertical="center" wrapText="1"/>
    </xf>
    <xf numFmtId="43" fontId="6" fillId="5" borderId="24" xfId="4" applyFont="1" applyFill="1" applyBorder="1" applyAlignment="1">
      <alignment horizontal="right" vertical="center" wrapText="1"/>
    </xf>
    <xf numFmtId="43" fontId="6" fillId="5" borderId="22" xfId="4" applyFont="1" applyFill="1" applyBorder="1" applyAlignment="1">
      <alignment horizontal="right" vertical="center" wrapText="1"/>
    </xf>
    <xf numFmtId="43" fontId="6" fillId="5" borderId="25" xfId="4" applyFont="1" applyFill="1" applyBorder="1" applyAlignment="1">
      <alignment horizontal="right" vertical="center" wrapText="1"/>
    </xf>
    <xf numFmtId="43" fontId="4" fillId="9" borderId="22" xfId="4" applyFont="1" applyFill="1" applyBorder="1" applyAlignment="1">
      <alignment horizontal="right" vertical="center" wrapText="1"/>
    </xf>
    <xf numFmtId="43" fontId="4" fillId="9" borderId="1" xfId="4" applyFont="1" applyFill="1" applyBorder="1" applyAlignment="1">
      <alignment horizontal="right" vertical="center" wrapText="1"/>
    </xf>
    <xf numFmtId="43" fontId="4" fillId="9" borderId="25" xfId="4" applyFont="1" applyFill="1" applyBorder="1" applyAlignment="1">
      <alignment horizontal="right" vertical="center" wrapText="1"/>
    </xf>
    <xf numFmtId="43" fontId="4" fillId="5" borderId="24" xfId="4" applyFont="1" applyFill="1" applyBorder="1" applyAlignment="1">
      <alignment horizontal="right" vertical="center" wrapText="1"/>
    </xf>
    <xf numFmtId="43" fontId="4" fillId="5" borderId="22" xfId="4" applyFont="1" applyFill="1" applyBorder="1" applyAlignment="1">
      <alignment horizontal="right" vertical="center" wrapText="1"/>
    </xf>
    <xf numFmtId="43" fontId="4" fillId="5" borderId="1" xfId="4" applyFont="1" applyFill="1" applyBorder="1" applyAlignment="1">
      <alignment horizontal="right" vertical="center" wrapText="1"/>
    </xf>
    <xf numFmtId="43" fontId="4" fillId="5" borderId="25" xfId="4" applyFont="1" applyFill="1" applyBorder="1" applyAlignment="1">
      <alignment horizontal="right" vertical="center" wrapText="1"/>
    </xf>
    <xf numFmtId="0" fontId="2" fillId="3" borderId="4" xfId="2" applyFont="1" applyFill="1" applyBorder="1" applyAlignment="1">
      <alignment vertical="center" wrapText="1"/>
    </xf>
    <xf numFmtId="0" fontId="2" fillId="4" borderId="0" xfId="2" applyFont="1" applyFill="1" applyAlignment="1">
      <alignment vertical="center" wrapText="1"/>
    </xf>
    <xf numFmtId="43" fontId="4" fillId="9" borderId="24" xfId="4" applyFont="1" applyFill="1" applyBorder="1" applyAlignment="1">
      <alignment horizontal="right" vertical="center" wrapText="1"/>
    </xf>
    <xf numFmtId="43" fontId="4" fillId="0" borderId="24" xfId="3" applyFont="1" applyBorder="1" applyAlignment="1">
      <alignment vertical="center" wrapText="1"/>
    </xf>
    <xf numFmtId="43" fontId="13" fillId="10" borderId="24" xfId="3" applyFont="1" applyFill="1" applyBorder="1" applyAlignment="1">
      <alignment vertical="center" wrapText="1"/>
    </xf>
    <xf numFmtId="0" fontId="13" fillId="10" borderId="22" xfId="6" applyFont="1" applyFill="1" applyBorder="1" applyAlignment="1">
      <alignment vertical="center" wrapText="1"/>
    </xf>
    <xf numFmtId="0" fontId="13" fillId="10" borderId="1" xfId="6" applyFont="1" applyFill="1" applyBorder="1" applyAlignment="1">
      <alignment vertical="center" wrapText="1"/>
    </xf>
    <xf numFmtId="0" fontId="13" fillId="0" borderId="0" xfId="6" applyFont="1" applyFill="1" applyBorder="1" applyAlignment="1">
      <alignment vertical="center" wrapText="1"/>
    </xf>
    <xf numFmtId="0" fontId="13" fillId="10" borderId="25" xfId="6" applyFont="1" applyFill="1" applyBorder="1" applyAlignment="1">
      <alignment vertical="center" wrapText="1"/>
    </xf>
    <xf numFmtId="166" fontId="13" fillId="10" borderId="24" xfId="6" applyNumberFormat="1" applyFont="1" applyFill="1" applyBorder="1" applyAlignment="1">
      <alignment vertical="center" wrapText="1"/>
    </xf>
    <xf numFmtId="166" fontId="13" fillId="10" borderId="22" xfId="6" applyNumberFormat="1" applyFont="1" applyFill="1" applyBorder="1" applyAlignment="1">
      <alignment vertical="center" wrapText="1"/>
    </xf>
    <xf numFmtId="166" fontId="13" fillId="10" borderId="1" xfId="6" applyNumberFormat="1" applyFont="1" applyFill="1" applyBorder="1" applyAlignment="1">
      <alignment vertical="center" wrapText="1"/>
    </xf>
    <xf numFmtId="166" fontId="13" fillId="0" borderId="0" xfId="6" applyNumberFormat="1" applyFont="1" applyFill="1" applyBorder="1" applyAlignment="1">
      <alignment vertical="center" wrapText="1"/>
    </xf>
    <xf numFmtId="166" fontId="13" fillId="10" borderId="25" xfId="6" applyNumberFormat="1" applyFont="1" applyFill="1" applyBorder="1" applyAlignment="1">
      <alignment vertical="center" wrapText="1"/>
    </xf>
    <xf numFmtId="43" fontId="4" fillId="0" borderId="24" xfId="4" applyFont="1" applyBorder="1" applyAlignment="1">
      <alignment horizontal="right" vertical="center" wrapText="1"/>
    </xf>
    <xf numFmtId="0" fontId="2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13" fillId="0" borderId="24" xfId="6" applyFont="1" applyBorder="1" applyAlignment="1">
      <alignment vertical="center" wrapText="1"/>
    </xf>
    <xf numFmtId="43" fontId="13" fillId="0" borderId="24" xfId="3" applyFont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6" fillId="0" borderId="21" xfId="6" applyFont="1" applyBorder="1" applyAlignment="1">
      <alignment horizontal="center" vertical="center" wrapText="1"/>
    </xf>
    <xf numFmtId="0" fontId="6" fillId="0" borderId="22" xfId="6" applyFont="1" applyBorder="1" applyAlignment="1">
      <alignment horizontal="center" vertical="center" wrapText="1"/>
    </xf>
    <xf numFmtId="0" fontId="4" fillId="10" borderId="24" xfId="6" applyFont="1" applyFill="1" applyBorder="1" applyAlignment="1">
      <alignment vertical="center" wrapText="1"/>
    </xf>
    <xf numFmtId="43" fontId="4" fillId="10" borderId="24" xfId="3" applyFont="1" applyFill="1" applyBorder="1" applyAlignment="1">
      <alignment horizontal="left" vertical="center" wrapText="1"/>
    </xf>
    <xf numFmtId="43" fontId="14" fillId="9" borderId="24" xfId="4" applyFont="1" applyFill="1" applyBorder="1" applyAlignment="1">
      <alignment horizontal="right" vertical="center" wrapText="1"/>
    </xf>
    <xf numFmtId="0" fontId="17" fillId="0" borderId="21" xfId="6" applyFont="1" applyBorder="1" applyAlignment="1">
      <alignment horizontal="center" vertical="center" wrapText="1"/>
    </xf>
    <xf numFmtId="0" fontId="17" fillId="0" borderId="22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4" xfId="6" applyFont="1" applyFill="1" applyBorder="1" applyAlignment="1">
      <alignment vertical="center" wrapText="1"/>
    </xf>
    <xf numFmtId="43" fontId="14" fillId="0" borderId="24" xfId="3" applyFont="1" applyFill="1" applyBorder="1" applyAlignment="1">
      <alignment horizontal="left" vertical="center" wrapText="1"/>
    </xf>
    <xf numFmtId="43" fontId="4" fillId="0" borderId="22" xfId="4" applyFont="1" applyFill="1" applyBorder="1" applyAlignment="1">
      <alignment horizontal="right" vertical="center" wrapText="1"/>
    </xf>
    <xf numFmtId="43" fontId="4" fillId="0" borderId="1" xfId="4" applyFont="1" applyFill="1" applyBorder="1" applyAlignment="1">
      <alignment horizontal="right" vertical="center" wrapText="1"/>
    </xf>
    <xf numFmtId="43" fontId="4" fillId="0" borderId="25" xfId="4" applyFont="1" applyFill="1" applyBorder="1" applyAlignment="1">
      <alignment horizontal="right" vertical="center" wrapText="1"/>
    </xf>
    <xf numFmtId="43" fontId="6" fillId="5" borderId="24" xfId="3" applyFont="1" applyFill="1" applyBorder="1" applyAlignment="1">
      <alignment horizontal="left" vertical="center" wrapText="1"/>
    </xf>
    <xf numFmtId="0" fontId="10" fillId="8" borderId="26" xfId="5" applyFont="1" applyFill="1" applyBorder="1" applyAlignment="1">
      <alignment horizontal="center" vertical="center"/>
    </xf>
    <xf numFmtId="0" fontId="18" fillId="8" borderId="27" xfId="5" applyFont="1" applyFill="1" applyBorder="1" applyAlignment="1">
      <alignment horizontal="left" vertical="center"/>
    </xf>
    <xf numFmtId="43" fontId="10" fillId="8" borderId="27" xfId="3" applyFont="1" applyFill="1" applyBorder="1" applyAlignment="1">
      <alignment horizontal="center" vertical="center"/>
    </xf>
    <xf numFmtId="43" fontId="10" fillId="8" borderId="28" xfId="4" applyFont="1" applyFill="1" applyBorder="1" applyAlignment="1">
      <alignment horizontal="center" vertical="center"/>
    </xf>
    <xf numFmtId="43" fontId="10" fillId="8" borderId="1" xfId="4" applyFont="1" applyFill="1" applyBorder="1" applyAlignment="1">
      <alignment horizontal="center" vertical="center"/>
    </xf>
    <xf numFmtId="43" fontId="10" fillId="0" borderId="29" xfId="4" applyFont="1" applyFill="1" applyBorder="1" applyAlignment="1">
      <alignment horizontal="center" vertical="center"/>
    </xf>
    <xf numFmtId="43" fontId="10" fillId="8" borderId="30" xfId="4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left" vertical="center"/>
    </xf>
    <xf numFmtId="43" fontId="10" fillId="0" borderId="0" xfId="3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43" fontId="6" fillId="0" borderId="0" xfId="3" applyFont="1" applyFill="1" applyAlignment="1">
      <alignment vertical="center" wrapText="1"/>
    </xf>
    <xf numFmtId="43" fontId="10" fillId="0" borderId="1" xfId="4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 wrapText="1"/>
    </xf>
    <xf numFmtId="0" fontId="6" fillId="0" borderId="0" xfId="2" applyFont="1" applyFill="1" applyAlignment="1">
      <alignment vertical="center" wrapText="1"/>
    </xf>
    <xf numFmtId="0" fontId="4" fillId="0" borderId="31" xfId="6" applyFont="1" applyBorder="1" applyAlignment="1">
      <alignment horizontal="center" vertical="center" wrapText="1"/>
    </xf>
    <xf numFmtId="0" fontId="11" fillId="0" borderId="32" xfId="6" applyFont="1" applyBorder="1" applyAlignment="1">
      <alignment vertical="center" wrapText="1"/>
    </xf>
    <xf numFmtId="43" fontId="6" fillId="0" borderId="33" xfId="3" applyFont="1" applyBorder="1" applyAlignment="1">
      <alignment horizontal="left" vertical="center" wrapText="1"/>
    </xf>
    <xf numFmtId="43" fontId="4" fillId="0" borderId="34" xfId="4" applyFont="1" applyBorder="1" applyAlignment="1">
      <alignment horizontal="right" vertical="center" wrapText="1"/>
    </xf>
    <xf numFmtId="43" fontId="4" fillId="0" borderId="32" xfId="4" applyFont="1" applyBorder="1" applyAlignment="1">
      <alignment horizontal="right" vertical="center" wrapText="1"/>
    </xf>
    <xf numFmtId="0" fontId="6" fillId="0" borderId="35" xfId="6" applyFont="1" applyFill="1" applyBorder="1" applyAlignment="1">
      <alignment horizontal="center" vertical="center" wrapText="1"/>
    </xf>
    <xf numFmtId="0" fontId="6" fillId="5" borderId="25" xfId="6" applyFont="1" applyFill="1" applyBorder="1" applyAlignment="1">
      <alignment vertical="center" wrapText="1"/>
    </xf>
    <xf numFmtId="0" fontId="14" fillId="0" borderId="35" xfId="6" applyFont="1" applyFill="1" applyBorder="1" applyAlignment="1">
      <alignment horizontal="center" vertical="center" wrapText="1"/>
    </xf>
    <xf numFmtId="0" fontId="14" fillId="9" borderId="25" xfId="6" applyFont="1" applyFill="1" applyBorder="1" applyAlignment="1">
      <alignment vertical="center" wrapText="1"/>
    </xf>
    <xf numFmtId="43" fontId="4" fillId="0" borderId="0" xfId="2" applyNumberFormat="1" applyFont="1" applyAlignment="1">
      <alignment vertical="center" wrapText="1"/>
    </xf>
    <xf numFmtId="0" fontId="13" fillId="0" borderId="35" xfId="6" applyFont="1" applyFill="1" applyBorder="1" applyAlignment="1">
      <alignment horizontal="center" vertical="center" wrapText="1"/>
    </xf>
    <xf numFmtId="0" fontId="4" fillId="0" borderId="35" xfId="6" applyFont="1" applyFill="1" applyBorder="1" applyAlignment="1">
      <alignment horizontal="center" vertical="center" wrapText="1"/>
    </xf>
    <xf numFmtId="0" fontId="4" fillId="0" borderId="25" xfId="6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43" fontId="4" fillId="4" borderId="0" xfId="2" applyNumberFormat="1" applyFont="1" applyFill="1" applyAlignment="1">
      <alignment vertical="center" wrapText="1"/>
    </xf>
    <xf numFmtId="0" fontId="4" fillId="0" borderId="4" xfId="2" applyFont="1" applyBorder="1" applyAlignment="1">
      <alignment vertical="center" wrapText="1"/>
    </xf>
    <xf numFmtId="0" fontId="13" fillId="10" borderId="25" xfId="6" applyFont="1" applyFill="1" applyBorder="1" applyAlignment="1">
      <alignment horizontal="left" vertical="center" wrapText="1"/>
    </xf>
    <xf numFmtId="43" fontId="4" fillId="0" borderId="0" xfId="3" applyFont="1" applyAlignment="1">
      <alignment vertical="center" wrapText="1"/>
    </xf>
    <xf numFmtId="0" fontId="13" fillId="0" borderId="25" xfId="6" applyFont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43" fontId="2" fillId="0" borderId="0" xfId="3" applyFont="1" applyAlignment="1">
      <alignment vertical="center" wrapText="1"/>
    </xf>
    <xf numFmtId="43" fontId="12" fillId="0" borderId="0" xfId="3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13" fillId="0" borderId="25" xfId="6" applyFont="1" applyBorder="1" applyAlignment="1">
      <alignment horizontal="left" vertical="center" wrapText="1"/>
    </xf>
    <xf numFmtId="0" fontId="14" fillId="9" borderId="25" xfId="6" applyFont="1" applyFill="1" applyBorder="1" applyAlignment="1">
      <alignment horizontal="left" vertical="center" wrapText="1"/>
    </xf>
    <xf numFmtId="0" fontId="14" fillId="10" borderId="25" xfId="6" applyFont="1" applyFill="1" applyBorder="1" applyAlignment="1">
      <alignment vertical="center" wrapText="1"/>
    </xf>
    <xf numFmtId="43" fontId="14" fillId="10" borderId="24" xfId="3" applyFont="1" applyFill="1" applyBorder="1" applyAlignment="1">
      <alignment horizontal="left" vertical="center" wrapText="1"/>
    </xf>
    <xf numFmtId="43" fontId="14" fillId="10" borderId="22" xfId="4" applyFont="1" applyFill="1" applyBorder="1" applyAlignment="1">
      <alignment horizontal="right" vertical="center" wrapText="1"/>
    </xf>
    <xf numFmtId="43" fontId="14" fillId="10" borderId="1" xfId="4" applyFont="1" applyFill="1" applyBorder="1" applyAlignment="1">
      <alignment horizontal="right" vertical="center" wrapText="1"/>
    </xf>
    <xf numFmtId="43" fontId="14" fillId="10" borderId="25" xfId="4" applyFont="1" applyFill="1" applyBorder="1" applyAlignment="1">
      <alignment horizontal="right" vertical="center" wrapText="1"/>
    </xf>
    <xf numFmtId="0" fontId="14" fillId="10" borderId="25" xfId="6" applyFont="1" applyFill="1" applyBorder="1" applyAlignment="1">
      <alignment horizontal="left" vertical="center" wrapText="1"/>
    </xf>
    <xf numFmtId="43" fontId="14" fillId="10" borderId="24" xfId="4" applyFont="1" applyFill="1" applyBorder="1" applyAlignment="1">
      <alignment horizontal="right" vertical="center" wrapText="1"/>
    </xf>
    <xf numFmtId="0" fontId="4" fillId="0" borderId="25" xfId="6" applyFont="1" applyBorder="1" applyAlignment="1">
      <alignment horizontal="left" vertical="center" wrapText="1"/>
    </xf>
    <xf numFmtId="43" fontId="4" fillId="0" borderId="36" xfId="4" applyFont="1" applyBorder="1" applyAlignment="1">
      <alignment horizontal="right" vertical="center" wrapText="1"/>
    </xf>
    <xf numFmtId="43" fontId="6" fillId="10" borderId="24" xfId="4" applyFont="1" applyFill="1" applyBorder="1" applyAlignment="1">
      <alignment horizontal="right" vertical="center" wrapText="1"/>
    </xf>
    <xf numFmtId="43" fontId="6" fillId="10" borderId="22" xfId="4" applyFont="1" applyFill="1" applyBorder="1" applyAlignment="1">
      <alignment horizontal="right" vertical="center" wrapText="1"/>
    </xf>
    <xf numFmtId="43" fontId="6" fillId="10" borderId="1" xfId="4" applyFont="1" applyFill="1" applyBorder="1" applyAlignment="1">
      <alignment horizontal="right" vertical="center" wrapText="1"/>
    </xf>
    <xf numFmtId="43" fontId="6" fillId="10" borderId="25" xfId="4" applyFont="1" applyFill="1" applyBorder="1" applyAlignment="1">
      <alignment horizontal="right" vertical="center" wrapText="1"/>
    </xf>
    <xf numFmtId="43" fontId="14" fillId="10" borderId="22" xfId="3" applyFont="1" applyFill="1" applyBorder="1" applyAlignment="1">
      <alignment horizontal="left" vertical="center" wrapText="1"/>
    </xf>
    <xf numFmtId="43" fontId="14" fillId="10" borderId="1" xfId="3" applyFont="1" applyFill="1" applyBorder="1" applyAlignment="1">
      <alignment horizontal="left" vertical="center" wrapText="1"/>
    </xf>
    <xf numFmtId="43" fontId="14" fillId="0" borderId="0" xfId="3" applyFont="1" applyFill="1" applyBorder="1" applyAlignment="1">
      <alignment horizontal="left" vertical="center" wrapText="1"/>
    </xf>
    <xf numFmtId="43" fontId="14" fillId="10" borderId="25" xfId="3" applyFont="1" applyFill="1" applyBorder="1" applyAlignment="1">
      <alignment horizontal="left" vertical="center" wrapText="1"/>
    </xf>
    <xf numFmtId="43" fontId="6" fillId="3" borderId="4" xfId="3" applyFont="1" applyFill="1" applyBorder="1" applyAlignment="1">
      <alignment vertical="center" wrapText="1"/>
    </xf>
    <xf numFmtId="43" fontId="4" fillId="0" borderId="4" xfId="3" applyFont="1" applyFill="1" applyBorder="1" applyAlignment="1">
      <alignment vertical="center" wrapText="1"/>
    </xf>
    <xf numFmtId="43" fontId="13" fillId="0" borderId="22" xfId="4" applyFont="1" applyBorder="1" applyAlignment="1">
      <alignment horizontal="right" vertical="center" wrapText="1"/>
    </xf>
    <xf numFmtId="43" fontId="13" fillId="0" borderId="25" xfId="4" applyFont="1" applyBorder="1" applyAlignment="1">
      <alignment horizontal="right" vertical="center" wrapText="1"/>
    </xf>
    <xf numFmtId="166" fontId="4" fillId="3" borderId="4" xfId="2" applyNumberFormat="1" applyFont="1" applyFill="1" applyBorder="1" applyAlignment="1">
      <alignment vertical="center" wrapText="1"/>
    </xf>
    <xf numFmtId="43" fontId="13" fillId="0" borderId="24" xfId="4" applyFont="1" applyBorder="1" applyAlignment="1">
      <alignment horizontal="right" vertical="center" wrapText="1"/>
    </xf>
    <xf numFmtId="0" fontId="6" fillId="5" borderId="25" xfId="6" applyFont="1" applyFill="1" applyBorder="1" applyAlignment="1">
      <alignment horizontal="left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0" borderId="22" xfId="6" quotePrefix="1" applyFont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6" fillId="3" borderId="22" xfId="6" applyFont="1" applyFill="1" applyBorder="1" applyAlignment="1">
      <alignment horizontal="center" vertical="center" wrapText="1"/>
    </xf>
    <xf numFmtId="0" fontId="19" fillId="0" borderId="35" xfId="6" applyFont="1" applyFill="1" applyBorder="1" applyAlignment="1">
      <alignment horizontal="center" vertical="center" wrapText="1"/>
    </xf>
    <xf numFmtId="0" fontId="19" fillId="0" borderId="25" xfId="6" applyFont="1" applyBorder="1" applyAlignment="1">
      <alignment horizontal="right" vertical="center" wrapText="1"/>
    </xf>
    <xf numFmtId="43" fontId="19" fillId="0" borderId="24" xfId="3" applyFont="1" applyBorder="1" applyAlignment="1">
      <alignment horizontal="left" vertical="center" wrapText="1"/>
    </xf>
    <xf numFmtId="43" fontId="6" fillId="0" borderId="22" xfId="4" applyFont="1" applyBorder="1" applyAlignment="1">
      <alignment horizontal="right" vertical="center" wrapText="1"/>
    </xf>
    <xf numFmtId="43" fontId="6" fillId="0" borderId="1" xfId="4" applyFont="1" applyBorder="1" applyAlignment="1">
      <alignment horizontal="right" vertical="center" wrapText="1"/>
    </xf>
    <xf numFmtId="43" fontId="6" fillId="0" borderId="25" xfId="4" applyFont="1" applyBorder="1" applyAlignment="1">
      <alignment horizontal="right" vertical="center" wrapText="1"/>
    </xf>
    <xf numFmtId="0" fontId="13" fillId="0" borderId="25" xfId="6" applyFont="1" applyFill="1" applyBorder="1" applyAlignment="1">
      <alignment horizontal="left" vertical="center" wrapText="1"/>
    </xf>
    <xf numFmtId="43" fontId="13" fillId="0" borderId="24" xfId="3" applyFont="1" applyFill="1" applyBorder="1" applyAlignment="1">
      <alignment horizontal="left" vertical="center" wrapText="1"/>
    </xf>
    <xf numFmtId="43" fontId="13" fillId="0" borderId="22" xfId="4" applyFont="1" applyFill="1" applyBorder="1" applyAlignment="1">
      <alignment horizontal="right" vertical="center" wrapText="1"/>
    </xf>
    <xf numFmtId="43" fontId="13" fillId="0" borderId="1" xfId="4" applyFont="1" applyFill="1" applyBorder="1" applyAlignment="1">
      <alignment horizontal="right" vertical="center" wrapText="1"/>
    </xf>
    <xf numFmtId="43" fontId="13" fillId="0" borderId="25" xfId="4" applyFont="1" applyFill="1" applyBorder="1" applyAlignment="1">
      <alignment horizontal="right" vertical="center" wrapText="1"/>
    </xf>
    <xf numFmtId="0" fontId="6" fillId="9" borderId="25" xfId="6" applyFont="1" applyFill="1" applyBorder="1" applyAlignment="1">
      <alignment horizontal="left" vertical="center" wrapText="1"/>
    </xf>
    <xf numFmtId="43" fontId="6" fillId="9" borderId="24" xfId="3" applyFont="1" applyFill="1" applyBorder="1" applyAlignment="1">
      <alignment horizontal="left" vertical="center" wrapText="1"/>
    </xf>
    <xf numFmtId="43" fontId="4" fillId="0" borderId="37" xfId="3" applyFont="1" applyFill="1" applyBorder="1" applyAlignment="1">
      <alignment vertical="center" wrapText="1"/>
    </xf>
    <xf numFmtId="0" fontId="18" fillId="8" borderId="38" xfId="5" applyFont="1" applyFill="1" applyBorder="1" applyAlignment="1">
      <alignment horizontal="left" vertical="center"/>
    </xf>
    <xf numFmtId="166" fontId="6" fillId="3" borderId="39" xfId="2" applyNumberFormat="1" applyFont="1" applyFill="1" applyBorder="1" applyAlignment="1">
      <alignment vertical="center" wrapText="1"/>
    </xf>
    <xf numFmtId="0" fontId="4" fillId="0" borderId="21" xfId="6" applyFont="1" applyFill="1" applyBorder="1" applyAlignment="1">
      <alignment horizontal="center" vertical="center" wrapText="1"/>
    </xf>
    <xf numFmtId="0" fontId="4" fillId="0" borderId="22" xfId="6" applyFont="1" applyFill="1" applyBorder="1" applyAlignment="1">
      <alignment horizontal="center" vertical="center" wrapText="1"/>
    </xf>
    <xf numFmtId="0" fontId="10" fillId="0" borderId="40" xfId="5" applyFont="1" applyFill="1" applyBorder="1" applyAlignment="1">
      <alignment horizontal="center" vertical="center"/>
    </xf>
    <xf numFmtId="0" fontId="18" fillId="0" borderId="40" xfId="5" applyFont="1" applyFill="1" applyBorder="1" applyAlignment="1">
      <alignment horizontal="left" vertical="center"/>
    </xf>
    <xf numFmtId="43" fontId="10" fillId="0" borderId="40" xfId="3" applyFont="1" applyFill="1" applyBorder="1" applyAlignment="1">
      <alignment horizontal="center" vertical="center"/>
    </xf>
    <xf numFmtId="43" fontId="10" fillId="0" borderId="40" xfId="4" applyFont="1" applyFill="1" applyBorder="1" applyAlignment="1">
      <alignment horizontal="center" vertical="center"/>
    </xf>
    <xf numFmtId="0" fontId="6" fillId="0" borderId="3" xfId="2" applyFont="1" applyFill="1" applyBorder="1" applyAlignment="1">
      <alignment vertical="center" wrapText="1"/>
    </xf>
    <xf numFmtId="0" fontId="6" fillId="0" borderId="32" xfId="6" applyFont="1" applyBorder="1" applyAlignment="1">
      <alignment horizontal="left" vertical="center" wrapText="1"/>
    </xf>
    <xf numFmtId="166" fontId="4" fillId="0" borderId="4" xfId="7" applyFont="1" applyBorder="1"/>
    <xf numFmtId="0" fontId="6" fillId="0" borderId="35" xfId="6" applyFont="1" applyBorder="1" applyAlignment="1">
      <alignment horizontal="center" vertical="center" wrapText="1"/>
    </xf>
    <xf numFmtId="43" fontId="14" fillId="5" borderId="24" xfId="4" applyFont="1" applyFill="1" applyBorder="1" applyAlignment="1">
      <alignment horizontal="right" vertical="center" wrapText="1"/>
    </xf>
    <xf numFmtId="43" fontId="14" fillId="5" borderId="22" xfId="4" applyFont="1" applyFill="1" applyBorder="1" applyAlignment="1">
      <alignment horizontal="right" vertical="center" wrapText="1"/>
    </xf>
    <xf numFmtId="43" fontId="14" fillId="5" borderId="1" xfId="4" applyFont="1" applyFill="1" applyBorder="1" applyAlignment="1">
      <alignment horizontal="right" vertical="center" wrapText="1"/>
    </xf>
    <xf numFmtId="43" fontId="14" fillId="5" borderId="25" xfId="4" applyFont="1" applyFill="1" applyBorder="1" applyAlignment="1">
      <alignment horizontal="right" vertical="center" wrapText="1"/>
    </xf>
    <xf numFmtId="0" fontId="14" fillId="0" borderId="25" xfId="6" applyFont="1" applyFill="1" applyBorder="1" applyAlignment="1">
      <alignment horizontal="left" vertical="center" wrapText="1"/>
    </xf>
    <xf numFmtId="43" fontId="6" fillId="0" borderId="22" xfId="4" applyFont="1" applyFill="1" applyBorder="1" applyAlignment="1">
      <alignment horizontal="right" vertical="center" wrapText="1"/>
    </xf>
    <xf numFmtId="43" fontId="6" fillId="0" borderId="1" xfId="4" applyFont="1" applyFill="1" applyBorder="1" applyAlignment="1">
      <alignment horizontal="right" vertical="center" wrapText="1"/>
    </xf>
    <xf numFmtId="43" fontId="6" fillId="0" borderId="25" xfId="4" applyFont="1" applyFill="1" applyBorder="1" applyAlignment="1">
      <alignment horizontal="right" vertical="center" wrapText="1"/>
    </xf>
    <xf numFmtId="43" fontId="10" fillId="8" borderId="27" xfId="4" applyFont="1" applyFill="1" applyBorder="1" applyAlignment="1">
      <alignment horizontal="center" vertical="center"/>
    </xf>
    <xf numFmtId="0" fontId="6" fillId="0" borderId="25" xfId="6" applyFont="1" applyFill="1" applyBorder="1" applyAlignment="1">
      <alignment horizontal="left" vertical="center" wrapText="1"/>
    </xf>
    <xf numFmtId="43" fontId="6" fillId="0" borderId="24" xfId="3" applyFont="1" applyFill="1" applyBorder="1" applyAlignment="1">
      <alignment horizontal="left" vertical="center" wrapText="1"/>
    </xf>
    <xf numFmtId="0" fontId="4" fillId="0" borderId="25" xfId="6" applyFont="1" applyBorder="1" applyAlignment="1">
      <alignment horizontal="center" vertical="center" wrapText="1"/>
    </xf>
    <xf numFmtId="43" fontId="6" fillId="0" borderId="41" xfId="3" applyFont="1" applyBorder="1" applyAlignment="1">
      <alignment horizontal="left" vertical="center" wrapText="1"/>
    </xf>
    <xf numFmtId="43" fontId="13" fillId="10" borderId="42" xfId="3" applyFont="1" applyFill="1" applyBorder="1" applyAlignment="1">
      <alignment horizontal="left" vertical="center" wrapText="1"/>
    </xf>
    <xf numFmtId="43" fontId="4" fillId="3" borderId="0" xfId="3" applyFont="1" applyFill="1" applyAlignment="1">
      <alignment vertical="center"/>
    </xf>
    <xf numFmtId="0" fontId="10" fillId="0" borderId="43" xfId="5" applyFont="1" applyFill="1" applyBorder="1" applyAlignment="1">
      <alignment horizontal="center" vertical="center"/>
    </xf>
    <xf numFmtId="0" fontId="18" fillId="0" borderId="44" xfId="5" applyFont="1" applyFill="1" applyBorder="1" applyAlignment="1">
      <alignment horizontal="left" vertical="center"/>
    </xf>
    <xf numFmtId="43" fontId="4" fillId="0" borderId="0" xfId="3" applyFont="1" applyFill="1" applyAlignment="1">
      <alignment vertical="center"/>
    </xf>
    <xf numFmtId="0" fontId="10" fillId="8" borderId="45" xfId="5" applyFont="1" applyFill="1" applyBorder="1" applyAlignment="1">
      <alignment horizontal="center" vertical="center"/>
    </xf>
    <xf numFmtId="0" fontId="18" fillId="8" borderId="46" xfId="5" applyFont="1" applyFill="1" applyBorder="1" applyAlignment="1">
      <alignment horizontal="left" vertical="center"/>
    </xf>
    <xf numFmtId="43" fontId="10" fillId="8" borderId="45" xfId="3" applyFont="1" applyFill="1" applyBorder="1" applyAlignment="1">
      <alignment horizontal="center" vertical="center"/>
    </xf>
    <xf numFmtId="43" fontId="10" fillId="8" borderId="47" xfId="4" applyFont="1" applyFill="1" applyBorder="1" applyAlignment="1">
      <alignment horizontal="center" vertical="center"/>
    </xf>
    <xf numFmtId="43" fontId="10" fillId="0" borderId="47" xfId="4" applyFont="1" applyFill="1" applyBorder="1" applyAlignment="1">
      <alignment horizontal="center" vertical="center"/>
    </xf>
    <xf numFmtId="43" fontId="10" fillId="8" borderId="48" xfId="4" applyFont="1" applyFill="1" applyBorder="1" applyAlignment="1">
      <alignment horizontal="center" vertical="center"/>
    </xf>
    <xf numFmtId="43" fontId="4" fillId="3" borderId="0" xfId="3" applyFont="1" applyFill="1" applyAlignment="1">
      <alignment horizontal="center" vertical="center"/>
    </xf>
    <xf numFmtId="43" fontId="10" fillId="8" borderId="28" xfId="4" applyFont="1" applyFill="1" applyBorder="1" applyAlignment="1">
      <alignment horizontal="left" vertical="center"/>
    </xf>
    <xf numFmtId="43" fontId="4" fillId="2" borderId="0" xfId="3" applyFont="1" applyFill="1" applyAlignment="1">
      <alignment horizontal="center" vertical="center"/>
    </xf>
    <xf numFmtId="43" fontId="10" fillId="8" borderId="1" xfId="4" applyFont="1" applyFill="1" applyBorder="1" applyAlignment="1">
      <alignment horizontal="left" vertical="center"/>
    </xf>
    <xf numFmtId="43" fontId="10" fillId="0" borderId="29" xfId="4" applyFont="1" applyFill="1" applyBorder="1" applyAlignment="1">
      <alignment horizontal="left" vertical="center"/>
    </xf>
    <xf numFmtId="43" fontId="10" fillId="8" borderId="30" xfId="4" applyFont="1" applyFill="1" applyBorder="1" applyAlignment="1">
      <alignment horizontal="left" vertical="center"/>
    </xf>
    <xf numFmtId="0" fontId="4" fillId="0" borderId="49" xfId="6" applyFont="1" applyFill="1" applyBorder="1" applyAlignment="1">
      <alignment horizontal="center" vertical="center" wrapText="1"/>
    </xf>
    <xf numFmtId="0" fontId="4" fillId="0" borderId="50" xfId="6" applyFont="1" applyFill="1" applyBorder="1" applyAlignment="1">
      <alignment horizontal="center" vertical="center" wrapText="1"/>
    </xf>
    <xf numFmtId="43" fontId="10" fillId="0" borderId="0" xfId="4" applyFont="1" applyFill="1" applyBorder="1" applyAlignment="1">
      <alignment horizontal="left" vertical="center"/>
    </xf>
    <xf numFmtId="0" fontId="6" fillId="3" borderId="37" xfId="2" applyFont="1" applyFill="1" applyBorder="1" applyAlignment="1">
      <alignment vertical="center" wrapText="1"/>
    </xf>
    <xf numFmtId="43" fontId="10" fillId="0" borderId="1" xfId="4" applyFont="1" applyFill="1" applyBorder="1" applyAlignment="1">
      <alignment horizontal="left" vertical="center"/>
    </xf>
    <xf numFmtId="0" fontId="4" fillId="3" borderId="51" xfId="6" applyFont="1" applyFill="1" applyBorder="1" applyAlignment="1">
      <alignment horizontal="center" vertical="center" wrapText="1"/>
    </xf>
    <xf numFmtId="0" fontId="4" fillId="3" borderId="52" xfId="6" applyFont="1" applyFill="1" applyBorder="1" applyAlignment="1">
      <alignment horizontal="center" vertical="center" wrapText="1"/>
    </xf>
    <xf numFmtId="0" fontId="18" fillId="8" borderId="53" xfId="5" applyFont="1" applyFill="1" applyBorder="1" applyAlignment="1">
      <alignment horizontal="left" vertical="center"/>
    </xf>
    <xf numFmtId="43" fontId="10" fillId="8" borderId="6" xfId="3" applyFont="1" applyFill="1" applyBorder="1" applyAlignment="1">
      <alignment horizontal="center" vertical="center"/>
    </xf>
    <xf numFmtId="43" fontId="10" fillId="8" borderId="54" xfId="4" applyFont="1" applyFill="1" applyBorder="1" applyAlignment="1">
      <alignment horizontal="left" vertical="center"/>
    </xf>
    <xf numFmtId="166" fontId="4" fillId="3" borderId="39" xfId="2" applyNumberFormat="1" applyFont="1" applyFill="1" applyBorder="1" applyAlignment="1">
      <alignment vertical="center" wrapText="1"/>
    </xf>
    <xf numFmtId="43" fontId="10" fillId="8" borderId="40" xfId="4" applyFont="1" applyFill="1" applyBorder="1" applyAlignment="1">
      <alignment horizontal="left" vertical="center"/>
    </xf>
    <xf numFmtId="0" fontId="4" fillId="3" borderId="0" xfId="6" applyFont="1" applyFill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43" fontId="4" fillId="0" borderId="0" xfId="3" applyFont="1" applyAlignment="1">
      <alignment vertical="center"/>
    </xf>
    <xf numFmtId="43" fontId="4" fillId="3" borderId="0" xfId="4" applyFont="1" applyFill="1" applyAlignment="1">
      <alignment vertical="center"/>
    </xf>
    <xf numFmtId="166" fontId="4" fillId="3" borderId="0" xfId="6" applyNumberFormat="1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43" fontId="4" fillId="3" borderId="0" xfId="6" applyNumberFormat="1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4" fillId="3" borderId="0" xfId="2" applyFont="1" applyFill="1" applyAlignment="1">
      <alignment horizontal="right" vertical="center"/>
    </xf>
    <xf numFmtId="43" fontId="4" fillId="2" borderId="0" xfId="2" applyNumberFormat="1" applyFont="1" applyFill="1" applyAlignment="1">
      <alignment horizontal="center" vertical="center"/>
    </xf>
    <xf numFmtId="43" fontId="4" fillId="0" borderId="0" xfId="2" applyNumberFormat="1" applyFont="1" applyFill="1" applyAlignment="1">
      <alignment horizontal="center" vertical="center"/>
    </xf>
    <xf numFmtId="43" fontId="4" fillId="0" borderId="0" xfId="3" applyFont="1" applyAlignment="1">
      <alignment horizontal="center" vertical="center"/>
    </xf>
    <xf numFmtId="43" fontId="4" fillId="3" borderId="0" xfId="4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43" fontId="22" fillId="0" borderId="0" xfId="3" applyFont="1" applyAlignment="1">
      <alignment vertical="center"/>
    </xf>
    <xf numFmtId="43" fontId="22" fillId="3" borderId="0" xfId="4" applyFont="1" applyFill="1" applyAlignment="1">
      <alignment vertical="center"/>
    </xf>
    <xf numFmtId="0" fontId="22" fillId="3" borderId="0" xfId="2" applyFont="1" applyFill="1" applyAlignment="1">
      <alignment vertical="center"/>
    </xf>
    <xf numFmtId="43" fontId="22" fillId="2" borderId="0" xfId="3" applyFont="1" applyFill="1" applyAlignment="1">
      <alignment horizontal="center" vertical="center"/>
    </xf>
    <xf numFmtId="43" fontId="22" fillId="2" borderId="0" xfId="2" applyNumberFormat="1" applyFont="1" applyFill="1" applyAlignment="1">
      <alignment horizontal="center" vertical="center"/>
    </xf>
    <xf numFmtId="43" fontId="22" fillId="0" borderId="0" xfId="2" applyNumberFormat="1" applyFont="1" applyFill="1" applyAlignment="1">
      <alignment horizontal="center" vertical="center"/>
    </xf>
    <xf numFmtId="0" fontId="22" fillId="0" borderId="0" xfId="2" applyFont="1" applyAlignment="1">
      <alignment horizontal="center" vertical="center"/>
    </xf>
    <xf numFmtId="43" fontId="22" fillId="0" borderId="0" xfId="3" applyFont="1" applyAlignment="1">
      <alignment horizontal="center" vertical="center"/>
    </xf>
    <xf numFmtId="43" fontId="22" fillId="3" borderId="0" xfId="4" applyFont="1" applyFill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6" applyFont="1" applyAlignment="1">
      <alignment vertical="center"/>
    </xf>
    <xf numFmtId="0" fontId="22" fillId="3" borderId="0" xfId="6" applyFont="1" applyFill="1" applyAlignment="1">
      <alignment vertical="center"/>
    </xf>
    <xf numFmtId="0" fontId="22" fillId="0" borderId="0" xfId="2" applyFont="1" applyAlignment="1">
      <alignment vertical="center"/>
    </xf>
    <xf numFmtId="43" fontId="22" fillId="3" borderId="0" xfId="3" applyFont="1" applyFill="1" applyAlignment="1">
      <alignment horizontal="right" vertical="center"/>
    </xf>
    <xf numFmtId="0" fontId="22" fillId="0" borderId="0" xfId="2" applyFont="1" applyFill="1" applyAlignment="1">
      <alignment vertical="center"/>
    </xf>
    <xf numFmtId="43" fontId="22" fillId="3" borderId="0" xfId="3" applyFont="1" applyFill="1" applyAlignment="1">
      <alignment vertical="center"/>
    </xf>
    <xf numFmtId="43" fontId="22" fillId="0" borderId="0" xfId="2" applyNumberFormat="1" applyFont="1" applyAlignment="1">
      <alignment vertical="center"/>
    </xf>
    <xf numFmtId="43" fontId="22" fillId="2" borderId="0" xfId="4" applyFont="1" applyFill="1" applyAlignment="1">
      <alignment horizontal="center" vertical="center"/>
    </xf>
    <xf numFmtId="43" fontId="4" fillId="2" borderId="0" xfId="4" applyFont="1" applyFill="1" applyAlignment="1">
      <alignment horizontal="center" vertical="center"/>
    </xf>
    <xf numFmtId="0" fontId="21" fillId="3" borderId="0" xfId="2" applyFont="1" applyFill="1" applyAlignment="1">
      <alignment horizontal="right" vertical="center"/>
    </xf>
  </cellXfs>
  <cellStyles count="719">
    <cellStyle name="+" xfId="8"/>
    <cellStyle name="+_5000 PERSONALE BDG 2008 Def Ver 1.0 del 19 feb 08 mod con tabelle.(1)" xfId="9"/>
    <cellStyle name="+_5000 PERSONALE BDG 2008 Def Ver 1.0 del 19 feb 08 mod con tabelle.(1)_Bilancio 2012 v2.0_DEF" xfId="10"/>
    <cellStyle name="+_5000 PERSONALE BDG 2008 Def Ver 1.0 del 19 feb 08 mod con tabelle.(1)_Bilancio 2012 v2.0_DEF_III Trimestre 2016 V 0.3" xfId="11"/>
    <cellStyle name="+_5000 PERSONALE BDG 2008 Def Ver 1.0 del 19 feb 08 mod con tabelle.(1)_Bilancio 2012 v2.0_DEF_III Trimestre 2016 V1.0" xfId="12"/>
    <cellStyle name="+_5000 PERSONALE BDG 2008 Def Ver 1.0 del 19 feb 08 mod con tabelle.(1)_Bilancio d'esercizio 2012_schemi &amp; allegati_TT" xfId="13"/>
    <cellStyle name="+_5000 PERSONALE BDG 2008 Def Ver 1.0 del 19 feb 08 mod con tabelle.(1)_Cee Esteso 2013.v.0.1" xfId="14"/>
    <cellStyle name="+_5000 PERSONALE BDG 2008 Def Ver 1.0 del 19 feb 08 mod con tabelle.(1)_IV Trimestre 2013 v.2.0" xfId="15"/>
    <cellStyle name="+_5000 PERSONALE BDG 2008 Def Ver 1.0 del 19 feb 08 mod con tabelle.(1)_IV Trimestre 2013 v.2.0_III Trimestre 2016 V 0.3" xfId="16"/>
    <cellStyle name="+_5000 PERSONALE BDG 2008 Def Ver 1.0 del 19 feb 08 mod con tabelle.(1)_IV Trimestre 2013 v.2.0_III Trimestre 2016 V1.0" xfId="17"/>
    <cellStyle name="+_5000 PERSONALE BDG 2008 Def Ver 1.0 del 19 feb 08 mod con tabelle.(1)_modelli" xfId="18"/>
    <cellStyle name="+_5000 PERSONALE BDG 2008 Def Ver 1.0 del 19 feb 08 mod con tabelle.(1)_PDC 2012" xfId="19"/>
    <cellStyle name="+_5000 PERSONALE CONVENZIONATO BIL  2007 DEF" xfId="20"/>
    <cellStyle name="+_5000 PERSONALE CONVENZIONATO BIL  2007 DEF_Bilancio 2012 v2.0_DEF" xfId="21"/>
    <cellStyle name="+_5000 PERSONALE CONVENZIONATO BIL  2007 DEF_Bilancio 2012 v2.0_DEF_III Trimestre 2016 V 0.3" xfId="22"/>
    <cellStyle name="+_5000 PERSONALE CONVENZIONATO BIL  2007 DEF_Bilancio 2012 v2.0_DEF_III Trimestre 2016 V1.0" xfId="23"/>
    <cellStyle name="+_5000 PERSONALE CONVENZIONATO BIL  2007 DEF_Bilancio d'esercizio 2012_schemi &amp; allegati_TT" xfId="24"/>
    <cellStyle name="+_5000 PERSONALE CONVENZIONATO BIL  2007 DEF_Cee Esteso 2013.v.0.1" xfId="25"/>
    <cellStyle name="+_5000 PERSONALE CONVENZIONATO BIL  2007 DEF_IV Trimestre 2013 v.2.0" xfId="26"/>
    <cellStyle name="+_5000 PERSONALE CONVENZIONATO BIL  2007 DEF_IV Trimestre 2013 v.2.0_III Trimestre 2016 V 0.3" xfId="27"/>
    <cellStyle name="+_5000 PERSONALE CONVENZIONATO BIL  2007 DEF_IV Trimestre 2013 v.2.0_III Trimestre 2016 V1.0" xfId="28"/>
    <cellStyle name="+_5000 PERSONALE CONVENZIONATO BIL  2007 DEF_modelli" xfId="29"/>
    <cellStyle name="+_5000 PERSONALE CONVENZIONATO BIL  2007 DEF_PDC 2012" xfId="30"/>
    <cellStyle name="+_5100 PERSONALE DIPENDENTE COSTO BIL 07" xfId="31"/>
    <cellStyle name="+_5100 PERSONALE DIPENDENTE COSTO BIL 07_Bilancio 2012 v2.0_DEF" xfId="32"/>
    <cellStyle name="+_5100 PERSONALE DIPENDENTE COSTO BIL 07_Bilancio 2012 v2.0_DEF_III Trimestre 2016 V 0.3" xfId="33"/>
    <cellStyle name="+_5100 PERSONALE DIPENDENTE COSTO BIL 07_Bilancio 2012 v2.0_DEF_III Trimestre 2016 V1.0" xfId="34"/>
    <cellStyle name="+_5100 PERSONALE DIPENDENTE COSTO BIL 07_Bilancio d'esercizio 2012_schemi &amp; allegati_TT" xfId="35"/>
    <cellStyle name="+_5100 PERSONALE DIPENDENTE COSTO BIL 07_Cee Esteso 2013.v.0.1" xfId="36"/>
    <cellStyle name="+_5100 PERSONALE DIPENDENTE COSTO BIL 07_IV Trimestre 2013 v.2.0" xfId="37"/>
    <cellStyle name="+_5100 PERSONALE DIPENDENTE COSTO BIL 07_IV Trimestre 2013 v.2.0_III Trimestre 2016 V 0.3" xfId="38"/>
    <cellStyle name="+_5100 PERSONALE DIPENDENTE COSTO BIL 07_IV Trimestre 2013 v.2.0_III Trimestre 2016 V1.0" xfId="39"/>
    <cellStyle name="+_5100 PERSONALE DIPENDENTE COSTO BIL 07_modelli" xfId="40"/>
    <cellStyle name="+_5100 PERSONALE DIPENDENTE COSTO BIL 07_PDC 2012" xfId="41"/>
    <cellStyle name="+_5100 PERSONALE DIPENDENTE COSTO CE 1° TRIM 08" xfId="42"/>
    <cellStyle name="+_5100 PERSONALE DIPENDENTE COSTO CE 1° TRIM 08_Bilancio 2012 v2.0_DEF" xfId="43"/>
    <cellStyle name="+_5100 PERSONALE DIPENDENTE COSTO CE 1° TRIM 08_III Trimestre 2016 V 0.3" xfId="44"/>
    <cellStyle name="+_5100 PERSONALE DIPENDENTE COSTO CE 1° TRIM 08_III Trimestre 2016 V1.0" xfId="45"/>
    <cellStyle name="+_5100 PERSONALE DIPENDENTE COSTO CE 1° TRIM 08_IV Trimestre 2013 v.2.0" xfId="46"/>
    <cellStyle name="+_5100 PERSONALE DIPENDENTE COSTO CE 1° TRIM 08_PDC 2012" xfId="47"/>
    <cellStyle name="+_5100 PERSONALE DIPENDENTE COSTO CE 1° TRIM 08_Puglia SSR - Piano Conti 2013-B06pht" xfId="48"/>
    <cellStyle name="+_5100 PERSONALE DIPENDENTE COSTO CE 1° TRIM 08_Puglia SSR - Piano Conti 2013-B06pht_PDC 2012" xfId="49"/>
    <cellStyle name="+_5100 PERSONALE DIPENDENTE COSTO CE 1° TRIM 08_Tabelle RG 2013 ver0.2" xfId="50"/>
    <cellStyle name="+_5100 PERSONALE DIPENDENTE COSTO CE 4° TRIM 07" xfId="51"/>
    <cellStyle name="+_5100 PERSONALE DIPENDENTE COSTO CE 4° TRIM 07_Bilancio 2012 v2.0_DEF" xfId="52"/>
    <cellStyle name="+_5100 PERSONALE DIPENDENTE COSTO CE 4° TRIM 07_Bilancio 2012 v2.0_DEF_III Trimestre 2016 V 0.3" xfId="53"/>
    <cellStyle name="+_5100 PERSONALE DIPENDENTE COSTO CE 4° TRIM 07_Bilancio 2012 v2.0_DEF_III Trimestre 2016 V1.0" xfId="54"/>
    <cellStyle name="+_5100 PERSONALE DIPENDENTE COSTO CE 4° TRIM 07_Bilancio d'esercizio 2012_schemi &amp; allegati_TT" xfId="55"/>
    <cellStyle name="+_5100 PERSONALE DIPENDENTE COSTO CE 4° TRIM 07_Cee Esteso 2013.v.0.1" xfId="56"/>
    <cellStyle name="+_5100 PERSONALE DIPENDENTE COSTO CE 4° TRIM 07_IV Trimestre 2013 v.2.0" xfId="57"/>
    <cellStyle name="+_5100 PERSONALE DIPENDENTE COSTO CE 4° TRIM 07_IV Trimestre 2013 v.2.0_III Trimestre 2016 V 0.3" xfId="58"/>
    <cellStyle name="+_5100 PERSONALE DIPENDENTE COSTO CE 4° TRIM 07_IV Trimestre 2013 v.2.0_III Trimestre 2016 V1.0" xfId="59"/>
    <cellStyle name="+_5100 PERSONALE DIPENDENTE COSTO CE 4° TRIM 07_modelli" xfId="60"/>
    <cellStyle name="+_5100 PERSONALE DIPENDENTE COSTO CE 4° TRIM 07_PDC 2012" xfId="61"/>
    <cellStyle name="+_9900 FONDO RISCHI VERTERNZE GIUDIZIARIE mariella" xfId="62"/>
    <cellStyle name="+_9900 FONDO RISCHI VERTERNZE GIUDIZIARIE mariella_Bilancio 2012 v2.0_DEF" xfId="63"/>
    <cellStyle name="+_9900 FONDO RISCHI VERTERNZE GIUDIZIARIE mariella_III Trimestre 2016 V 0.3" xfId="64"/>
    <cellStyle name="+_9900 FONDO RISCHI VERTERNZE GIUDIZIARIE mariella_III Trimestre 2016 V1.0" xfId="65"/>
    <cellStyle name="+_9900 FONDO RISCHI VERTERNZE GIUDIZIARIE mariella_IV Trimestre 2013 v.2.0" xfId="66"/>
    <cellStyle name="+_9900 FONDO RISCHI VERTERNZE GIUDIZIARIE mariella_PDC 2012" xfId="67"/>
    <cellStyle name="+_9900 FONDO RISCHI VERTERNZE GIUDIZIARIE mariella_Puglia SSR - Piano Conti 2013-B06pht" xfId="68"/>
    <cellStyle name="+_9900 FONDO RISCHI VERTERNZE GIUDIZIARIE mariella_Puglia SSR - Piano Conti 2013-B06pht_PDC 2012" xfId="69"/>
    <cellStyle name="+_9900 FONDO RISCHI VERTERNZE GIUDIZIARIE mariella_Tabelle RG 2013 ver0.2" xfId="70"/>
    <cellStyle name="+_ACCESS 1° TRIM08" xfId="71"/>
    <cellStyle name="+_ACCESS 1° TRIM08_Bilancio 2012 v2.0_DEF" xfId="72"/>
    <cellStyle name="+_ACCESS 1° TRIM08_III Trimestre 2016 V 0.3" xfId="73"/>
    <cellStyle name="+_ACCESS 1° TRIM08_III Trimestre 2016 V1.0" xfId="74"/>
    <cellStyle name="+_ACCESS 1° TRIM08_IV Trimestre 2013 v.2.0" xfId="75"/>
    <cellStyle name="+_ACCESS 1° TRIM08_PDC 2012" xfId="76"/>
    <cellStyle name="+_ACCESS 1° TRIM08_Puglia SSR - Piano Conti 2013-B06pht" xfId="77"/>
    <cellStyle name="+_ACCESS 1° TRIM08_Puglia SSR - Piano Conti 2013-B06pht_PDC 2012" xfId="78"/>
    <cellStyle name="+_ACCESS 1° TRIM08_Tabelle RG 2013 ver0.2" xfId="79"/>
    <cellStyle name="+_Analisi produzione PRC 2013 v1.0" xfId="80"/>
    <cellStyle name="+_Azioni Dief 2010 per anno 2011" xfId="81"/>
    <cellStyle name="+_Azioni Dief 2010 per anno 2011_Bilancio 2012 v2.0_DEF" xfId="82"/>
    <cellStyle name="+_Azioni Dief 2010 per anno 2011_III Trimestre 2016 V 0.3" xfId="83"/>
    <cellStyle name="+_Azioni Dief 2010 per anno 2011_III Trimestre 2016 V1.0" xfId="84"/>
    <cellStyle name="+_Azioni Dief 2010 per anno 2011_IV Trimestre 2013 v.2.0" xfId="85"/>
    <cellStyle name="+_Azioni Dief 2010 per anno 2011_PDC 2012" xfId="86"/>
    <cellStyle name="+_Azioni Dief 2010 per anno 2011_Puglia SSR - Piano Conti 2013-B06pht" xfId="87"/>
    <cellStyle name="+_Azioni Dief 2010 per anno 2011_Puglia SSR - Piano Conti 2013-B06pht_PDC 2012" xfId="88"/>
    <cellStyle name="+_Azioni Dief 2010 per anno 2011_Tabelle RG 2013 ver0.2" xfId="89"/>
    <cellStyle name="+_BA" xfId="90"/>
    <cellStyle name="+_BA_CE_SP1 arrotondati" xfId="91"/>
    <cellStyle name="+_BA_PDC 2012" xfId="92"/>
    <cellStyle name="+_Bilancio 2007 IRCCS Castellana_v1.0" xfId="93"/>
    <cellStyle name="+_Bilancio 2007_ONC_x la stampa" xfId="94"/>
    <cellStyle name="+_Bilancio 2007_ONC_x la stampa_III Trimestre 2016 V 0.3" xfId="95"/>
    <cellStyle name="+_Bilancio 2007_ONC_x la stampa_III Trimestre 2016 V1.0" xfId="96"/>
    <cellStyle name="+_Bilancio 2007_v1.0" xfId="97"/>
    <cellStyle name="+_Bilancio 2008 v0.3" xfId="98"/>
    <cellStyle name="+_Bilancio 2008 v0.3_Budget 2012_Rid v1.0" xfId="99"/>
    <cellStyle name="+_Bilancio 2008 v0.3_CE II Trim.2010_v0.2" xfId="100"/>
    <cellStyle name="+_Bilancio 2008 v0.3_CE II Trim.2012_v1.0" xfId="101"/>
    <cellStyle name="+_Bilancio 2008 v0.3_CE_III_Trim.2010_v1.0" xfId="102"/>
    <cellStyle name="+_Bilancio 2008 v0.3_Tabelle RG II Trim-2012_ 0.1" xfId="103"/>
    <cellStyle name="+_Bilancio 2012 v2.0_DEF" xfId="104"/>
    <cellStyle name="+_Bilancio 2012 v2.0_DEF_III Trimestre 2016 V 0.3" xfId="105"/>
    <cellStyle name="+_Bilancio 2012 v2.0_DEF_III Trimestre 2016 V1.0" xfId="106"/>
    <cellStyle name="+_Bilancio 2013_IRCCS v0.24" xfId="107"/>
    <cellStyle name="+_Bilancio 2013_IRCCS v0.25" xfId="108"/>
    <cellStyle name="+_Bilancio d'esercizio 2012_schemi &amp; allegati_TT" xfId="109"/>
    <cellStyle name="+_Budget personale_2011 - Copia" xfId="110"/>
    <cellStyle name="+_Budget personale_2011 - Copia_Bilancio 2012 v2.0_DEF" xfId="111"/>
    <cellStyle name="+_Budget personale_2011 - Copia_III Trimestre 2016 V 0.3" xfId="112"/>
    <cellStyle name="+_Budget personale_2011 - Copia_III Trimestre 2016 V1.0" xfId="113"/>
    <cellStyle name="+_Budget personale_2011 - Copia_IV Trimestre 2013 v.2.0" xfId="114"/>
    <cellStyle name="+_Budget personale_2011 - Copia_PDC 2012" xfId="115"/>
    <cellStyle name="+_Budget personale_2011 - Copia_Puglia SSR - Piano Conti 2013-B06pht" xfId="116"/>
    <cellStyle name="+_Budget personale_2011 - Copia_Puglia SSR - Piano Conti 2013-B06pht_PDC 2012" xfId="117"/>
    <cellStyle name="+_Budget personale_2011 - Copia_Tabelle RG 2013 ver0.2" xfId="118"/>
    <cellStyle name="+_CE 1° TRIM 2008" xfId="119"/>
    <cellStyle name="+_CE 1° TRIM 2008_Bilancio 2012 v2.0_DEF" xfId="120"/>
    <cellStyle name="+_CE 1° TRIM 2008_Bilancio 2012 v2.0_DEF_III Trimestre 2016 V 0.3" xfId="121"/>
    <cellStyle name="+_CE 1° TRIM 2008_Bilancio 2012 v2.0_DEF_III Trimestre 2016 V1.0" xfId="122"/>
    <cellStyle name="+_CE 1° TRIM 2008_Bilancio d'esercizio 2012_schemi &amp; allegati_TT" xfId="123"/>
    <cellStyle name="+_CE 1° TRIM 2008_Cee Esteso 2013.v.0.1" xfId="124"/>
    <cellStyle name="+_CE 1° TRIM 2008_IV Trimestre 2013 v.2.0" xfId="125"/>
    <cellStyle name="+_CE 1° TRIM 2008_IV Trimestre 2013 v.2.0_III Trimestre 2016 V 0.3" xfId="126"/>
    <cellStyle name="+_CE 1° TRIM 2008_IV Trimestre 2013 v.2.0_III Trimestre 2016 V1.0" xfId="127"/>
    <cellStyle name="+_CE 1° TRIM 2008_modelli" xfId="128"/>
    <cellStyle name="+_CE 1° TRIM 2008_PDC 2012" xfId="129"/>
    <cellStyle name="+_CE II trim 2012 versione 0.10" xfId="130"/>
    <cellStyle name="+_CE IRCCS IV° Trim.2008_v1.0 (definitivo)" xfId="131"/>
    <cellStyle name="+_CE IV Trim.2008_v1.0" xfId="132"/>
    <cellStyle name="+_CE_SP1 arrotondati" xfId="133"/>
    <cellStyle name="+_Cee Esteso 2013.v.0.1" xfId="134"/>
    <cellStyle name="+_COSTO FONDI A DICEMBRE 2009" xfId="135"/>
    <cellStyle name="+_COSTO FONDI A DICEMBRE 2009_Bilancio 2012 v2.0_DEF" xfId="136"/>
    <cellStyle name="+_COSTO FONDI A DICEMBRE 2009_III Trimestre 2016 V 0.3" xfId="137"/>
    <cellStyle name="+_COSTO FONDI A DICEMBRE 2009_III Trimestre 2016 V1.0" xfId="138"/>
    <cellStyle name="+_COSTO FONDI A DICEMBRE 2009_IV Trimestre 2013 v.2.0" xfId="139"/>
    <cellStyle name="+_COSTO FONDI A DICEMBRE 2009_PDC 2012" xfId="140"/>
    <cellStyle name="+_COSTO FONDI A DICEMBRE 2009_Puglia SSR - Piano Conti 2013-B06pht" xfId="141"/>
    <cellStyle name="+_COSTO FONDI A DICEMBRE 2009_Puglia SSR - Piano Conti 2013-B06pht_PDC 2012" xfId="142"/>
    <cellStyle name="+_COSTO FONDI A DICEMBRE 2009_Tabelle RG 2013 ver0.2" xfId="143"/>
    <cellStyle name="+_COSTO FONDI PRIMO SEMESTRE PER DR NITTI" xfId="144"/>
    <cellStyle name="+_COSTO FONDI PRIMO SEMESTRE PER DR NITTI_Bilancio 2012 v2.0_DEF" xfId="145"/>
    <cellStyle name="+_COSTO FONDI PRIMO SEMESTRE PER DR NITTI_III Trimestre 2016 V 0.3" xfId="146"/>
    <cellStyle name="+_COSTO FONDI PRIMO SEMESTRE PER DR NITTI_III Trimestre 2016 V1.0" xfId="147"/>
    <cellStyle name="+_COSTO FONDI PRIMO SEMESTRE PER DR NITTI_IV Trimestre 2013 v.2.0" xfId="148"/>
    <cellStyle name="+_COSTO FONDI PRIMO SEMESTRE PER DR NITTI_PDC 2012" xfId="149"/>
    <cellStyle name="+_COSTO FONDI PRIMO SEMESTRE PER DR NITTI_Puglia SSR - Piano Conti 2013-B06pht" xfId="150"/>
    <cellStyle name="+_COSTO FONDI PRIMO SEMESTRE PER DR NITTI_Puglia SSR - Piano Conti 2013-B06pht_PDC 2012" xfId="151"/>
    <cellStyle name="+_COSTO FONDI PRIMO SEMESTRE PER DR NITTI_Tabelle RG 2013 ver0.2" xfId="152"/>
    <cellStyle name="+_evoluzione+ 2007 raffa" xfId="153"/>
    <cellStyle name="+_evoluzione+ 2007 raffa (1)" xfId="154"/>
    <cellStyle name="+_evoluzione+ 2007 raffa (1)_Bilancio 2012 v2.0_DEF" xfId="155"/>
    <cellStyle name="+_evoluzione+ 2007 raffa (1)_III Trimestre 2016 V 0.3" xfId="156"/>
    <cellStyle name="+_evoluzione+ 2007 raffa (1)_III Trimestre 2016 V1.0" xfId="157"/>
    <cellStyle name="+_evoluzione+ 2007 raffa (1)_IV Trimestre 2013 v.2.0" xfId="158"/>
    <cellStyle name="+_evoluzione+ 2007 raffa (1)_PDC 2012" xfId="159"/>
    <cellStyle name="+_evoluzione+ 2007 raffa (1)_Puglia SSR - Piano Conti 2013-B06pht" xfId="160"/>
    <cellStyle name="+_evoluzione+ 2007 raffa (1)_Puglia SSR - Piano Conti 2013-B06pht_PDC 2012" xfId="161"/>
    <cellStyle name="+_evoluzione+ 2007 raffa (1)_Tabelle RG 2013 ver0.2" xfId="162"/>
    <cellStyle name="+_evoluzione+ 2007 raffa_Bilancio 2012 v2.0_DEF" xfId="163"/>
    <cellStyle name="+_evoluzione+ 2007 raffa_III Trimestre 2016 V 0.3" xfId="164"/>
    <cellStyle name="+_evoluzione+ 2007 raffa_III Trimestre 2016 V1.0" xfId="165"/>
    <cellStyle name="+_evoluzione+ 2007 raffa_IV Trimestre 2013 v.2.0" xfId="166"/>
    <cellStyle name="+_evoluzione+ 2007 raffa_PDC 2012" xfId="167"/>
    <cellStyle name="+_evoluzione+ 2007 raffa_Puglia SSR - Piano Conti 2013-B06pht" xfId="168"/>
    <cellStyle name="+_evoluzione+ 2007 raffa_Puglia SSR - Piano Conti 2013-B06pht_PDC 2012" xfId="169"/>
    <cellStyle name="+_evoluzione+ 2007 raffa_Tabelle RG 2013 ver0.2" xfId="170"/>
    <cellStyle name="+_File da stampare e spedire" xfId="171"/>
    <cellStyle name="+_File da stampare e spedire_III Trimestre 2016 V 0.3" xfId="172"/>
    <cellStyle name="+_File da stampare e spedire_III Trimestre 2016 V1.0" xfId="173"/>
    <cellStyle name="+_II trimestre 2012 ver1.0" xfId="174"/>
    <cellStyle name="+_III trimestre 2012 ve 0.10" xfId="175"/>
    <cellStyle name="+_IV Trimestre 2013 v.2.0" xfId="176"/>
    <cellStyle name="+_IV Trimestre 2013 v.2.0_III Trimestre 2016 V 0.3" xfId="177"/>
    <cellStyle name="+_IV Trimestre 2013 v.2.0_III Trimestre 2016 V1.0" xfId="178"/>
    <cellStyle name="+_Lecce" xfId="179"/>
    <cellStyle name="+_Lecce_CE_SP1 arrotondati" xfId="180"/>
    <cellStyle name="+_Lecce_PDC 2012" xfId="181"/>
    <cellStyle name="+_modelli" xfId="182"/>
    <cellStyle name="+_Puglia SSR - Piano Conti 2013-B06pht" xfId="183"/>
    <cellStyle name="+_Puglia SSR - Piano Conti 2013-B06pht_PDC 2012" xfId="184"/>
    <cellStyle name="+_SP 2009" xfId="185"/>
    <cellStyle name="+_SP 2009_PDC 2012" xfId="186"/>
    <cellStyle name="+_Tabelle relazione III Trim ver 1.0" xfId="187"/>
    <cellStyle name="+_Tabelle RG 2013 ver0.2" xfId="188"/>
    <cellStyle name="+_Tabelle RG 2013 ver0.2_III Trimestre 2016 V 0.3" xfId="189"/>
    <cellStyle name="+_Tabelle RG 2013 ver0.2_III Trimestre 2016 V1.0" xfId="190"/>
    <cellStyle name="+_verifica 2%" xfId="191"/>
    <cellStyle name="20% - Accent1" xfId="192"/>
    <cellStyle name="20% - Accent2" xfId="193"/>
    <cellStyle name="20% - Accent3" xfId="194"/>
    <cellStyle name="20% - Accent4" xfId="195"/>
    <cellStyle name="20% - Accent5" xfId="196"/>
    <cellStyle name="20% - Accent6" xfId="197"/>
    <cellStyle name="20% - Colore 1 2" xfId="198"/>
    <cellStyle name="20% - Colore 1 2 2" xfId="199"/>
    <cellStyle name="20% - Colore 1 2 3" xfId="200"/>
    <cellStyle name="20% - Colore 1 2_III Trimestre 2016 V 0.3" xfId="201"/>
    <cellStyle name="20% - Colore 1 3" xfId="202"/>
    <cellStyle name="20% - Colore 1 4" xfId="203"/>
    <cellStyle name="20% - Colore 1 5" xfId="204"/>
    <cellStyle name="20% - Colore 1 6" xfId="205"/>
    <cellStyle name="20% - Colore 2 2" xfId="206"/>
    <cellStyle name="20% - Colore 2 2 2" xfId="207"/>
    <cellStyle name="20% - Colore 2 2 3" xfId="208"/>
    <cellStyle name="20% - Colore 2 2_III Trimestre 2016 V 0.3" xfId="209"/>
    <cellStyle name="20% - Colore 2 3" xfId="210"/>
    <cellStyle name="20% - Colore 2 4" xfId="211"/>
    <cellStyle name="20% - Colore 2 5" xfId="212"/>
    <cellStyle name="20% - Colore 2 6" xfId="213"/>
    <cellStyle name="20% - Colore 3 2" xfId="214"/>
    <cellStyle name="20% - Colore 3 2 2" xfId="215"/>
    <cellStyle name="20% - Colore 3 2 3" xfId="216"/>
    <cellStyle name="20% - Colore 3 2_III Trimestre 2016 V 0.3" xfId="217"/>
    <cellStyle name="20% - Colore 3 3" xfId="218"/>
    <cellStyle name="20% - Colore 3 4" xfId="219"/>
    <cellStyle name="20% - Colore 3 5" xfId="220"/>
    <cellStyle name="20% - Colore 3 6" xfId="221"/>
    <cellStyle name="20% - Colore 4 2" xfId="222"/>
    <cellStyle name="20% - Colore 4 2 2" xfId="223"/>
    <cellStyle name="20% - Colore 4 2 3" xfId="224"/>
    <cellStyle name="20% - Colore 4 2_III Trimestre 2016 V 0.3" xfId="225"/>
    <cellStyle name="20% - Colore 4 3" xfId="226"/>
    <cellStyle name="20% - Colore 4 4" xfId="227"/>
    <cellStyle name="20% - Colore 4 5" xfId="228"/>
    <cellStyle name="20% - Colore 4 6" xfId="229"/>
    <cellStyle name="20% - Colore 5 2" xfId="230"/>
    <cellStyle name="20% - Colore 5 2 2" xfId="231"/>
    <cellStyle name="20% - Colore 5 2 3" xfId="232"/>
    <cellStyle name="20% - Colore 5 2_III Trimestre 2016 V 0.3" xfId="233"/>
    <cellStyle name="20% - Colore 5 3" xfId="234"/>
    <cellStyle name="20% - Colore 5 4" xfId="235"/>
    <cellStyle name="20% - Colore 5 5" xfId="236"/>
    <cellStyle name="20% - Colore 5 6" xfId="237"/>
    <cellStyle name="20% - Colore 6 2" xfId="238"/>
    <cellStyle name="20% - Colore 6 2 2" xfId="239"/>
    <cellStyle name="20% - Colore 6 2 3" xfId="240"/>
    <cellStyle name="20% - Colore 6 2_III Trimestre 2016 V 0.3" xfId="241"/>
    <cellStyle name="20% - Colore 6 3" xfId="242"/>
    <cellStyle name="20% - Colore 6 4" xfId="243"/>
    <cellStyle name="20% - Colore 6 5" xfId="244"/>
    <cellStyle name="20% - Colore 6 6" xfId="245"/>
    <cellStyle name="40% - Accent1" xfId="246"/>
    <cellStyle name="40% - Accent2" xfId="247"/>
    <cellStyle name="40% - Accent3" xfId="248"/>
    <cellStyle name="40% - Accent4" xfId="249"/>
    <cellStyle name="40% - Accent5" xfId="250"/>
    <cellStyle name="40% - Accent6" xfId="251"/>
    <cellStyle name="40% - Colore 1 2" xfId="252"/>
    <cellStyle name="40% - Colore 1 2 2" xfId="253"/>
    <cellStyle name="40% - Colore 1 2 3" xfId="254"/>
    <cellStyle name="40% - Colore 1 2_III Trimestre 2016 V 0.3" xfId="255"/>
    <cellStyle name="40% - Colore 1 3" xfId="256"/>
    <cellStyle name="40% - Colore 1 4" xfId="257"/>
    <cellStyle name="40% - Colore 1 5" xfId="258"/>
    <cellStyle name="40% - Colore 1 6" xfId="259"/>
    <cellStyle name="40% - Colore 2 2" xfId="260"/>
    <cellStyle name="40% - Colore 2 2 2" xfId="261"/>
    <cellStyle name="40% - Colore 2 2 3" xfId="262"/>
    <cellStyle name="40% - Colore 2 2_III Trimestre 2016 V 0.3" xfId="263"/>
    <cellStyle name="40% - Colore 2 3" xfId="264"/>
    <cellStyle name="40% - Colore 2 4" xfId="265"/>
    <cellStyle name="40% - Colore 2 5" xfId="266"/>
    <cellStyle name="40% - Colore 2 6" xfId="267"/>
    <cellStyle name="40% - Colore 3 2" xfId="268"/>
    <cellStyle name="40% - Colore 3 2 2" xfId="269"/>
    <cellStyle name="40% - Colore 3 2 3" xfId="270"/>
    <cellStyle name="40% - Colore 3 2_III Trimestre 2016 V 0.3" xfId="271"/>
    <cellStyle name="40% - Colore 3 3" xfId="272"/>
    <cellStyle name="40% - Colore 3 4" xfId="273"/>
    <cellStyle name="40% - Colore 3 5" xfId="274"/>
    <cellStyle name="40% - Colore 3 6" xfId="275"/>
    <cellStyle name="40% - Colore 4 2" xfId="276"/>
    <cellStyle name="40% - Colore 4 2 2" xfId="277"/>
    <cellStyle name="40% - Colore 4 2 3" xfId="278"/>
    <cellStyle name="40% - Colore 4 2_III Trimestre 2016 V 0.3" xfId="279"/>
    <cellStyle name="40% - Colore 4 3" xfId="280"/>
    <cellStyle name="40% - Colore 4 4" xfId="281"/>
    <cellStyle name="40% - Colore 4 5" xfId="282"/>
    <cellStyle name="40% - Colore 4 6" xfId="283"/>
    <cellStyle name="40% - Colore 5 2" xfId="284"/>
    <cellStyle name="40% - Colore 5 2 2" xfId="285"/>
    <cellStyle name="40% - Colore 5 2 3" xfId="286"/>
    <cellStyle name="40% - Colore 5 2_III Trimestre 2016 V 0.3" xfId="287"/>
    <cellStyle name="40% - Colore 5 3" xfId="288"/>
    <cellStyle name="40% - Colore 5 4" xfId="289"/>
    <cellStyle name="40% - Colore 5 5" xfId="290"/>
    <cellStyle name="40% - Colore 5 6" xfId="291"/>
    <cellStyle name="40% - Colore 6 2" xfId="292"/>
    <cellStyle name="40% - Colore 6 2 2" xfId="293"/>
    <cellStyle name="40% - Colore 6 2 3" xfId="294"/>
    <cellStyle name="40% - Colore 6 2_III Trimestre 2016 V 0.3" xfId="295"/>
    <cellStyle name="40% - Colore 6 3" xfId="296"/>
    <cellStyle name="40% - Colore 6 4" xfId="297"/>
    <cellStyle name="40% - Colore 6 5" xfId="298"/>
    <cellStyle name="40% - Colore 6 6" xfId="299"/>
    <cellStyle name="60% - Accent1" xfId="300"/>
    <cellStyle name="60% - Accent2" xfId="301"/>
    <cellStyle name="60% - Accent3" xfId="302"/>
    <cellStyle name="60% - Accent4" xfId="303"/>
    <cellStyle name="60% - Accent5" xfId="304"/>
    <cellStyle name="60% - Accent6" xfId="305"/>
    <cellStyle name="60% - Colore 1 2" xfId="306"/>
    <cellStyle name="60% - Colore 1 2 2" xfId="307"/>
    <cellStyle name="60% - Colore 1 2 3" xfId="308"/>
    <cellStyle name="60% - Colore 1 3" xfId="309"/>
    <cellStyle name="60% - Colore 1 4" xfId="310"/>
    <cellStyle name="60% - Colore 1 5" xfId="311"/>
    <cellStyle name="60% - Colore 1 6" xfId="312"/>
    <cellStyle name="60% - Colore 2 2" xfId="313"/>
    <cellStyle name="60% - Colore 2 2 2" xfId="314"/>
    <cellStyle name="60% - Colore 2 2 3" xfId="315"/>
    <cellStyle name="60% - Colore 2 3" xfId="316"/>
    <cellStyle name="60% - Colore 2 4" xfId="317"/>
    <cellStyle name="60% - Colore 2 5" xfId="318"/>
    <cellStyle name="60% - Colore 2 6" xfId="319"/>
    <cellStyle name="60% - Colore 3 2" xfId="320"/>
    <cellStyle name="60% - Colore 3 2 2" xfId="321"/>
    <cellStyle name="60% - Colore 3 2 3" xfId="322"/>
    <cellStyle name="60% - Colore 3 3" xfId="323"/>
    <cellStyle name="60% - Colore 3 4" xfId="324"/>
    <cellStyle name="60% - Colore 3 5" xfId="325"/>
    <cellStyle name="60% - Colore 3 6" xfId="326"/>
    <cellStyle name="60% - Colore 4 2" xfId="327"/>
    <cellStyle name="60% - Colore 4 2 2" xfId="328"/>
    <cellStyle name="60% - Colore 4 2 3" xfId="329"/>
    <cellStyle name="60% - Colore 4 3" xfId="330"/>
    <cellStyle name="60% - Colore 4 4" xfId="331"/>
    <cellStyle name="60% - Colore 4 5" xfId="332"/>
    <cellStyle name="60% - Colore 4 6" xfId="333"/>
    <cellStyle name="60% - Colore 5 2" xfId="334"/>
    <cellStyle name="60% - Colore 5 2 2" xfId="335"/>
    <cellStyle name="60% - Colore 5 2 3" xfId="336"/>
    <cellStyle name="60% - Colore 5 3" xfId="337"/>
    <cellStyle name="60% - Colore 5 4" xfId="338"/>
    <cellStyle name="60% - Colore 5 5" xfId="339"/>
    <cellStyle name="60% - Colore 5 6" xfId="340"/>
    <cellStyle name="60% - Colore 6 2" xfId="341"/>
    <cellStyle name="60% - Colore 6 2 2" xfId="342"/>
    <cellStyle name="60% - Colore 6 2 3" xfId="343"/>
    <cellStyle name="60% - Colore 6 3" xfId="344"/>
    <cellStyle name="60% - Colore 6 4" xfId="345"/>
    <cellStyle name="60% - Colore 6 5" xfId="346"/>
    <cellStyle name="60% - Colore 6 6" xfId="347"/>
    <cellStyle name="Accent1" xfId="348"/>
    <cellStyle name="Accent2" xfId="349"/>
    <cellStyle name="Accent3" xfId="350"/>
    <cellStyle name="Accent4" xfId="351"/>
    <cellStyle name="Accent5" xfId="352"/>
    <cellStyle name="Accent6" xfId="353"/>
    <cellStyle name="Bad" xfId="354"/>
    <cellStyle name="Calcolo 2" xfId="355"/>
    <cellStyle name="Calcolo 2 2" xfId="356"/>
    <cellStyle name="Calcolo 2 3" xfId="357"/>
    <cellStyle name="Calcolo 3" xfId="358"/>
    <cellStyle name="Calcolo 4" xfId="359"/>
    <cellStyle name="Calcolo 5" xfId="360"/>
    <cellStyle name="Calcolo 6" xfId="361"/>
    <cellStyle name="Calculation" xfId="362"/>
    <cellStyle name="Cella collegata 2" xfId="363"/>
    <cellStyle name="Cella collegata 2 2" xfId="364"/>
    <cellStyle name="Cella collegata 2 3" xfId="365"/>
    <cellStyle name="Cella collegata 3" xfId="366"/>
    <cellStyle name="Cella collegata 4" xfId="367"/>
    <cellStyle name="Cella collegata 5" xfId="368"/>
    <cellStyle name="Cella collegata 6" xfId="369"/>
    <cellStyle name="Cella da controllare 2" xfId="370"/>
    <cellStyle name="Cella da controllare 2 2" xfId="371"/>
    <cellStyle name="Cella da controllare 2 3" xfId="372"/>
    <cellStyle name="Cella da controllare 3" xfId="373"/>
    <cellStyle name="Cella da controllare 4" xfId="374"/>
    <cellStyle name="Cella da controllare 5" xfId="375"/>
    <cellStyle name="Cella da controllare 6" xfId="376"/>
    <cellStyle name="Check Cell" xfId="377"/>
    <cellStyle name="Colore 1 2" xfId="378"/>
    <cellStyle name="Colore 1 2 2" xfId="379"/>
    <cellStyle name="Colore 1 2 3" xfId="380"/>
    <cellStyle name="Colore 1 3" xfId="381"/>
    <cellStyle name="Colore 1 4" xfId="382"/>
    <cellStyle name="Colore 1 5" xfId="383"/>
    <cellStyle name="Colore 1 6" xfId="384"/>
    <cellStyle name="Colore 2 2" xfId="385"/>
    <cellStyle name="Colore 2 2 2" xfId="386"/>
    <cellStyle name="Colore 2 2 3" xfId="387"/>
    <cellStyle name="Colore 2 3" xfId="388"/>
    <cellStyle name="Colore 2 4" xfId="389"/>
    <cellStyle name="Colore 2 5" xfId="390"/>
    <cellStyle name="Colore 2 6" xfId="391"/>
    <cellStyle name="Colore 3 2" xfId="392"/>
    <cellStyle name="Colore 3 2 2" xfId="393"/>
    <cellStyle name="Colore 3 2 3" xfId="394"/>
    <cellStyle name="Colore 3 3" xfId="395"/>
    <cellStyle name="Colore 3 4" xfId="396"/>
    <cellStyle name="Colore 3 5" xfId="397"/>
    <cellStyle name="Colore 3 6" xfId="398"/>
    <cellStyle name="Colore 4 2" xfId="399"/>
    <cellStyle name="Colore 4 2 2" xfId="400"/>
    <cellStyle name="Colore 4 2 3" xfId="401"/>
    <cellStyle name="Colore 4 3" xfId="402"/>
    <cellStyle name="Colore 4 4" xfId="403"/>
    <cellStyle name="Colore 4 5" xfId="404"/>
    <cellStyle name="Colore 4 6" xfId="405"/>
    <cellStyle name="Colore 5 2" xfId="406"/>
    <cellStyle name="Colore 5 2 2" xfId="407"/>
    <cellStyle name="Colore 5 2 3" xfId="408"/>
    <cellStyle name="Colore 5 3" xfId="409"/>
    <cellStyle name="Colore 5 4" xfId="410"/>
    <cellStyle name="Colore 5 5" xfId="411"/>
    <cellStyle name="Colore 5 6" xfId="412"/>
    <cellStyle name="Colore 6 2" xfId="413"/>
    <cellStyle name="Colore 6 2 2" xfId="414"/>
    <cellStyle name="Colore 6 2 3" xfId="415"/>
    <cellStyle name="Colore 6 3" xfId="416"/>
    <cellStyle name="Colore 6 4" xfId="417"/>
    <cellStyle name="Colore 6 5" xfId="418"/>
    <cellStyle name="Colore 6 6" xfId="419"/>
    <cellStyle name="Comma [0]_2^BGT PLUR-2000_2002." xfId="420"/>
    <cellStyle name="Comma 2" xfId="421"/>
    <cellStyle name="Comma_2^BGT PLUR-2000_2002." xfId="422"/>
    <cellStyle name="Currency [0]_2^BGT PLUR-2000_2002." xfId="423"/>
    <cellStyle name="Currency_2^BGT PLUR-2000_2002." xfId="424"/>
    <cellStyle name="Euro" xfId="425"/>
    <cellStyle name="Euro 2" xfId="426"/>
    <cellStyle name="Euro 2 2" xfId="427"/>
    <cellStyle name="Euro_Bilancio 2013_IRCCS v0.24" xfId="428"/>
    <cellStyle name="Excel Built-in Explanatory Text" xfId="429"/>
    <cellStyle name="Explanatory Text" xfId="430"/>
    <cellStyle name="F24" xfId="431"/>
    <cellStyle name="Followed Hyperlink_Allegati-lineeGuidaPHT" xfId="432"/>
    <cellStyle name="Good" xfId="433"/>
    <cellStyle name="Heading 1" xfId="434"/>
    <cellStyle name="Heading 2" xfId="435"/>
    <cellStyle name="Heading 3" xfId="436"/>
    <cellStyle name="Heading 4" xfId="437"/>
    <cellStyle name="Hyperlink_ALLEGATI" xfId="438"/>
    <cellStyle name="Input 2" xfId="439"/>
    <cellStyle name="Input 2 2" xfId="440"/>
    <cellStyle name="Input 2 3" xfId="441"/>
    <cellStyle name="Input 3" xfId="442"/>
    <cellStyle name="Input 4" xfId="443"/>
    <cellStyle name="Input 5" xfId="444"/>
    <cellStyle name="Input 6" xfId="445"/>
    <cellStyle name="Linked Cell" xfId="446"/>
    <cellStyle name="Migliaia" xfId="1" builtinId="3"/>
    <cellStyle name="Migliaia (0)_% personale" xfId="447"/>
    <cellStyle name="Migliaia [0] 2" xfId="448"/>
    <cellStyle name="Migliaia [0] 2 10" xfId="449"/>
    <cellStyle name="Migliaia [0] 2 11" xfId="450"/>
    <cellStyle name="Migliaia [0] 2 12" xfId="451"/>
    <cellStyle name="Migliaia [0] 2 13" xfId="452"/>
    <cellStyle name="Migliaia [0] 2 14" xfId="453"/>
    <cellStyle name="Migliaia [0] 2 2" xfId="454"/>
    <cellStyle name="Migliaia [0] 2 2 2" xfId="455"/>
    <cellStyle name="Migliaia [0] 2 2 3" xfId="456"/>
    <cellStyle name="Migliaia [0] 2 2 4" xfId="457"/>
    <cellStyle name="Migliaia [0] 2 2_III Trimestre 2016 V 0.3" xfId="458"/>
    <cellStyle name="Migliaia [0] 2 3" xfId="459"/>
    <cellStyle name="Migliaia [0] 2 4" xfId="460"/>
    <cellStyle name="Migliaia [0] 2 5" xfId="461"/>
    <cellStyle name="Migliaia [0] 2 6" xfId="462"/>
    <cellStyle name="Migliaia [0] 2 7" xfId="463"/>
    <cellStyle name="Migliaia [0] 2 8" xfId="464"/>
    <cellStyle name="Migliaia [0] 2 9" xfId="465"/>
    <cellStyle name="Migliaia [0] 3" xfId="466"/>
    <cellStyle name="Migliaia [0] 4" xfId="467"/>
    <cellStyle name="Migliaia [0] 5" xfId="468"/>
    <cellStyle name="Migliaia [0] 5 2" xfId="469"/>
    <cellStyle name="Migliaia [0] 6" xfId="470"/>
    <cellStyle name="Migliaia [0] 7" xfId="471"/>
    <cellStyle name="Migliaia [0] 8" xfId="472"/>
    <cellStyle name="Migliaia [0] 9" xfId="473"/>
    <cellStyle name="Migliaia 10" xfId="474"/>
    <cellStyle name="Migliaia 11" xfId="475"/>
    <cellStyle name="Migliaia 12" xfId="476"/>
    <cellStyle name="Migliaia 13" xfId="477"/>
    <cellStyle name="Migliaia 14" xfId="478"/>
    <cellStyle name="Migliaia 15" xfId="479"/>
    <cellStyle name="Migliaia 16" xfId="480"/>
    <cellStyle name="Migliaia 17" xfId="481"/>
    <cellStyle name="Migliaia 18" xfId="482"/>
    <cellStyle name="Migliaia 19" xfId="4"/>
    <cellStyle name="Migliaia 2" xfId="483"/>
    <cellStyle name="Migliaia 2 10" xfId="484"/>
    <cellStyle name="Migliaia 2 11" xfId="485"/>
    <cellStyle name="Migliaia 2 12" xfId="486"/>
    <cellStyle name="Migliaia 2 13" xfId="487"/>
    <cellStyle name="Migliaia 2 14" xfId="488"/>
    <cellStyle name="Migliaia 2 15" xfId="489"/>
    <cellStyle name="Migliaia 2 16" xfId="490"/>
    <cellStyle name="Migliaia 2 17" xfId="491"/>
    <cellStyle name="Migliaia 2 18" xfId="7"/>
    <cellStyle name="Migliaia 2 19" xfId="492"/>
    <cellStyle name="Migliaia 2 2" xfId="493"/>
    <cellStyle name="Migliaia 2 2 2" xfId="494"/>
    <cellStyle name="Migliaia 2 2 3" xfId="495"/>
    <cellStyle name="Migliaia 2 2 4" xfId="496"/>
    <cellStyle name="Migliaia 2 3" xfId="497"/>
    <cellStyle name="Migliaia 2 4" xfId="498"/>
    <cellStyle name="Migliaia 2 5" xfId="499"/>
    <cellStyle name="Migliaia 2 6" xfId="500"/>
    <cellStyle name="Migliaia 2 7" xfId="501"/>
    <cellStyle name="Migliaia 2 8" xfId="502"/>
    <cellStyle name="Migliaia 2 9" xfId="503"/>
    <cellStyle name="Migliaia 2_Analisi produzione PRC 2013 v1.0" xfId="504"/>
    <cellStyle name="Migliaia 20" xfId="3"/>
    <cellStyle name="Migliaia 21" xfId="505"/>
    <cellStyle name="Migliaia 22" xfId="506"/>
    <cellStyle name="Migliaia 23" xfId="507"/>
    <cellStyle name="Migliaia 3" xfId="508"/>
    <cellStyle name="Migliaia 3 2" xfId="509"/>
    <cellStyle name="Migliaia 3 3" xfId="510"/>
    <cellStyle name="Migliaia 4" xfId="511"/>
    <cellStyle name="Migliaia 4 2" xfId="512"/>
    <cellStyle name="Migliaia 4 3" xfId="513"/>
    <cellStyle name="Migliaia 4 4" xfId="514"/>
    <cellStyle name="Migliaia 5" xfId="515"/>
    <cellStyle name="Migliaia 5 2" xfId="516"/>
    <cellStyle name="Migliaia 5 3" xfId="517"/>
    <cellStyle name="Migliaia 6" xfId="518"/>
    <cellStyle name="Migliaia 6 2" xfId="519"/>
    <cellStyle name="Migliaia 7" xfId="520"/>
    <cellStyle name="Migliaia 7 2" xfId="521"/>
    <cellStyle name="Migliaia 8" xfId="522"/>
    <cellStyle name="Migliaia 8 2" xfId="523"/>
    <cellStyle name="Migliaia 9" xfId="524"/>
    <cellStyle name="Migliaia 9 2" xfId="525"/>
    <cellStyle name="Neutral" xfId="526"/>
    <cellStyle name="Neutrale 2" xfId="527"/>
    <cellStyle name="Neutrale 2 2" xfId="528"/>
    <cellStyle name="Neutrale 2 3" xfId="529"/>
    <cellStyle name="Neutrale 3" xfId="530"/>
    <cellStyle name="Neutrale 4" xfId="531"/>
    <cellStyle name="Neutrale 5" xfId="532"/>
    <cellStyle name="Neutrale 6" xfId="533"/>
    <cellStyle name="Normal 2" xfId="534"/>
    <cellStyle name="Normal 2 2" xfId="535"/>
    <cellStyle name="Normal_2^BGT PLUR-2000_2002." xfId="536"/>
    <cellStyle name="Normal_Sheet1 2" xfId="6"/>
    <cellStyle name="Normale" xfId="0" builtinId="0"/>
    <cellStyle name="Normale 10" xfId="537"/>
    <cellStyle name="Normale 11" xfId="538"/>
    <cellStyle name="Normale 11 2" xfId="539"/>
    <cellStyle name="Normale 11_Bilancio 2012 v0.20" xfId="540"/>
    <cellStyle name="Normale 12" xfId="541"/>
    <cellStyle name="Normale 13" xfId="542"/>
    <cellStyle name="Normale 14" xfId="543"/>
    <cellStyle name="Normale 15" xfId="544"/>
    <cellStyle name="Normale 16" xfId="545"/>
    <cellStyle name="Normale 17" xfId="546"/>
    <cellStyle name="Normale 18" xfId="547"/>
    <cellStyle name="Normale 19" xfId="548"/>
    <cellStyle name="Normale 2" xfId="549"/>
    <cellStyle name="Normale 2 10" xfId="550"/>
    <cellStyle name="Normale 2 11" xfId="551"/>
    <cellStyle name="Normale 2 12" xfId="552"/>
    <cellStyle name="Normale 2 13" xfId="553"/>
    <cellStyle name="Normale 2 14" xfId="554"/>
    <cellStyle name="Normale 2 15" xfId="555"/>
    <cellStyle name="Normale 2 16" xfId="556"/>
    <cellStyle name="Normale 2 17" xfId="557"/>
    <cellStyle name="Normale 2 18" xfId="558"/>
    <cellStyle name="Normale 2 2" xfId="559"/>
    <cellStyle name="Normale 2 2 2" xfId="560"/>
    <cellStyle name="Normale 2 3" xfId="561"/>
    <cellStyle name="Normale 2 3 2" xfId="562"/>
    <cellStyle name="Normale 2 4" xfId="563"/>
    <cellStyle name="Normale 2 4 2" xfId="564"/>
    <cellStyle name="Normale 2 5" xfId="565"/>
    <cellStyle name="Normale 2 6" xfId="566"/>
    <cellStyle name="Normale 2 7" xfId="567"/>
    <cellStyle name="Normale 2 8" xfId="568"/>
    <cellStyle name="Normale 2 9" xfId="569"/>
    <cellStyle name="Normale 2_Bilancio 2012 v0.20" xfId="570"/>
    <cellStyle name="Normale 2_Cee Esteso 2013.v.0.1" xfId="5"/>
    <cellStyle name="Normale 20" xfId="571"/>
    <cellStyle name="Normale 21" xfId="572"/>
    <cellStyle name="Normale 22" xfId="573"/>
    <cellStyle name="Normale 23" xfId="574"/>
    <cellStyle name="Normale 24" xfId="575"/>
    <cellStyle name="Normale 25" xfId="576"/>
    <cellStyle name="Normale 3" xfId="577"/>
    <cellStyle name="Normale 3 2" xfId="578"/>
    <cellStyle name="Normale 3 2 2" xfId="579"/>
    <cellStyle name="Normale 3 3" xfId="580"/>
    <cellStyle name="Normale 3 4" xfId="581"/>
    <cellStyle name="Normale 3_III Trimestre 2016 V 0.3" xfId="582"/>
    <cellStyle name="Normale 4" xfId="583"/>
    <cellStyle name="Normale 4 2" xfId="584"/>
    <cellStyle name="Normale 4 2 2" xfId="585"/>
    <cellStyle name="Normale 4 3" xfId="586"/>
    <cellStyle name="Normale 4_Bilancio 2012 v0.20" xfId="587"/>
    <cellStyle name="Normale 5" xfId="588"/>
    <cellStyle name="Normale 5 2" xfId="589"/>
    <cellStyle name="Normale 6" xfId="590"/>
    <cellStyle name="Normale 6 2" xfId="591"/>
    <cellStyle name="Normale 6 3" xfId="592"/>
    <cellStyle name="Normale 7" xfId="593"/>
    <cellStyle name="Normale 7 2" xfId="594"/>
    <cellStyle name="Normale 8" xfId="595"/>
    <cellStyle name="Normale 8 2" xfId="596"/>
    <cellStyle name="Normale 9" xfId="597"/>
    <cellStyle name="Normale_Mattone CE_Budget 2008 (v. 0.5 del 12.02.2008) 2" xfId="2"/>
    <cellStyle name="Nota 2" xfId="598"/>
    <cellStyle name="Nota 2 2" xfId="599"/>
    <cellStyle name="Nota 2 3" xfId="600"/>
    <cellStyle name="Nota 3" xfId="601"/>
    <cellStyle name="Nota 4" xfId="602"/>
    <cellStyle name="Nota 5" xfId="603"/>
    <cellStyle name="Nota 6" xfId="604"/>
    <cellStyle name="Note" xfId="605"/>
    <cellStyle name="Nuovo" xfId="606"/>
    <cellStyle name="Output 2" xfId="607"/>
    <cellStyle name="Output 2 2" xfId="608"/>
    <cellStyle name="Output 2 3" xfId="609"/>
    <cellStyle name="Output 3" xfId="610"/>
    <cellStyle name="Output 4" xfId="611"/>
    <cellStyle name="Output 5" xfId="612"/>
    <cellStyle name="Output 6" xfId="613"/>
    <cellStyle name="Percent 2" xfId="614"/>
    <cellStyle name="Percent 3" xfId="615"/>
    <cellStyle name="Percentuale 10" xfId="616"/>
    <cellStyle name="Percentuale 2" xfId="617"/>
    <cellStyle name="Percentuale 2 10" xfId="618"/>
    <cellStyle name="Percentuale 2 11" xfId="619"/>
    <cellStyle name="Percentuale 2 12" xfId="620"/>
    <cellStyle name="Percentuale 2 13" xfId="621"/>
    <cellStyle name="Percentuale 2 14" xfId="622"/>
    <cellStyle name="Percentuale 2 2" xfId="623"/>
    <cellStyle name="Percentuale 2 2 2" xfId="624"/>
    <cellStyle name="Percentuale 2 2 3" xfId="625"/>
    <cellStyle name="Percentuale 2 3" xfId="626"/>
    <cellStyle name="Percentuale 2 4" xfId="627"/>
    <cellStyle name="Percentuale 2 5" xfId="628"/>
    <cellStyle name="Percentuale 2 6" xfId="629"/>
    <cellStyle name="Percentuale 2 7" xfId="630"/>
    <cellStyle name="Percentuale 2 8" xfId="631"/>
    <cellStyle name="Percentuale 2 9" xfId="632"/>
    <cellStyle name="Percentuale 3" xfId="633"/>
    <cellStyle name="Percentuale 4" xfId="634"/>
    <cellStyle name="Percentuale 5" xfId="635"/>
    <cellStyle name="Percentuale 6" xfId="636"/>
    <cellStyle name="Percentuale 7" xfId="637"/>
    <cellStyle name="Percentuale 8" xfId="638"/>
    <cellStyle name="Percentuale 9" xfId="639"/>
    <cellStyle name="SAS FM Row drillable header" xfId="640"/>
    <cellStyle name="SAS FM Row header" xfId="641"/>
    <cellStyle name="Testo avviso 2" xfId="642"/>
    <cellStyle name="Testo avviso 2 2" xfId="643"/>
    <cellStyle name="Testo avviso 2 3" xfId="644"/>
    <cellStyle name="Testo avviso 3" xfId="645"/>
    <cellStyle name="Testo avviso 4" xfId="646"/>
    <cellStyle name="Testo avviso 5" xfId="647"/>
    <cellStyle name="Testo avviso 6" xfId="648"/>
    <cellStyle name="Testo descrittivo 2" xfId="649"/>
    <cellStyle name="Testo descrittivo 2 2" xfId="650"/>
    <cellStyle name="Testo descrittivo 2 3" xfId="651"/>
    <cellStyle name="Testo descrittivo 3" xfId="652"/>
    <cellStyle name="Testo descrittivo 4" xfId="653"/>
    <cellStyle name="Testo descrittivo 5" xfId="654"/>
    <cellStyle name="Testo descrittivo 6" xfId="655"/>
    <cellStyle name="Title" xfId="656"/>
    <cellStyle name="Titolo 1 2" xfId="657"/>
    <cellStyle name="Titolo 1 2 2" xfId="658"/>
    <cellStyle name="Titolo 1 2 3" xfId="659"/>
    <cellStyle name="Titolo 1 3" xfId="660"/>
    <cellStyle name="Titolo 1 4" xfId="661"/>
    <cellStyle name="Titolo 1 5" xfId="662"/>
    <cellStyle name="Titolo 1 6" xfId="663"/>
    <cellStyle name="Titolo 2 2" xfId="664"/>
    <cellStyle name="Titolo 2 2 2" xfId="665"/>
    <cellStyle name="Titolo 2 2 3" xfId="666"/>
    <cellStyle name="Titolo 2 3" xfId="667"/>
    <cellStyle name="Titolo 2 4" xfId="668"/>
    <cellStyle name="Titolo 2 5" xfId="669"/>
    <cellStyle name="Titolo 2 6" xfId="670"/>
    <cellStyle name="Titolo 3 2" xfId="671"/>
    <cellStyle name="Titolo 3 2 2" xfId="672"/>
    <cellStyle name="Titolo 3 2 3" xfId="673"/>
    <cellStyle name="Titolo 3 3" xfId="674"/>
    <cellStyle name="Titolo 3 4" xfId="675"/>
    <cellStyle name="Titolo 3 5" xfId="676"/>
    <cellStyle name="Titolo 3 6" xfId="677"/>
    <cellStyle name="Titolo 4 2" xfId="678"/>
    <cellStyle name="Titolo 4 2 2" xfId="679"/>
    <cellStyle name="Titolo 4 2 3" xfId="680"/>
    <cellStyle name="Titolo 4 3" xfId="681"/>
    <cellStyle name="Titolo 4 4" xfId="682"/>
    <cellStyle name="Titolo 4 5" xfId="683"/>
    <cellStyle name="Titolo 4 6" xfId="684"/>
    <cellStyle name="Titolo 5" xfId="685"/>
    <cellStyle name="Titolo 5 2" xfId="686"/>
    <cellStyle name="Titolo 5 3" xfId="687"/>
    <cellStyle name="Titolo 6" xfId="688"/>
    <cellStyle name="Titolo 7" xfId="689"/>
    <cellStyle name="Titolo 8" xfId="690"/>
    <cellStyle name="Titolo 9" xfId="691"/>
    <cellStyle name="Total" xfId="692"/>
    <cellStyle name="Totale 2" xfId="693"/>
    <cellStyle name="Totale 2 2" xfId="694"/>
    <cellStyle name="Totale 2 3" xfId="695"/>
    <cellStyle name="Totale 3" xfId="696"/>
    <cellStyle name="Totale 4" xfId="697"/>
    <cellStyle name="Totale 5" xfId="698"/>
    <cellStyle name="Totale 6" xfId="699"/>
    <cellStyle name="Valore non valido 2" xfId="700"/>
    <cellStyle name="Valore non valido 2 2" xfId="701"/>
    <cellStyle name="Valore non valido 2 3" xfId="702"/>
    <cellStyle name="Valore non valido 3" xfId="703"/>
    <cellStyle name="Valore non valido 4" xfId="704"/>
    <cellStyle name="Valore non valido 5" xfId="705"/>
    <cellStyle name="Valore non valido 6" xfId="706"/>
    <cellStyle name="Valore valido 2" xfId="707"/>
    <cellStyle name="Valore valido 2 2" xfId="708"/>
    <cellStyle name="Valore valido 2 3" xfId="709"/>
    <cellStyle name="Valore valido 3" xfId="710"/>
    <cellStyle name="Valore valido 4" xfId="711"/>
    <cellStyle name="Valore valido 5" xfId="712"/>
    <cellStyle name="Valore valido 6" xfId="713"/>
    <cellStyle name="Valuta (0)_% personale" xfId="714"/>
    <cellStyle name="Valuta [0] 2" xfId="715"/>
    <cellStyle name="Valuta [0] 3" xfId="716"/>
    <cellStyle name="Valuta 2" xfId="717"/>
    <cellStyle name="Warning Text" xfId="7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works/Elaborazioni%20e%20statistiche/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Simonetti/Modelli_CE_2006/CE_1&#176;trim_2006/CE_999_1&#176;trim_2006/Documenti/ARES/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Documenti/Analisi%201998/Rendiconto%201998%20-%20Febbraio%202000/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Lavori/Bilanci/Bilanci%20D'Esercizio/Bilanci%202003%20BIS/Bilancio%202001/Bilancio%20fin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OneDrive%20-%20ASL%20BT/LavoriUcg/08%20Rendicontazione%20COVID/Rendicontazione%20Covid%20Set%202021/02%20File%20Personale%20Con%20Conti%20Coge%20Ver%200.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ownloads/CE_II_TRIM_2022_PDC_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3">
          <cell r="E3" t="str">
            <v>SI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tiConv"/>
      <sheetName val="Foglio6"/>
      <sheetName val="Check"/>
      <sheetName val="Contratti 2021"/>
      <sheetName val="CostoProfilo"/>
      <sheetName val="ReportUsca"/>
      <sheetName val="ReportCoCoCo"/>
      <sheetName val="lavoro autonomo"/>
      <sheetName val="Stipendi"/>
      <sheetName val="CheckStip"/>
      <sheetName val="Anagraf Giu 21"/>
      <sheetName val="ContrattoCOnto"/>
      <sheetName val="RiepilogoFinale"/>
      <sheetName val="RiepilogoFinaletxt"/>
      <sheetName val="RiepilogoFinaleTxtNew"/>
      <sheetName val="PD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uovo Modello CE"/>
      <sheetName val="Raccordo CE"/>
      <sheetName val="Prospetto di sintesi DG"/>
      <sheetName val="bilancio di verifica 30 GIUGNO"/>
      <sheetName val="PdC"/>
      <sheetName val="INTEGRAZIONI PERSONALE"/>
      <sheetName val="integrazioni AGRU"/>
      <sheetName val="CONVENZIONATA ESTERNA"/>
      <sheetName val="cespiti"/>
      <sheetName val="COMPONENTE SOCIALE 30_09"/>
      <sheetName val="Tabelle_sintesi x relaz."/>
      <sheetName val="Tabelle_dettaglio x relaz."/>
      <sheetName val="Assegnaz.2021"/>
      <sheetName val="Fondi pers._NEW"/>
      <sheetName val="INAIL"/>
      <sheetName val="Materiali di cons."/>
      <sheetName val="Calcolo acc.to Dip.Prev."/>
      <sheetName val="INTERESSI DI MORA"/>
      <sheetName val="rinnovi contrattuali"/>
    </sheetNames>
    <sheetDataSet>
      <sheetData sheetId="0"/>
      <sheetData sheetId="1">
        <row r="1">
          <cell r="K1">
            <v>-38531379.810000062</v>
          </cell>
        </row>
        <row r="2">
          <cell r="C2" t="str">
            <v>NUOVO MODELLO CE 2019</v>
          </cell>
          <cell r="K2" t="str">
            <v>IV TRIM. 2021
Final (arrotondato) al 31_05 Rettificato</v>
          </cell>
        </row>
        <row r="3">
          <cell r="K3">
            <v>406618198.12</v>
          </cell>
        </row>
        <row r="4">
          <cell r="K4">
            <v>61079040.870000012</v>
          </cell>
        </row>
        <row r="5">
          <cell r="K5">
            <v>60100841.99000001</v>
          </cell>
        </row>
        <row r="6">
          <cell r="C6" t="str">
            <v>BA0040</v>
          </cell>
          <cell r="K6">
            <v>35353864.859999999</v>
          </cell>
        </row>
        <row r="7">
          <cell r="C7" t="str">
            <v>BA0040</v>
          </cell>
          <cell r="K7">
            <v>371663.44</v>
          </cell>
        </row>
        <row r="8">
          <cell r="C8" t="str">
            <v>BA0050</v>
          </cell>
          <cell r="K8">
            <v>38412.6</v>
          </cell>
        </row>
        <row r="9">
          <cell r="C9" t="str">
            <v>BA0051</v>
          </cell>
          <cell r="K9">
            <v>572520.95999999996</v>
          </cell>
        </row>
        <row r="10">
          <cell r="C10" t="str">
            <v>BA0050</v>
          </cell>
          <cell r="K10">
            <v>0</v>
          </cell>
        </row>
        <row r="11">
          <cell r="K11">
            <v>0</v>
          </cell>
        </row>
        <row r="12">
          <cell r="C12" t="str">
            <v>BA0040</v>
          </cell>
          <cell r="K12">
            <v>1779825.36</v>
          </cell>
        </row>
        <row r="13">
          <cell r="C13" t="str">
            <v>BA0250</v>
          </cell>
          <cell r="K13">
            <v>444844.6</v>
          </cell>
        </row>
        <row r="14">
          <cell r="C14" t="str">
            <v>BA0061</v>
          </cell>
          <cell r="K14">
            <v>0</v>
          </cell>
        </row>
        <row r="15">
          <cell r="C15" t="str">
            <v>BA0062</v>
          </cell>
          <cell r="K15">
            <v>0</v>
          </cell>
        </row>
        <row r="16">
          <cell r="C16" t="str">
            <v>BA0063</v>
          </cell>
          <cell r="K16">
            <v>0</v>
          </cell>
        </row>
        <row r="17">
          <cell r="C17" t="str">
            <v>BA0260</v>
          </cell>
          <cell r="K17">
            <v>0</v>
          </cell>
        </row>
        <row r="18">
          <cell r="C18" t="str">
            <v>BA0260</v>
          </cell>
          <cell r="K18">
            <v>978228.18</v>
          </cell>
        </row>
        <row r="19">
          <cell r="C19" t="str">
            <v>BA0240</v>
          </cell>
          <cell r="K19">
            <v>5458990.1900000004</v>
          </cell>
        </row>
        <row r="20">
          <cell r="C20" t="str">
            <v>BA0270</v>
          </cell>
          <cell r="K20">
            <v>0</v>
          </cell>
        </row>
        <row r="21">
          <cell r="C21" t="str">
            <v>BA0220</v>
          </cell>
          <cell r="K21">
            <v>58654.31</v>
          </cell>
        </row>
        <row r="22">
          <cell r="C22" t="str">
            <v>BA0040</v>
          </cell>
          <cell r="K22">
            <v>656144.02</v>
          </cell>
        </row>
        <row r="23">
          <cell r="C23" t="str">
            <v>BA0220</v>
          </cell>
          <cell r="K23">
            <v>8180422.3399999999</v>
          </cell>
        </row>
        <row r="24">
          <cell r="C24" t="str">
            <v>BA0230</v>
          </cell>
          <cell r="K24">
            <v>1268920.26</v>
          </cell>
        </row>
        <row r="25">
          <cell r="C25" t="str">
            <v>BA0220</v>
          </cell>
          <cell r="K25">
            <v>1398858.86</v>
          </cell>
        </row>
        <row r="26">
          <cell r="C26" t="str">
            <v>BA0220</v>
          </cell>
          <cell r="K26">
            <v>2787622.6</v>
          </cell>
        </row>
        <row r="27">
          <cell r="C27" t="str">
            <v>BA0220</v>
          </cell>
          <cell r="K27">
            <v>440576.77</v>
          </cell>
        </row>
        <row r="28">
          <cell r="C28" t="str">
            <v>BA0280</v>
          </cell>
          <cell r="K28">
            <v>14655.34</v>
          </cell>
        </row>
        <row r="29">
          <cell r="C29" t="str">
            <v>BA0280</v>
          </cell>
          <cell r="K29">
            <v>1564.04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BA0100</v>
          </cell>
          <cell r="K32">
            <v>0</v>
          </cell>
        </row>
        <row r="33">
          <cell r="C33" t="str">
            <v>BA0290</v>
          </cell>
          <cell r="K33">
            <v>294817.06</v>
          </cell>
        </row>
        <row r="34">
          <cell r="C34" t="str">
            <v>BA0300</v>
          </cell>
          <cell r="K34">
            <v>0</v>
          </cell>
        </row>
        <row r="35">
          <cell r="C35" t="str">
            <v>BA0301</v>
          </cell>
          <cell r="K35">
            <v>0</v>
          </cell>
        </row>
        <row r="36">
          <cell r="C36" t="str">
            <v>BA0301</v>
          </cell>
          <cell r="K36">
            <v>0</v>
          </cell>
        </row>
        <row r="37">
          <cell r="C37" t="str">
            <v>BA0301</v>
          </cell>
          <cell r="K37">
            <v>0</v>
          </cell>
        </row>
        <row r="38">
          <cell r="C38" t="str">
            <v>BA0301</v>
          </cell>
          <cell r="K38">
            <v>0</v>
          </cell>
        </row>
        <row r="39">
          <cell r="C39" t="str">
            <v>BA0301</v>
          </cell>
          <cell r="K39">
            <v>0</v>
          </cell>
        </row>
        <row r="40">
          <cell r="C40" t="str">
            <v>BA0301</v>
          </cell>
          <cell r="K40">
            <v>0</v>
          </cell>
        </row>
        <row r="41">
          <cell r="C41" t="str">
            <v>BA0301</v>
          </cell>
          <cell r="K41">
            <v>0</v>
          </cell>
        </row>
        <row r="42">
          <cell r="C42" t="str">
            <v>BA0302</v>
          </cell>
          <cell r="K42">
            <v>0</v>
          </cell>
        </row>
        <row r="43">
          <cell r="C43" t="str">
            <v>BA0303</v>
          </cell>
          <cell r="K43">
            <v>0</v>
          </cell>
        </row>
        <row r="44">
          <cell r="C44" t="str">
            <v>BA0303</v>
          </cell>
          <cell r="K44">
            <v>0</v>
          </cell>
        </row>
        <row r="45">
          <cell r="C45" t="str">
            <v>BA0303</v>
          </cell>
          <cell r="K45">
            <v>0</v>
          </cell>
        </row>
        <row r="46">
          <cell r="C46" t="str">
            <v>BA0303</v>
          </cell>
          <cell r="K46">
            <v>0</v>
          </cell>
        </row>
        <row r="47">
          <cell r="C47" t="str">
            <v>BA0303</v>
          </cell>
          <cell r="K47">
            <v>0</v>
          </cell>
        </row>
        <row r="48">
          <cell r="C48" t="str">
            <v>BA0303</v>
          </cell>
          <cell r="K48">
            <v>0</v>
          </cell>
        </row>
        <row r="49">
          <cell r="C49" t="str">
            <v>BA0304</v>
          </cell>
          <cell r="K49">
            <v>0</v>
          </cell>
        </row>
        <row r="50">
          <cell r="C50" t="str">
            <v>BA0305</v>
          </cell>
          <cell r="K50">
            <v>0</v>
          </cell>
        </row>
        <row r="51">
          <cell r="C51" t="str">
            <v>BA0305</v>
          </cell>
          <cell r="K51">
            <v>0</v>
          </cell>
        </row>
        <row r="52">
          <cell r="C52" t="str">
            <v>BA0306</v>
          </cell>
          <cell r="K52">
            <v>0</v>
          </cell>
        </row>
        <row r="53">
          <cell r="C53" t="str">
            <v>BA0307</v>
          </cell>
          <cell r="K53">
            <v>0</v>
          </cell>
        </row>
        <row r="54">
          <cell r="C54" t="str">
            <v>BA0307</v>
          </cell>
          <cell r="K54">
            <v>0</v>
          </cell>
        </row>
        <row r="55">
          <cell r="C55" t="str">
            <v>BA0308</v>
          </cell>
          <cell r="K55">
            <v>256.2</v>
          </cell>
        </row>
        <row r="56">
          <cell r="K56">
            <v>978198.87999999989</v>
          </cell>
        </row>
        <row r="57">
          <cell r="C57" t="str">
            <v>BA0320</v>
          </cell>
          <cell r="K57">
            <v>63819.37</v>
          </cell>
        </row>
        <row r="58">
          <cell r="C58" t="str">
            <v>BA0330</v>
          </cell>
          <cell r="K58">
            <v>300009.81</v>
          </cell>
        </row>
        <row r="59">
          <cell r="C59" t="str">
            <v>BA0340</v>
          </cell>
          <cell r="K59">
            <v>87912.48</v>
          </cell>
        </row>
        <row r="60">
          <cell r="C60" t="str">
            <v>BA0340</v>
          </cell>
          <cell r="K60">
            <v>114041.14</v>
          </cell>
        </row>
        <row r="61">
          <cell r="C61" t="str">
            <v>BA0350</v>
          </cell>
          <cell r="K61">
            <v>282241.96999999997</v>
          </cell>
        </row>
        <row r="62">
          <cell r="C62" t="str">
            <v>BA0360</v>
          </cell>
          <cell r="K62">
            <v>12846.22</v>
          </cell>
        </row>
        <row r="63">
          <cell r="C63" t="str">
            <v>BA0360</v>
          </cell>
          <cell r="K63">
            <v>4640.25</v>
          </cell>
        </row>
        <row r="64">
          <cell r="C64" t="str">
            <v>BA0360</v>
          </cell>
          <cell r="K64">
            <v>258</v>
          </cell>
        </row>
        <row r="65">
          <cell r="C65" t="str">
            <v>BA0360</v>
          </cell>
          <cell r="K65">
            <v>1543.5</v>
          </cell>
        </row>
        <row r="66">
          <cell r="C66" t="str">
            <v>BA0360</v>
          </cell>
          <cell r="K66">
            <v>0</v>
          </cell>
        </row>
        <row r="67">
          <cell r="C67" t="str">
            <v>BA0360</v>
          </cell>
          <cell r="K67">
            <v>574.70000000000005</v>
          </cell>
        </row>
        <row r="68">
          <cell r="C68" t="str">
            <v>BA0370</v>
          </cell>
          <cell r="K68">
            <v>110311.44</v>
          </cell>
        </row>
        <row r="69">
          <cell r="C69" t="str">
            <v>BA0380</v>
          </cell>
          <cell r="K69">
            <v>0</v>
          </cell>
        </row>
        <row r="70">
          <cell r="K70">
            <v>114454416.13000001</v>
          </cell>
        </row>
        <row r="71">
          <cell r="K71">
            <v>50998225.06000001</v>
          </cell>
        </row>
        <row r="72">
          <cell r="C72" t="str">
            <v>BA0430</v>
          </cell>
          <cell r="K72">
            <v>14658966.710000001</v>
          </cell>
        </row>
        <row r="73">
          <cell r="C73" t="str">
            <v>BA0430</v>
          </cell>
          <cell r="K73">
            <v>1393413.64</v>
          </cell>
        </row>
        <row r="74">
          <cell r="C74" t="str">
            <v>BA0450</v>
          </cell>
          <cell r="K74">
            <v>2432104.61</v>
          </cell>
        </row>
        <row r="75">
          <cell r="C75" t="str">
            <v>BA0450</v>
          </cell>
          <cell r="K75">
            <v>258501.77</v>
          </cell>
        </row>
        <row r="76">
          <cell r="C76" t="str">
            <v>BA0440</v>
          </cell>
          <cell r="K76">
            <v>3724145.16</v>
          </cell>
        </row>
        <row r="77">
          <cell r="C77" t="str">
            <v>BA0440</v>
          </cell>
          <cell r="K77">
            <v>294385.05</v>
          </cell>
        </row>
        <row r="78">
          <cell r="C78" t="str">
            <v>BA0500</v>
          </cell>
          <cell r="K78">
            <v>26838833.18</v>
          </cell>
        </row>
        <row r="79">
          <cell r="C79" t="str">
            <v>BA0500</v>
          </cell>
          <cell r="K79">
            <v>20224.68</v>
          </cell>
        </row>
        <row r="80">
          <cell r="C80" t="str">
            <v>BA0460</v>
          </cell>
          <cell r="K80">
            <v>121930.03</v>
          </cell>
        </row>
        <row r="81">
          <cell r="C81" t="str">
            <v>BA0460</v>
          </cell>
          <cell r="K81">
            <v>20987.88</v>
          </cell>
        </row>
        <row r="82">
          <cell r="C82" t="str">
            <v>BA0460</v>
          </cell>
          <cell r="K82">
            <v>2536.92</v>
          </cell>
        </row>
        <row r="83">
          <cell r="C83" t="str">
            <v>BA0460</v>
          </cell>
          <cell r="K83">
            <v>1012651.46</v>
          </cell>
        </row>
        <row r="84">
          <cell r="C84" t="str">
            <v>BA0460</v>
          </cell>
          <cell r="K84">
            <v>110033.60000000001</v>
          </cell>
        </row>
        <row r="85">
          <cell r="C85" t="str">
            <v>BA0460</v>
          </cell>
          <cell r="K85">
            <v>96487.65</v>
          </cell>
        </row>
        <row r="86">
          <cell r="C86" t="str">
            <v>BA0460</v>
          </cell>
          <cell r="K86">
            <v>13022.72</v>
          </cell>
        </row>
        <row r="87">
          <cell r="C87" t="str">
            <v>BA0460</v>
          </cell>
          <cell r="K87">
            <v>0</v>
          </cell>
        </row>
        <row r="88">
          <cell r="C88" t="str">
            <v>BA0460</v>
          </cell>
          <cell r="K88">
            <v>0</v>
          </cell>
        </row>
        <row r="89">
          <cell r="C89" t="str">
            <v>BA0980</v>
          </cell>
          <cell r="K89">
            <v>0</v>
          </cell>
        </row>
        <row r="90">
          <cell r="C90" t="str">
            <v>BA1000</v>
          </cell>
          <cell r="K90">
            <v>0</v>
          </cell>
        </row>
        <row r="91">
          <cell r="C91" t="str">
            <v>BA1010</v>
          </cell>
          <cell r="K91">
            <v>0</v>
          </cell>
        </row>
        <row r="92">
          <cell r="C92" t="str">
            <v>BA1020</v>
          </cell>
          <cell r="K92">
            <v>0</v>
          </cell>
        </row>
        <row r="93">
          <cell r="K93">
            <v>10622573.689999999</v>
          </cell>
        </row>
        <row r="94">
          <cell r="C94" t="str">
            <v>BA0570</v>
          </cell>
          <cell r="K94">
            <v>2786391.33</v>
          </cell>
        </row>
        <row r="95">
          <cell r="C95" t="str">
            <v>BA0570</v>
          </cell>
          <cell r="K95">
            <v>335586.73</v>
          </cell>
        </row>
        <row r="96">
          <cell r="C96" t="str">
            <v>BA0620</v>
          </cell>
          <cell r="K96">
            <v>70957.460000000006</v>
          </cell>
        </row>
        <row r="97">
          <cell r="C97" t="str">
            <v>BA0620</v>
          </cell>
          <cell r="K97">
            <v>11057.74</v>
          </cell>
        </row>
        <row r="98">
          <cell r="C98" t="str">
            <v>BA0620</v>
          </cell>
          <cell r="K98">
            <v>1908345.9</v>
          </cell>
        </row>
        <row r="99">
          <cell r="C99" t="str">
            <v>BA0620</v>
          </cell>
          <cell r="K99">
            <v>1989154.39</v>
          </cell>
        </row>
        <row r="100">
          <cell r="C100" t="str">
            <v>BA0620</v>
          </cell>
          <cell r="K100">
            <v>17633.7</v>
          </cell>
        </row>
        <row r="101">
          <cell r="C101" t="str">
            <v>BA0620</v>
          </cell>
          <cell r="K101">
            <v>1128548.46</v>
          </cell>
        </row>
        <row r="102">
          <cell r="C102" t="str">
            <v>BA0620</v>
          </cell>
          <cell r="K102">
            <v>0</v>
          </cell>
        </row>
        <row r="103">
          <cell r="C103" t="str">
            <v>BA0610</v>
          </cell>
          <cell r="K103">
            <v>0</v>
          </cell>
        </row>
        <row r="104">
          <cell r="C104" t="str">
            <v>BA0611</v>
          </cell>
          <cell r="K104">
            <v>0</v>
          </cell>
        </row>
        <row r="105">
          <cell r="C105" t="str">
            <v>BA0620</v>
          </cell>
          <cell r="K105">
            <v>2374897.98</v>
          </cell>
        </row>
        <row r="106">
          <cell r="C106" t="str">
            <v>BA0620</v>
          </cell>
          <cell r="K106">
            <v>0</v>
          </cell>
        </row>
        <row r="107">
          <cell r="C107" t="str">
            <v>BA0550</v>
          </cell>
          <cell r="K107">
            <v>0</v>
          </cell>
        </row>
        <row r="108">
          <cell r="C108" t="str">
            <v>BA0551</v>
          </cell>
          <cell r="K108">
            <v>0</v>
          </cell>
        </row>
        <row r="109">
          <cell r="C109" t="str">
            <v>BA0620</v>
          </cell>
          <cell r="K109">
            <v>0</v>
          </cell>
        </row>
        <row r="110">
          <cell r="C110" t="str">
            <v>BA0630</v>
          </cell>
          <cell r="K110">
            <v>0</v>
          </cell>
        </row>
        <row r="111">
          <cell r="C111" t="str">
            <v>BA0621</v>
          </cell>
          <cell r="K111">
            <v>0</v>
          </cell>
        </row>
        <row r="112">
          <cell r="C112" t="str">
            <v>BA0631</v>
          </cell>
          <cell r="K112">
            <v>0</v>
          </cell>
        </row>
        <row r="113">
          <cell r="K113">
            <v>11068761.800000001</v>
          </cell>
        </row>
        <row r="114">
          <cell r="C114" t="str">
            <v>BA0650</v>
          </cell>
          <cell r="K114">
            <v>0</v>
          </cell>
        </row>
        <row r="115">
          <cell r="C115" t="str">
            <v>BA0660</v>
          </cell>
          <cell r="K115">
            <v>0</v>
          </cell>
        </row>
        <row r="116">
          <cell r="C116" t="str">
            <v>BA0670</v>
          </cell>
          <cell r="K116">
            <v>0</v>
          </cell>
        </row>
        <row r="117">
          <cell r="C117" t="str">
            <v>BA0680</v>
          </cell>
          <cell r="K117">
            <v>859566.38</v>
          </cell>
        </row>
        <row r="118">
          <cell r="C118" t="str">
            <v>BA0690</v>
          </cell>
          <cell r="K118">
            <v>7789.73</v>
          </cell>
        </row>
        <row r="119">
          <cell r="C119" t="str">
            <v>BA0650</v>
          </cell>
          <cell r="K119">
            <v>0</v>
          </cell>
        </row>
        <row r="120">
          <cell r="C120" t="str">
            <v>BA0660</v>
          </cell>
          <cell r="K120">
            <v>0</v>
          </cell>
        </row>
        <row r="121">
          <cell r="C121" t="str">
            <v>BA0670</v>
          </cell>
          <cell r="K121">
            <v>0</v>
          </cell>
        </row>
        <row r="122">
          <cell r="C122" t="str">
            <v>BA0680</v>
          </cell>
          <cell r="K122">
            <v>7451434.1299999999</v>
          </cell>
        </row>
        <row r="123">
          <cell r="C123" t="str">
            <v>BA0690</v>
          </cell>
          <cell r="K123">
            <v>378723.56</v>
          </cell>
        </row>
        <row r="124">
          <cell r="C124" t="str">
            <v>BA0650</v>
          </cell>
          <cell r="K124">
            <v>0</v>
          </cell>
        </row>
        <row r="125">
          <cell r="C125" t="str">
            <v>BA0660</v>
          </cell>
          <cell r="K125">
            <v>0</v>
          </cell>
        </row>
        <row r="126">
          <cell r="C126" t="str">
            <v>BA0670</v>
          </cell>
          <cell r="K126">
            <v>0</v>
          </cell>
        </row>
        <row r="127">
          <cell r="C127" t="str">
            <v>BA0680</v>
          </cell>
          <cell r="K127">
            <v>2370252</v>
          </cell>
        </row>
        <row r="128">
          <cell r="C128" t="str">
            <v>BA0690</v>
          </cell>
          <cell r="K128">
            <v>996</v>
          </cell>
        </row>
        <row r="129">
          <cell r="K129">
            <v>7243388.2799999993</v>
          </cell>
        </row>
        <row r="130">
          <cell r="C130" t="str">
            <v>BA0910</v>
          </cell>
          <cell r="K130">
            <v>0</v>
          </cell>
        </row>
        <row r="131">
          <cell r="C131" t="str">
            <v>BA0920</v>
          </cell>
          <cell r="K131">
            <v>0</v>
          </cell>
        </row>
        <row r="132">
          <cell r="C132" t="str">
            <v>BA0930</v>
          </cell>
          <cell r="K132">
            <v>0</v>
          </cell>
        </row>
        <row r="133">
          <cell r="C133" t="str">
            <v>BA0940</v>
          </cell>
          <cell r="K133">
            <v>755697.74</v>
          </cell>
        </row>
        <row r="134">
          <cell r="C134" t="str">
            <v>BA0950</v>
          </cell>
          <cell r="K134">
            <v>5000</v>
          </cell>
        </row>
        <row r="135">
          <cell r="C135" t="str">
            <v>BA0910</v>
          </cell>
          <cell r="K135">
            <v>0</v>
          </cell>
        </row>
        <row r="136">
          <cell r="C136" t="str">
            <v>BA0920</v>
          </cell>
          <cell r="K136">
            <v>0</v>
          </cell>
        </row>
        <row r="137">
          <cell r="C137" t="str">
            <v>BA0930</v>
          </cell>
          <cell r="K137">
            <v>0</v>
          </cell>
        </row>
        <row r="138">
          <cell r="C138" t="str">
            <v>BA0940</v>
          </cell>
          <cell r="K138">
            <v>5577181.0599999996</v>
          </cell>
        </row>
        <row r="139">
          <cell r="C139" t="str">
            <v>BA0950</v>
          </cell>
          <cell r="K139">
            <v>462862.24</v>
          </cell>
        </row>
        <row r="140">
          <cell r="C140" t="str">
            <v>BA0910</v>
          </cell>
          <cell r="K140">
            <v>0</v>
          </cell>
        </row>
        <row r="141">
          <cell r="C141" t="str">
            <v>BA0920</v>
          </cell>
          <cell r="K141">
            <v>0</v>
          </cell>
        </row>
        <row r="142">
          <cell r="C142" t="str">
            <v>BA0930</v>
          </cell>
          <cell r="K142">
            <v>0</v>
          </cell>
        </row>
        <row r="143">
          <cell r="C143" t="str">
            <v>BA0940</v>
          </cell>
          <cell r="K143">
            <v>422647.22</v>
          </cell>
        </row>
        <row r="144">
          <cell r="C144" t="str">
            <v>BA0950</v>
          </cell>
          <cell r="K144">
            <v>0</v>
          </cell>
        </row>
        <row r="145">
          <cell r="C145" t="str">
            <v>BA0910</v>
          </cell>
          <cell r="K145">
            <v>0</v>
          </cell>
        </row>
        <row r="146">
          <cell r="C146" t="str">
            <v>BA0920</v>
          </cell>
          <cell r="K146">
            <v>0</v>
          </cell>
        </row>
        <row r="147">
          <cell r="C147" t="str">
            <v>BA0930</v>
          </cell>
          <cell r="K147">
            <v>0</v>
          </cell>
        </row>
        <row r="148">
          <cell r="C148" t="str">
            <v>BA0940</v>
          </cell>
          <cell r="K148">
            <v>20000.02</v>
          </cell>
        </row>
        <row r="149">
          <cell r="C149" t="str">
            <v>BA0950</v>
          </cell>
          <cell r="K149">
            <v>0</v>
          </cell>
        </row>
        <row r="150">
          <cell r="K150">
            <v>9386187.7399999984</v>
          </cell>
        </row>
        <row r="151">
          <cell r="C151" t="str">
            <v>BA1151</v>
          </cell>
          <cell r="K151">
            <v>0</v>
          </cell>
        </row>
        <row r="152">
          <cell r="C152" t="str">
            <v>BA1160</v>
          </cell>
          <cell r="K152">
            <v>0</v>
          </cell>
        </row>
        <row r="153">
          <cell r="C153" t="str">
            <v>BA1170</v>
          </cell>
          <cell r="K153">
            <v>0</v>
          </cell>
        </row>
        <row r="154">
          <cell r="C154" t="str">
            <v>BA1180</v>
          </cell>
          <cell r="K154">
            <v>1849749.69</v>
          </cell>
        </row>
        <row r="155">
          <cell r="C155" t="str">
            <v>BA1190</v>
          </cell>
          <cell r="K155">
            <v>0</v>
          </cell>
        </row>
        <row r="156">
          <cell r="C156" t="str">
            <v>BA1152</v>
          </cell>
          <cell r="K156">
            <v>0</v>
          </cell>
        </row>
        <row r="157">
          <cell r="C157" t="str">
            <v>BA1160</v>
          </cell>
          <cell r="K157">
            <v>0</v>
          </cell>
        </row>
        <row r="158">
          <cell r="C158" t="str">
            <v>BA1170</v>
          </cell>
          <cell r="K158">
            <v>0</v>
          </cell>
        </row>
        <row r="159">
          <cell r="C159" t="str">
            <v>BA1180</v>
          </cell>
          <cell r="K159">
            <v>0</v>
          </cell>
        </row>
        <row r="160">
          <cell r="C160" t="str">
            <v>BA1190</v>
          </cell>
          <cell r="K160">
            <v>0</v>
          </cell>
        </row>
        <row r="161">
          <cell r="C161" t="str">
            <v>BA1152</v>
          </cell>
          <cell r="K161">
            <v>0</v>
          </cell>
        </row>
        <row r="162">
          <cell r="C162" t="str">
            <v>BA1160</v>
          </cell>
          <cell r="K162">
            <v>0</v>
          </cell>
        </row>
        <row r="163">
          <cell r="C163" t="str">
            <v>BA1170</v>
          </cell>
          <cell r="K163">
            <v>0</v>
          </cell>
        </row>
        <row r="164">
          <cell r="C164" t="str">
            <v>BA1180</v>
          </cell>
          <cell r="K164">
            <v>483257.32</v>
          </cell>
        </row>
        <row r="165">
          <cell r="C165" t="str">
            <v>BA1190</v>
          </cell>
          <cell r="K165">
            <v>207305.02</v>
          </cell>
        </row>
        <row r="166">
          <cell r="C166" t="str">
            <v>BA1152</v>
          </cell>
          <cell r="K166">
            <v>0</v>
          </cell>
        </row>
        <row r="167">
          <cell r="C167" t="str">
            <v>BA1160</v>
          </cell>
          <cell r="K167">
            <v>0</v>
          </cell>
        </row>
        <row r="168">
          <cell r="C168" t="str">
            <v>BA1170</v>
          </cell>
          <cell r="K168">
            <v>0</v>
          </cell>
        </row>
        <row r="169">
          <cell r="C169" t="str">
            <v>BA1180</v>
          </cell>
          <cell r="K169">
            <v>0</v>
          </cell>
        </row>
        <row r="170">
          <cell r="C170" t="str">
            <v>BA1190</v>
          </cell>
          <cell r="K170">
            <v>0</v>
          </cell>
        </row>
        <row r="171">
          <cell r="C171" t="str">
            <v>BA1152</v>
          </cell>
          <cell r="K171">
            <v>0</v>
          </cell>
        </row>
        <row r="172">
          <cell r="C172" t="str">
            <v>BA1160</v>
          </cell>
          <cell r="K172">
            <v>0</v>
          </cell>
        </row>
        <row r="173">
          <cell r="C173" t="str">
            <v>BA1170</v>
          </cell>
          <cell r="K173">
            <v>0</v>
          </cell>
        </row>
        <row r="174">
          <cell r="C174" t="str">
            <v>BA1180</v>
          </cell>
          <cell r="K174">
            <v>100306.34</v>
          </cell>
        </row>
        <row r="175">
          <cell r="C175" t="str">
            <v>BA1190</v>
          </cell>
          <cell r="K175">
            <v>0</v>
          </cell>
        </row>
        <row r="176">
          <cell r="C176" t="str">
            <v>BA1152</v>
          </cell>
          <cell r="K176">
            <v>0</v>
          </cell>
        </row>
        <row r="177">
          <cell r="C177" t="str">
            <v>BA1160</v>
          </cell>
          <cell r="K177">
            <v>0</v>
          </cell>
        </row>
        <row r="178">
          <cell r="C178" t="str">
            <v>BA1170</v>
          </cell>
          <cell r="K178">
            <v>0</v>
          </cell>
        </row>
        <row r="179">
          <cell r="C179" t="str">
            <v>BA1180</v>
          </cell>
          <cell r="K179">
            <v>4705481.13</v>
          </cell>
        </row>
        <row r="180">
          <cell r="C180" t="str">
            <v>BA1190</v>
          </cell>
          <cell r="K180">
            <v>0</v>
          </cell>
        </row>
        <row r="181">
          <cell r="C181" t="str">
            <v>BA1151</v>
          </cell>
          <cell r="K181">
            <v>0</v>
          </cell>
        </row>
        <row r="182">
          <cell r="C182" t="str">
            <v>BA1160</v>
          </cell>
          <cell r="K182">
            <v>0</v>
          </cell>
        </row>
        <row r="183">
          <cell r="C183" t="str">
            <v>BA1170</v>
          </cell>
          <cell r="K183">
            <v>0</v>
          </cell>
        </row>
        <row r="184">
          <cell r="C184" t="str">
            <v>BA1180</v>
          </cell>
          <cell r="K184">
            <v>0</v>
          </cell>
        </row>
        <row r="185">
          <cell r="C185" t="str">
            <v>BA1190</v>
          </cell>
          <cell r="K185">
            <v>0</v>
          </cell>
        </row>
        <row r="186">
          <cell r="C186" t="str">
            <v>BA1152</v>
          </cell>
          <cell r="K186">
            <v>0</v>
          </cell>
        </row>
        <row r="187">
          <cell r="C187" t="str">
            <v>BA1160</v>
          </cell>
          <cell r="K187">
            <v>0</v>
          </cell>
        </row>
        <row r="188">
          <cell r="C188" t="str">
            <v>BA1170</v>
          </cell>
          <cell r="K188">
            <v>0</v>
          </cell>
        </row>
        <row r="189">
          <cell r="C189" t="str">
            <v>BA1180</v>
          </cell>
          <cell r="K189">
            <v>958366.51</v>
          </cell>
        </row>
        <row r="190">
          <cell r="C190" t="str">
            <v>BA1190</v>
          </cell>
          <cell r="K190">
            <v>0</v>
          </cell>
        </row>
        <row r="191">
          <cell r="C191" t="str">
            <v>BA1190</v>
          </cell>
          <cell r="K191">
            <v>0</v>
          </cell>
        </row>
        <row r="192">
          <cell r="C192" t="str">
            <v>BA1152</v>
          </cell>
          <cell r="K192">
            <v>0</v>
          </cell>
        </row>
        <row r="193">
          <cell r="C193" t="str">
            <v>BA1160</v>
          </cell>
          <cell r="K193">
            <v>0</v>
          </cell>
        </row>
        <row r="194">
          <cell r="C194" t="str">
            <v>BA1170</v>
          </cell>
          <cell r="K194">
            <v>0</v>
          </cell>
        </row>
        <row r="195">
          <cell r="C195" t="str">
            <v>BA1180</v>
          </cell>
          <cell r="K195">
            <v>653524.53</v>
          </cell>
        </row>
        <row r="196">
          <cell r="C196" t="str">
            <v>BA1190</v>
          </cell>
          <cell r="K196">
            <v>0</v>
          </cell>
        </row>
        <row r="197">
          <cell r="C197" t="str">
            <v>BA1152</v>
          </cell>
          <cell r="K197">
            <v>0</v>
          </cell>
        </row>
        <row r="198">
          <cell r="C198" t="str">
            <v>BA1160</v>
          </cell>
          <cell r="K198">
            <v>0</v>
          </cell>
        </row>
        <row r="199">
          <cell r="C199" t="str">
            <v>BA1170</v>
          </cell>
          <cell r="K199">
            <v>0</v>
          </cell>
        </row>
        <row r="200">
          <cell r="C200" t="str">
            <v>BA1180</v>
          </cell>
          <cell r="K200">
            <v>428197.2</v>
          </cell>
        </row>
        <row r="201">
          <cell r="C201" t="str">
            <v>BA1190</v>
          </cell>
          <cell r="K201">
            <v>0</v>
          </cell>
        </row>
        <row r="202">
          <cell r="C202" t="str">
            <v>BA1151</v>
          </cell>
          <cell r="K202">
            <v>0</v>
          </cell>
        </row>
        <row r="203">
          <cell r="C203" t="str">
            <v>BA1160</v>
          </cell>
          <cell r="K203">
            <v>0</v>
          </cell>
        </row>
        <row r="204">
          <cell r="C204" t="str">
            <v>BA1170</v>
          </cell>
          <cell r="K204">
            <v>0</v>
          </cell>
        </row>
        <row r="205">
          <cell r="C205" t="str">
            <v>BA1180</v>
          </cell>
          <cell r="K205">
            <v>0</v>
          </cell>
        </row>
        <row r="206">
          <cell r="C206" t="str">
            <v>BA1190</v>
          </cell>
          <cell r="K206">
            <v>0</v>
          </cell>
        </row>
        <row r="207">
          <cell r="C207" t="str">
            <v>BA1161</v>
          </cell>
          <cell r="K207">
            <v>0</v>
          </cell>
        </row>
        <row r="208">
          <cell r="K208">
            <v>3987377.44</v>
          </cell>
        </row>
        <row r="209">
          <cell r="C209" t="str">
            <v>BA0790</v>
          </cell>
          <cell r="K209">
            <v>1970118.79</v>
          </cell>
        </row>
        <row r="210">
          <cell r="C210" t="str">
            <v>BA0740</v>
          </cell>
          <cell r="K210">
            <v>2017258.65</v>
          </cell>
        </row>
        <row r="211">
          <cell r="C211" t="str">
            <v>BA0760</v>
          </cell>
          <cell r="K211">
            <v>0</v>
          </cell>
        </row>
        <row r="212">
          <cell r="C212" t="str">
            <v>BA0770</v>
          </cell>
          <cell r="K212">
            <v>0</v>
          </cell>
        </row>
        <row r="213">
          <cell r="C213" t="str">
            <v>BA0780</v>
          </cell>
          <cell r="K213">
            <v>0</v>
          </cell>
        </row>
        <row r="214">
          <cell r="C214" t="str">
            <v>BA0710</v>
          </cell>
          <cell r="K214">
            <v>0</v>
          </cell>
        </row>
        <row r="215">
          <cell r="C215" t="str">
            <v>BA0720</v>
          </cell>
          <cell r="K215">
            <v>0</v>
          </cell>
        </row>
        <row r="216">
          <cell r="C216" t="str">
            <v>BA0730</v>
          </cell>
          <cell r="K216">
            <v>0</v>
          </cell>
        </row>
        <row r="217">
          <cell r="K217">
            <v>1305934.1400000001</v>
          </cell>
        </row>
        <row r="218">
          <cell r="C218" t="str">
            <v>BA1050</v>
          </cell>
          <cell r="K218">
            <v>0</v>
          </cell>
        </row>
        <row r="219">
          <cell r="C219" t="str">
            <v>BA1070</v>
          </cell>
          <cell r="K219">
            <v>1303797.3400000001</v>
          </cell>
        </row>
        <row r="220">
          <cell r="C220" t="str">
            <v>BA1080</v>
          </cell>
          <cell r="K220">
            <v>0</v>
          </cell>
        </row>
        <row r="221">
          <cell r="C221" t="str">
            <v>BA1110</v>
          </cell>
          <cell r="K221">
            <v>0</v>
          </cell>
        </row>
        <row r="222">
          <cell r="C222" t="str">
            <v>BA1130</v>
          </cell>
          <cell r="K222">
            <v>2136.8000000000002</v>
          </cell>
        </row>
        <row r="223">
          <cell r="K223">
            <v>4708828.5</v>
          </cell>
        </row>
        <row r="224">
          <cell r="C224" t="str">
            <v>BA0820</v>
          </cell>
          <cell r="K224">
            <v>0</v>
          </cell>
        </row>
        <row r="225">
          <cell r="C225" t="str">
            <v>BA0870</v>
          </cell>
          <cell r="K225">
            <v>4708828.5</v>
          </cell>
        </row>
        <row r="226">
          <cell r="C226" t="str">
            <v>BA0870</v>
          </cell>
          <cell r="K226">
            <v>0</v>
          </cell>
        </row>
        <row r="227">
          <cell r="C227" t="str">
            <v>BA0880</v>
          </cell>
          <cell r="K227">
            <v>0</v>
          </cell>
        </row>
        <row r="228">
          <cell r="C228" t="str">
            <v>BA0890</v>
          </cell>
          <cell r="K228">
            <v>0</v>
          </cell>
        </row>
        <row r="229">
          <cell r="K229">
            <v>4016062.4</v>
          </cell>
        </row>
        <row r="230">
          <cell r="C230" t="str">
            <v>BA1330</v>
          </cell>
          <cell r="K230">
            <v>0</v>
          </cell>
        </row>
        <row r="231">
          <cell r="C231" t="str">
            <v>BA1300</v>
          </cell>
          <cell r="K231">
            <v>2040.17</v>
          </cell>
        </row>
        <row r="232">
          <cell r="C232" t="str">
            <v>BA1330</v>
          </cell>
          <cell r="K232">
            <v>1000</v>
          </cell>
        </row>
        <row r="233">
          <cell r="C233" t="str">
            <v>BA1320</v>
          </cell>
          <cell r="K233">
            <v>1704050.91</v>
          </cell>
        </row>
        <row r="234">
          <cell r="C234" t="str">
            <v>BA1330</v>
          </cell>
          <cell r="K234">
            <v>0</v>
          </cell>
        </row>
        <row r="235">
          <cell r="C235" t="str">
            <v>BA1330</v>
          </cell>
          <cell r="K235">
            <v>0</v>
          </cell>
        </row>
        <row r="236">
          <cell r="C236" t="str">
            <v>BA1330</v>
          </cell>
          <cell r="K236">
            <v>134917.85999999999</v>
          </cell>
        </row>
        <row r="237">
          <cell r="C237" t="str">
            <v>BA1330</v>
          </cell>
          <cell r="K237">
            <v>1147219.8</v>
          </cell>
        </row>
        <row r="238">
          <cell r="C238" t="str">
            <v>BA1330</v>
          </cell>
          <cell r="K238">
            <v>0</v>
          </cell>
        </row>
        <row r="239">
          <cell r="C239" t="str">
            <v>BA1330</v>
          </cell>
          <cell r="K239">
            <v>0</v>
          </cell>
        </row>
        <row r="240">
          <cell r="C240" t="str">
            <v>BA1330</v>
          </cell>
          <cell r="K240">
            <v>0</v>
          </cell>
        </row>
        <row r="241">
          <cell r="C241" t="str">
            <v>BA1330</v>
          </cell>
          <cell r="K241">
            <v>756374.34</v>
          </cell>
        </row>
        <row r="242">
          <cell r="C242" t="str">
            <v>BA1330</v>
          </cell>
          <cell r="K242">
            <v>15693.15</v>
          </cell>
        </row>
        <row r="243">
          <cell r="C243" t="str">
            <v>BA1290</v>
          </cell>
          <cell r="K243">
            <v>25664.57</v>
          </cell>
        </row>
        <row r="244">
          <cell r="C244" t="str">
            <v>BA1330</v>
          </cell>
          <cell r="K244">
            <v>210000</v>
          </cell>
        </row>
        <row r="245">
          <cell r="C245" t="str">
            <v>BA1330</v>
          </cell>
          <cell r="K245">
            <v>0</v>
          </cell>
        </row>
        <row r="246">
          <cell r="C246" t="str">
            <v>BA1330</v>
          </cell>
          <cell r="K246">
            <v>0</v>
          </cell>
        </row>
        <row r="247">
          <cell r="C247" t="str">
            <v>BA1310</v>
          </cell>
          <cell r="K247">
            <v>0</v>
          </cell>
        </row>
        <row r="248">
          <cell r="C248" t="str">
            <v>BA1310</v>
          </cell>
          <cell r="K248">
            <v>0</v>
          </cell>
        </row>
        <row r="249">
          <cell r="C249" t="str">
            <v>BA1340</v>
          </cell>
          <cell r="K249">
            <v>19101.599999999999</v>
          </cell>
        </row>
        <row r="250">
          <cell r="C250" t="str">
            <v>BA1341</v>
          </cell>
          <cell r="K250">
            <v>0</v>
          </cell>
        </row>
        <row r="251">
          <cell r="K251">
            <v>1324798.67</v>
          </cell>
        </row>
        <row r="252">
          <cell r="C252" t="str">
            <v>BA1210</v>
          </cell>
          <cell r="K252">
            <v>0</v>
          </cell>
        </row>
        <row r="253">
          <cell r="C253" t="str">
            <v>BA1210</v>
          </cell>
          <cell r="K253">
            <v>0</v>
          </cell>
        </row>
        <row r="254">
          <cell r="C254" t="str">
            <v>BA1220</v>
          </cell>
          <cell r="K254">
            <v>1250000</v>
          </cell>
        </row>
        <row r="255">
          <cell r="C255" t="str">
            <v>BA1220</v>
          </cell>
          <cell r="K255">
            <v>71563.89</v>
          </cell>
        </row>
        <row r="256">
          <cell r="C256" t="str">
            <v>BA1230</v>
          </cell>
          <cell r="K256">
            <v>0</v>
          </cell>
        </row>
        <row r="257">
          <cell r="C257" t="str">
            <v>BA1230</v>
          </cell>
          <cell r="K257">
            <v>0</v>
          </cell>
        </row>
        <row r="258">
          <cell r="C258" t="str">
            <v>BA1240</v>
          </cell>
          <cell r="K258">
            <v>3234.78</v>
          </cell>
        </row>
        <row r="259">
          <cell r="C259" t="str">
            <v>BA1240</v>
          </cell>
          <cell r="K259">
            <v>0</v>
          </cell>
        </row>
        <row r="260">
          <cell r="C260" t="str">
            <v>BA1250</v>
          </cell>
          <cell r="K260">
            <v>0</v>
          </cell>
        </row>
        <row r="261">
          <cell r="C261" t="str">
            <v>BA1250</v>
          </cell>
          <cell r="K261">
            <v>0</v>
          </cell>
        </row>
        <row r="262">
          <cell r="C262" t="str">
            <v>BA1260</v>
          </cell>
          <cell r="K262">
            <v>0</v>
          </cell>
        </row>
        <row r="263">
          <cell r="C263" t="str">
            <v>BA1260</v>
          </cell>
          <cell r="K263">
            <v>0</v>
          </cell>
        </row>
        <row r="264">
          <cell r="C264" t="str">
            <v>BA1270</v>
          </cell>
          <cell r="K264">
            <v>0</v>
          </cell>
        </row>
        <row r="265">
          <cell r="C265" t="str">
            <v>BA1270</v>
          </cell>
          <cell r="K265">
            <v>0</v>
          </cell>
        </row>
        <row r="266">
          <cell r="K266">
            <v>4484805.6100000003</v>
          </cell>
        </row>
        <row r="267">
          <cell r="C267" t="str">
            <v>BA1360</v>
          </cell>
          <cell r="K267">
            <v>4703.9399999999996</v>
          </cell>
        </row>
        <row r="268">
          <cell r="C268" t="str">
            <v>BA1370</v>
          </cell>
          <cell r="K268">
            <v>0</v>
          </cell>
        </row>
        <row r="269">
          <cell r="C269" t="str">
            <v>BA1390</v>
          </cell>
          <cell r="K269">
            <v>1458060</v>
          </cell>
        </row>
        <row r="270">
          <cell r="C270" t="str">
            <v>BA1390</v>
          </cell>
          <cell r="K270">
            <v>0</v>
          </cell>
        </row>
        <row r="271">
          <cell r="C271" t="str">
            <v>BA1390</v>
          </cell>
          <cell r="K271">
            <v>188.2</v>
          </cell>
        </row>
        <row r="272">
          <cell r="C272" t="str">
            <v>BA1390</v>
          </cell>
          <cell r="K272">
            <v>0</v>
          </cell>
        </row>
        <row r="273">
          <cell r="C273" t="str">
            <v>BA1390</v>
          </cell>
          <cell r="K273">
            <v>1493400</v>
          </cell>
        </row>
        <row r="274">
          <cell r="C274" t="str">
            <v>BA1390</v>
          </cell>
          <cell r="K274">
            <v>301985.05</v>
          </cell>
        </row>
        <row r="275">
          <cell r="C275" t="str">
            <v>BA1400</v>
          </cell>
          <cell r="K275">
            <v>0</v>
          </cell>
        </row>
        <row r="276">
          <cell r="C276" t="str">
            <v>BA1410</v>
          </cell>
          <cell r="K276">
            <v>35676.53</v>
          </cell>
        </row>
        <row r="277">
          <cell r="C277" t="str">
            <v>BA1410</v>
          </cell>
          <cell r="K277">
            <v>8233.9699999999993</v>
          </cell>
        </row>
        <row r="278">
          <cell r="C278" t="str">
            <v>BA1410</v>
          </cell>
          <cell r="K278">
            <v>75299.399999999994</v>
          </cell>
        </row>
        <row r="279">
          <cell r="C279" t="str">
            <v>BA1410</v>
          </cell>
          <cell r="K279">
            <v>5903.1</v>
          </cell>
        </row>
        <row r="280">
          <cell r="C280" t="str">
            <v>BA1410</v>
          </cell>
          <cell r="K280">
            <v>12661.83</v>
          </cell>
        </row>
        <row r="281">
          <cell r="C281" t="str">
            <v>BA1410</v>
          </cell>
          <cell r="K281">
            <v>3019.31</v>
          </cell>
        </row>
        <row r="282">
          <cell r="C282" t="str">
            <v>BA1420</v>
          </cell>
          <cell r="K282">
            <v>0</v>
          </cell>
        </row>
        <row r="283">
          <cell r="C283" t="str">
            <v>BA1430</v>
          </cell>
          <cell r="K283">
            <v>168759.89</v>
          </cell>
        </row>
        <row r="284">
          <cell r="C284" t="str">
            <v>BA1440</v>
          </cell>
          <cell r="K284">
            <v>127742.38</v>
          </cell>
        </row>
        <row r="285">
          <cell r="C285" t="str">
            <v>BA1440</v>
          </cell>
          <cell r="K285">
            <v>113306.89</v>
          </cell>
        </row>
        <row r="286">
          <cell r="C286" t="str">
            <v>BA1440</v>
          </cell>
          <cell r="K286">
            <v>0</v>
          </cell>
        </row>
        <row r="287">
          <cell r="C287" t="str">
            <v>BA1440</v>
          </cell>
          <cell r="K287">
            <v>620853.01</v>
          </cell>
        </row>
        <row r="288">
          <cell r="C288" t="str">
            <v>BA1460</v>
          </cell>
          <cell r="K288">
            <v>0</v>
          </cell>
        </row>
        <row r="289">
          <cell r="C289" t="str">
            <v>BA1470</v>
          </cell>
          <cell r="K289">
            <v>55012.11</v>
          </cell>
        </row>
        <row r="290">
          <cell r="C290" t="str">
            <v>BA1480</v>
          </cell>
          <cell r="K290">
            <v>0</v>
          </cell>
        </row>
        <row r="291">
          <cell r="K291">
            <v>5307472.8000000007</v>
          </cell>
        </row>
        <row r="292">
          <cell r="C292" t="str">
            <v>BA1130</v>
          </cell>
          <cell r="K292">
            <v>265023.06</v>
          </cell>
        </row>
        <row r="293">
          <cell r="C293" t="str">
            <v>BA1130</v>
          </cell>
          <cell r="K293">
            <v>2409123.1800000002</v>
          </cell>
        </row>
        <row r="294">
          <cell r="C294" t="str">
            <v>BA1130</v>
          </cell>
          <cell r="K294">
            <v>47230.400000000001</v>
          </cell>
        </row>
        <row r="295">
          <cell r="C295" t="str">
            <v>BA1530</v>
          </cell>
          <cell r="K295">
            <v>0</v>
          </cell>
        </row>
        <row r="296">
          <cell r="C296" t="str">
            <v>BA1500</v>
          </cell>
          <cell r="K296">
            <v>0</v>
          </cell>
        </row>
        <row r="297">
          <cell r="C297" t="str">
            <v>BA1500</v>
          </cell>
          <cell r="K297">
            <v>92300</v>
          </cell>
        </row>
        <row r="298">
          <cell r="C298" t="str">
            <v>BA1500</v>
          </cell>
          <cell r="K298">
            <v>23430.400000000001</v>
          </cell>
        </row>
        <row r="299">
          <cell r="C299" t="str">
            <v>BA1510</v>
          </cell>
          <cell r="K299">
            <v>0</v>
          </cell>
        </row>
        <row r="300">
          <cell r="C300" t="str">
            <v>BA1510</v>
          </cell>
          <cell r="K300">
            <v>0</v>
          </cell>
        </row>
        <row r="301">
          <cell r="C301" t="str">
            <v>BA1510</v>
          </cell>
          <cell r="K301">
            <v>0</v>
          </cell>
        </row>
        <row r="302">
          <cell r="C302" t="str">
            <v>BA1520</v>
          </cell>
          <cell r="K302">
            <v>0</v>
          </cell>
        </row>
        <row r="303">
          <cell r="C303" t="str">
            <v>BA1520</v>
          </cell>
          <cell r="K303">
            <v>0</v>
          </cell>
        </row>
        <row r="304">
          <cell r="C304" t="str">
            <v>BA1520</v>
          </cell>
          <cell r="K304">
            <v>0</v>
          </cell>
        </row>
        <row r="305">
          <cell r="C305" t="str">
            <v>BA1530</v>
          </cell>
          <cell r="K305">
            <v>0</v>
          </cell>
        </row>
        <row r="306">
          <cell r="C306" t="str">
            <v>BA1530</v>
          </cell>
          <cell r="K306">
            <v>23852.45</v>
          </cell>
        </row>
        <row r="307">
          <cell r="C307" t="str">
            <v>BA1530</v>
          </cell>
          <cell r="K307">
            <v>2446513.31</v>
          </cell>
        </row>
        <row r="308">
          <cell r="C308" t="str">
            <v>BA1530</v>
          </cell>
          <cell r="K308">
            <v>0</v>
          </cell>
        </row>
        <row r="309">
          <cell r="C309" t="str">
            <v>BA1540</v>
          </cell>
          <cell r="K309">
            <v>0</v>
          </cell>
        </row>
        <row r="310">
          <cell r="C310" t="str">
            <v>BA1530</v>
          </cell>
          <cell r="K310">
            <v>0</v>
          </cell>
        </row>
        <row r="311">
          <cell r="C311" t="str">
            <v>BA1541</v>
          </cell>
          <cell r="K311">
            <v>0</v>
          </cell>
        </row>
        <row r="312">
          <cell r="C312" t="str">
            <v>BA1542</v>
          </cell>
          <cell r="K312">
            <v>0</v>
          </cell>
        </row>
        <row r="313">
          <cell r="C313" t="str">
            <v>BA1550</v>
          </cell>
          <cell r="K313">
            <v>0</v>
          </cell>
        </row>
        <row r="314">
          <cell r="K314">
            <v>59368579.990000002</v>
          </cell>
        </row>
        <row r="315">
          <cell r="K315">
            <v>46237467.5</v>
          </cell>
        </row>
        <row r="316">
          <cell r="C316" t="str">
            <v>BA0510</v>
          </cell>
          <cell r="K316">
            <v>200649.5</v>
          </cell>
        </row>
        <row r="317">
          <cell r="C317" t="str">
            <v>BA0470</v>
          </cell>
          <cell r="K317">
            <v>61462.5</v>
          </cell>
        </row>
        <row r="318">
          <cell r="C318" t="str">
            <v>BA0970</v>
          </cell>
          <cell r="K318">
            <v>4276950</v>
          </cell>
        </row>
        <row r="319">
          <cell r="C319" t="str">
            <v>BA0970</v>
          </cell>
          <cell r="K319">
            <v>0</v>
          </cell>
        </row>
        <row r="320">
          <cell r="C320" t="str">
            <v>BA1000</v>
          </cell>
          <cell r="K320">
            <v>486795</v>
          </cell>
        </row>
        <row r="321">
          <cell r="C321" t="str">
            <v>BA1000</v>
          </cell>
          <cell r="K321">
            <v>501918.5</v>
          </cell>
        </row>
        <row r="322">
          <cell r="C322" t="str">
            <v>BA0540</v>
          </cell>
          <cell r="K322">
            <v>5515992</v>
          </cell>
        </row>
        <row r="323">
          <cell r="C323" t="str">
            <v>BA0540</v>
          </cell>
          <cell r="K323">
            <v>0</v>
          </cell>
        </row>
        <row r="324">
          <cell r="C324" t="str">
            <v>BA0541</v>
          </cell>
          <cell r="K324">
            <v>0</v>
          </cell>
        </row>
        <row r="325">
          <cell r="C325" t="str">
            <v>BA0590</v>
          </cell>
          <cell r="K325">
            <v>1498753.5</v>
          </cell>
        </row>
        <row r="326">
          <cell r="C326" t="str">
            <v>BA0591</v>
          </cell>
          <cell r="K326">
            <v>0</v>
          </cell>
        </row>
        <row r="327">
          <cell r="C327" t="str">
            <v>BA0600</v>
          </cell>
          <cell r="K327">
            <v>735156.5</v>
          </cell>
        </row>
        <row r="328">
          <cell r="C328" t="str">
            <v>BA0601</v>
          </cell>
          <cell r="K328">
            <v>0</v>
          </cell>
        </row>
        <row r="329">
          <cell r="C329" t="str">
            <v>BA0650</v>
          </cell>
          <cell r="K329">
            <v>107112</v>
          </cell>
        </row>
        <row r="330">
          <cell r="C330" t="str">
            <v>BA1040</v>
          </cell>
          <cell r="K330">
            <v>4216</v>
          </cell>
        </row>
        <row r="331">
          <cell r="C331" t="str">
            <v>BA0810</v>
          </cell>
          <cell r="K331">
            <v>24999506.5</v>
          </cell>
        </row>
        <row r="332">
          <cell r="C332" t="str">
            <v>BA0810</v>
          </cell>
          <cell r="K332">
            <v>0</v>
          </cell>
        </row>
        <row r="333">
          <cell r="C333" t="str">
            <v>BA0850</v>
          </cell>
          <cell r="K333">
            <v>4753829</v>
          </cell>
        </row>
        <row r="334">
          <cell r="C334" t="str">
            <v>BA0860</v>
          </cell>
          <cell r="K334">
            <v>2998735.5</v>
          </cell>
        </row>
        <row r="335">
          <cell r="C335" t="str">
            <v>BA1100</v>
          </cell>
          <cell r="K335">
            <v>0</v>
          </cell>
        </row>
        <row r="336">
          <cell r="C336" t="str">
            <v>BA0080</v>
          </cell>
          <cell r="K336">
            <v>96391</v>
          </cell>
        </row>
        <row r="337">
          <cell r="K337">
            <v>13131112.49</v>
          </cell>
        </row>
        <row r="338">
          <cell r="C338" t="str">
            <v>BA0520</v>
          </cell>
          <cell r="K338">
            <v>153037.06</v>
          </cell>
        </row>
        <row r="339">
          <cell r="C339" t="str">
            <v>BA0480</v>
          </cell>
          <cell r="K339">
            <v>92996.58</v>
          </cell>
        </row>
        <row r="340">
          <cell r="C340" t="str">
            <v>BA0990</v>
          </cell>
          <cell r="K340">
            <v>1017728.43</v>
          </cell>
        </row>
        <row r="341">
          <cell r="C341" t="str">
            <v>BA0560</v>
          </cell>
          <cell r="K341">
            <v>1667687.8</v>
          </cell>
        </row>
        <row r="342">
          <cell r="C342" t="str">
            <v>BA0561</v>
          </cell>
          <cell r="K342">
            <v>0</v>
          </cell>
        </row>
        <row r="343">
          <cell r="C343" t="str">
            <v>BA1060</v>
          </cell>
          <cell r="K343">
            <v>97431.039999999994</v>
          </cell>
        </row>
        <row r="344">
          <cell r="C344" t="str">
            <v>BA0830</v>
          </cell>
          <cell r="K344">
            <v>10053678.5</v>
          </cell>
        </row>
        <row r="345">
          <cell r="C345" t="str">
            <v>BA1120</v>
          </cell>
          <cell r="K345">
            <v>48553.08</v>
          </cell>
        </row>
        <row r="346">
          <cell r="C346" t="str">
            <v>BA0090</v>
          </cell>
          <cell r="K346">
            <v>0</v>
          </cell>
        </row>
        <row r="347">
          <cell r="K347">
            <v>20933468.139999993</v>
          </cell>
        </row>
        <row r="348">
          <cell r="K348">
            <v>20822634.679999992</v>
          </cell>
        </row>
        <row r="349">
          <cell r="C349" t="str">
            <v>BA1890</v>
          </cell>
          <cell r="K349">
            <v>0</v>
          </cell>
        </row>
        <row r="350">
          <cell r="C350" t="str">
            <v>BA1900</v>
          </cell>
          <cell r="K350">
            <v>38648.120000000003</v>
          </cell>
        </row>
        <row r="351">
          <cell r="C351" t="str">
            <v>BA1660</v>
          </cell>
          <cell r="K351">
            <v>2814317.71</v>
          </cell>
        </row>
        <row r="352">
          <cell r="C352" t="str">
            <v>BA1670</v>
          </cell>
          <cell r="K352">
            <v>199199.32</v>
          </cell>
        </row>
        <row r="353">
          <cell r="C353" t="str">
            <v>BA1670</v>
          </cell>
          <cell r="K353">
            <v>783785.84</v>
          </cell>
        </row>
        <row r="354">
          <cell r="C354" t="str">
            <v>BA1650</v>
          </cell>
          <cell r="K354">
            <v>938147.85</v>
          </cell>
        </row>
        <row r="355">
          <cell r="C355" t="str">
            <v>BA1580</v>
          </cell>
          <cell r="K355">
            <v>831236.52</v>
          </cell>
        </row>
        <row r="356">
          <cell r="C356" t="str">
            <v>BA1590</v>
          </cell>
          <cell r="K356">
            <v>623.33000000000004</v>
          </cell>
        </row>
        <row r="357">
          <cell r="C357" t="str">
            <v>BA1590</v>
          </cell>
          <cell r="K357">
            <v>3515990.18</v>
          </cell>
        </row>
        <row r="358">
          <cell r="K358">
            <v>0</v>
          </cell>
        </row>
        <row r="359">
          <cell r="C359" t="str">
            <v>BA1601</v>
          </cell>
          <cell r="K359">
            <v>0</v>
          </cell>
        </row>
        <row r="360">
          <cell r="C360" t="str">
            <v>BA1602</v>
          </cell>
          <cell r="K360">
            <v>1304483.9099999999</v>
          </cell>
        </row>
        <row r="361">
          <cell r="C361" t="str">
            <v>BA1610</v>
          </cell>
          <cell r="K361">
            <v>0</v>
          </cell>
        </row>
        <row r="362">
          <cell r="C362" t="str">
            <v>BA1620</v>
          </cell>
          <cell r="K362">
            <v>0</v>
          </cell>
        </row>
        <row r="363">
          <cell r="C363" t="str">
            <v>BA1620</v>
          </cell>
          <cell r="K363">
            <v>1473833.68</v>
          </cell>
        </row>
        <row r="364">
          <cell r="C364" t="str">
            <v>BA1620</v>
          </cell>
          <cell r="K364">
            <v>1829776.45</v>
          </cell>
        </row>
        <row r="365">
          <cell r="C365" t="str">
            <v>BA1630</v>
          </cell>
          <cell r="K365">
            <v>17522.060000000001</v>
          </cell>
        </row>
        <row r="366">
          <cell r="C366" t="str">
            <v>BA1640</v>
          </cell>
          <cell r="K366">
            <v>417347.34</v>
          </cell>
        </row>
        <row r="367">
          <cell r="C367" t="str">
            <v>BA1740</v>
          </cell>
          <cell r="K367">
            <v>25040.5</v>
          </cell>
        </row>
        <row r="368">
          <cell r="C368" t="str">
            <v>BA1740</v>
          </cell>
          <cell r="K368">
            <v>1282763.2</v>
          </cell>
        </row>
        <row r="369">
          <cell r="C369" t="str">
            <v>BA1740</v>
          </cell>
          <cell r="K369">
            <v>4539.3999999999996</v>
          </cell>
        </row>
        <row r="370">
          <cell r="C370" t="str">
            <v>BA1740</v>
          </cell>
          <cell r="K370">
            <v>74339.89</v>
          </cell>
        </row>
        <row r="371">
          <cell r="C371" t="str">
            <v>BA1740</v>
          </cell>
          <cell r="K371">
            <v>383.69</v>
          </cell>
        </row>
        <row r="372">
          <cell r="C372" t="str">
            <v>BA1740</v>
          </cell>
          <cell r="K372">
            <v>3488490.48</v>
          </cell>
        </row>
        <row r="373">
          <cell r="C373" t="str">
            <v>BA1740</v>
          </cell>
          <cell r="K373">
            <v>351494.67</v>
          </cell>
        </row>
        <row r="374">
          <cell r="C374" t="str">
            <v>BA1740</v>
          </cell>
          <cell r="K374">
            <v>0</v>
          </cell>
        </row>
        <row r="375">
          <cell r="C375" t="str">
            <v>BA1740</v>
          </cell>
          <cell r="K375">
            <v>1042498.31</v>
          </cell>
        </row>
        <row r="376">
          <cell r="C376" t="str">
            <v>BA1740</v>
          </cell>
          <cell r="K376">
            <v>9744.81</v>
          </cell>
        </row>
        <row r="377">
          <cell r="C377" t="str">
            <v>BA1740</v>
          </cell>
          <cell r="K377">
            <v>200</v>
          </cell>
        </row>
        <row r="378">
          <cell r="C378" t="str">
            <v>BA1740</v>
          </cell>
          <cell r="K378">
            <v>5484.49</v>
          </cell>
        </row>
        <row r="379">
          <cell r="C379" t="str">
            <v>BA1740</v>
          </cell>
          <cell r="K379">
            <v>14178.7</v>
          </cell>
        </row>
        <row r="380">
          <cell r="C380" t="str">
            <v>BA1890</v>
          </cell>
          <cell r="K380">
            <v>34168.080000000002</v>
          </cell>
        </row>
        <row r="381">
          <cell r="C381" t="str">
            <v>BA1740</v>
          </cell>
          <cell r="K381">
            <v>4698.58</v>
          </cell>
        </row>
        <row r="382">
          <cell r="C382" t="str">
            <v>BA1740</v>
          </cell>
          <cell r="K382">
            <v>0</v>
          </cell>
        </row>
        <row r="383">
          <cell r="C383" t="str">
            <v>BA1740</v>
          </cell>
          <cell r="K383">
            <v>2103.1</v>
          </cell>
        </row>
        <row r="384">
          <cell r="C384" t="str">
            <v>BA1740</v>
          </cell>
          <cell r="K384">
            <v>56359.74</v>
          </cell>
        </row>
        <row r="385">
          <cell r="C385" t="str">
            <v>BA1740</v>
          </cell>
          <cell r="K385">
            <v>91704.29</v>
          </cell>
        </row>
        <row r="386">
          <cell r="C386" t="str">
            <v>BA1740</v>
          </cell>
          <cell r="K386">
            <v>169530.44</v>
          </cell>
        </row>
        <row r="387">
          <cell r="C387" t="str">
            <v>BA1720</v>
          </cell>
          <cell r="K387">
            <v>0</v>
          </cell>
        </row>
        <row r="388">
          <cell r="C388" t="str">
            <v>BA1730</v>
          </cell>
          <cell r="K388">
            <v>0</v>
          </cell>
        </row>
        <row r="389">
          <cell r="K389">
            <v>110833.46</v>
          </cell>
        </row>
        <row r="390">
          <cell r="C390" t="str">
            <v>BA1760</v>
          </cell>
          <cell r="K390">
            <v>0</v>
          </cell>
        </row>
        <row r="391">
          <cell r="C391" t="str">
            <v>BA1770</v>
          </cell>
          <cell r="K391">
            <v>0</v>
          </cell>
        </row>
        <row r="392">
          <cell r="C392" t="str">
            <v>BA1790</v>
          </cell>
          <cell r="K392">
            <v>1682.06</v>
          </cell>
        </row>
        <row r="393">
          <cell r="C393" t="str">
            <v>BA1760</v>
          </cell>
          <cell r="K393">
            <v>0</v>
          </cell>
        </row>
        <row r="394">
          <cell r="C394" t="str">
            <v>BA1770</v>
          </cell>
          <cell r="K394">
            <v>0</v>
          </cell>
        </row>
        <row r="395">
          <cell r="C395" t="str">
            <v>BA1790</v>
          </cell>
          <cell r="K395">
            <v>0</v>
          </cell>
        </row>
        <row r="396">
          <cell r="C396" t="str">
            <v>BA1760</v>
          </cell>
          <cell r="K396">
            <v>0</v>
          </cell>
        </row>
        <row r="397">
          <cell r="C397" t="str">
            <v>BA1770</v>
          </cell>
          <cell r="K397">
            <v>0</v>
          </cell>
        </row>
        <row r="398">
          <cell r="C398" t="str">
            <v>BA1790</v>
          </cell>
          <cell r="K398">
            <v>0</v>
          </cell>
        </row>
        <row r="399">
          <cell r="C399" t="str">
            <v>BA1800</v>
          </cell>
          <cell r="K399">
            <v>0</v>
          </cell>
        </row>
        <row r="400">
          <cell r="C400" t="str">
            <v>BA1800</v>
          </cell>
          <cell r="K400">
            <v>0</v>
          </cell>
        </row>
        <row r="401">
          <cell r="C401" t="str">
            <v>BA1800</v>
          </cell>
          <cell r="K401">
            <v>0</v>
          </cell>
        </row>
        <row r="402">
          <cell r="C402" t="str">
            <v>BA1800</v>
          </cell>
          <cell r="K402">
            <v>0</v>
          </cell>
        </row>
        <row r="403">
          <cell r="C403" t="str">
            <v>BA1800</v>
          </cell>
          <cell r="K403">
            <v>0</v>
          </cell>
        </row>
        <row r="404">
          <cell r="C404" t="str">
            <v>BA1800</v>
          </cell>
          <cell r="K404">
            <v>0</v>
          </cell>
        </row>
        <row r="405">
          <cell r="C405" t="str">
            <v>BA1800</v>
          </cell>
          <cell r="K405">
            <v>0</v>
          </cell>
        </row>
        <row r="406">
          <cell r="C406" t="str">
            <v>BA1800</v>
          </cell>
          <cell r="K406">
            <v>0</v>
          </cell>
        </row>
        <row r="407">
          <cell r="C407" t="str">
            <v>BA1800</v>
          </cell>
          <cell r="K407">
            <v>0</v>
          </cell>
        </row>
        <row r="408">
          <cell r="C408" t="str">
            <v>BA1800</v>
          </cell>
          <cell r="K408">
            <v>0</v>
          </cell>
        </row>
        <row r="409">
          <cell r="C409" t="str">
            <v>BA1800</v>
          </cell>
          <cell r="K409">
            <v>74403.37</v>
          </cell>
        </row>
        <row r="410">
          <cell r="C410" t="str">
            <v>BA1800</v>
          </cell>
          <cell r="K410">
            <v>17477.79</v>
          </cell>
        </row>
        <row r="411">
          <cell r="C411" t="str">
            <v>BA1810</v>
          </cell>
          <cell r="K411">
            <v>0</v>
          </cell>
        </row>
        <row r="412">
          <cell r="C412" t="str">
            <v>BA1820</v>
          </cell>
          <cell r="K412">
            <v>0</v>
          </cell>
        </row>
        <row r="413">
          <cell r="C413" t="str">
            <v>BA1830</v>
          </cell>
          <cell r="K413">
            <v>0</v>
          </cell>
        </row>
        <row r="414">
          <cell r="C414" t="str">
            <v>BA1850</v>
          </cell>
          <cell r="K414">
            <v>0</v>
          </cell>
        </row>
        <row r="415">
          <cell r="C415" t="str">
            <v>BA1860</v>
          </cell>
          <cell r="K415">
            <v>17270.240000000002</v>
          </cell>
        </row>
        <row r="416">
          <cell r="C416" t="str">
            <v>BA1870</v>
          </cell>
          <cell r="K416">
            <v>0</v>
          </cell>
        </row>
        <row r="417">
          <cell r="C417" t="str">
            <v>BA1831</v>
          </cell>
          <cell r="K417">
            <v>0</v>
          </cell>
        </row>
        <row r="418">
          <cell r="K418">
            <v>3515711.47</v>
          </cell>
        </row>
        <row r="419">
          <cell r="K419">
            <v>3515711.47</v>
          </cell>
        </row>
        <row r="420">
          <cell r="C420" t="str">
            <v>BA1920</v>
          </cell>
          <cell r="K420">
            <v>1338959.8799999999</v>
          </cell>
        </row>
        <row r="421">
          <cell r="C421" t="str">
            <v>BA1930</v>
          </cell>
          <cell r="K421">
            <v>668833.64</v>
          </cell>
        </row>
        <row r="422">
          <cell r="C422" t="str">
            <v>BA1960</v>
          </cell>
          <cell r="K422">
            <v>49708.12</v>
          </cell>
        </row>
        <row r="423">
          <cell r="C423" t="str">
            <v>BA1940</v>
          </cell>
          <cell r="K423">
            <v>1427605.96</v>
          </cell>
        </row>
        <row r="424">
          <cell r="C424" t="str">
            <v>BA1940</v>
          </cell>
          <cell r="K424">
            <v>0</v>
          </cell>
        </row>
        <row r="425">
          <cell r="C425" t="str">
            <v>BA1950</v>
          </cell>
          <cell r="K425">
            <v>27319.54</v>
          </cell>
        </row>
        <row r="426">
          <cell r="C426" t="str">
            <v>BA1970</v>
          </cell>
          <cell r="K426">
            <v>3284.33</v>
          </cell>
        </row>
        <row r="427">
          <cell r="C427" t="str">
            <v>BA1980</v>
          </cell>
          <cell r="K427">
            <v>0</v>
          </cell>
        </row>
        <row r="428">
          <cell r="K428">
            <v>3353217.89</v>
          </cell>
        </row>
        <row r="429">
          <cell r="K429">
            <v>3353217.89</v>
          </cell>
        </row>
        <row r="430">
          <cell r="C430" t="str">
            <v>BA2000</v>
          </cell>
          <cell r="K430">
            <v>261393.15</v>
          </cell>
        </row>
        <row r="431">
          <cell r="C431" t="str">
            <v>BA2000</v>
          </cell>
          <cell r="K431">
            <v>10792.92</v>
          </cell>
        </row>
        <row r="432">
          <cell r="C432" t="str">
            <v>BA2030</v>
          </cell>
          <cell r="K432">
            <v>0</v>
          </cell>
        </row>
        <row r="433">
          <cell r="C433" t="str">
            <v>BA2020</v>
          </cell>
          <cell r="K433">
            <v>1705323.87</v>
          </cell>
        </row>
        <row r="434">
          <cell r="C434" t="str">
            <v>BA2020</v>
          </cell>
          <cell r="K434">
            <v>1262655</v>
          </cell>
        </row>
        <row r="435">
          <cell r="C435" t="str">
            <v>BA2020</v>
          </cell>
          <cell r="K435">
            <v>0</v>
          </cell>
        </row>
        <row r="436">
          <cell r="C436" t="str">
            <v>BA2030</v>
          </cell>
          <cell r="K436">
            <v>79827.53</v>
          </cell>
        </row>
        <row r="437">
          <cell r="C437" t="str">
            <v>BA2030</v>
          </cell>
          <cell r="K437">
            <v>33225.42</v>
          </cell>
        </row>
        <row r="438">
          <cell r="C438" t="str">
            <v>BA2060</v>
          </cell>
          <cell r="K438">
            <v>0</v>
          </cell>
        </row>
        <row r="439">
          <cell r="C439" t="str">
            <v>BA2050</v>
          </cell>
          <cell r="K439">
            <v>0</v>
          </cell>
        </row>
        <row r="440">
          <cell r="C440" t="str">
            <v>BA2050</v>
          </cell>
          <cell r="K440">
            <v>0</v>
          </cell>
        </row>
        <row r="441">
          <cell r="C441" t="str">
            <v>BA2050</v>
          </cell>
          <cell r="K441">
            <v>0</v>
          </cell>
        </row>
        <row r="442">
          <cell r="C442" t="str">
            <v>BA2060</v>
          </cell>
          <cell r="K442">
            <v>0</v>
          </cell>
        </row>
        <row r="443">
          <cell r="C443" t="str">
            <v>BA2060</v>
          </cell>
          <cell r="K443">
            <v>0</v>
          </cell>
        </row>
        <row r="444">
          <cell r="C444" t="str">
            <v>BA2060</v>
          </cell>
          <cell r="K444">
            <v>0</v>
          </cell>
        </row>
        <row r="445">
          <cell r="C445" t="str">
            <v>BA2050</v>
          </cell>
          <cell r="K445">
            <v>0</v>
          </cell>
        </row>
        <row r="446">
          <cell r="C446" t="str">
            <v>BA2050</v>
          </cell>
          <cell r="K446">
            <v>0</v>
          </cell>
        </row>
        <row r="447">
          <cell r="C447" t="str">
            <v>BA2050</v>
          </cell>
          <cell r="K447">
            <v>0</v>
          </cell>
        </row>
        <row r="448">
          <cell r="C448" t="str">
            <v>BA2060</v>
          </cell>
          <cell r="K448">
            <v>0</v>
          </cell>
        </row>
        <row r="449">
          <cell r="C449" t="str">
            <v>BA2060</v>
          </cell>
          <cell r="K449">
            <v>0</v>
          </cell>
        </row>
        <row r="450">
          <cell r="C450" t="str">
            <v>BA2060</v>
          </cell>
          <cell r="K450">
            <v>0</v>
          </cell>
        </row>
        <row r="451">
          <cell r="C451" t="str">
            <v>BA2060</v>
          </cell>
          <cell r="K451">
            <v>0</v>
          </cell>
        </row>
        <row r="452">
          <cell r="C452" t="str">
            <v>BA2060</v>
          </cell>
          <cell r="K452">
            <v>0</v>
          </cell>
        </row>
        <row r="453">
          <cell r="C453" t="str">
            <v>BA2070</v>
          </cell>
          <cell r="K453">
            <v>0</v>
          </cell>
        </row>
        <row r="454">
          <cell r="C454" t="str">
            <v>BA2061</v>
          </cell>
          <cell r="K454">
            <v>0</v>
          </cell>
        </row>
        <row r="455">
          <cell r="K455">
            <v>87875106.780000001</v>
          </cell>
        </row>
        <row r="456">
          <cell r="K456">
            <v>76895015.299999997</v>
          </cell>
        </row>
        <row r="457">
          <cell r="C457" t="str">
            <v>BA2120</v>
          </cell>
          <cell r="K457">
            <v>18845588.870000001</v>
          </cell>
        </row>
        <row r="458">
          <cell r="C458" t="str">
            <v>BA2120</v>
          </cell>
          <cell r="K458">
            <v>6412425.6299999999</v>
          </cell>
        </row>
        <row r="459">
          <cell r="C459" t="str">
            <v>BA2120</v>
          </cell>
          <cell r="K459">
            <v>1319821.97</v>
          </cell>
        </row>
        <row r="460">
          <cell r="C460" t="str">
            <v>BA2120</v>
          </cell>
          <cell r="K460">
            <v>323670.23</v>
          </cell>
        </row>
        <row r="461">
          <cell r="C461" t="str">
            <v>BA2120</v>
          </cell>
          <cell r="K461">
            <v>129145.22</v>
          </cell>
        </row>
        <row r="462">
          <cell r="C462" t="str">
            <v>BA2120</v>
          </cell>
          <cell r="K462">
            <v>0</v>
          </cell>
        </row>
        <row r="463">
          <cell r="C463" t="str">
            <v>BA2120</v>
          </cell>
          <cell r="K463">
            <v>0</v>
          </cell>
        </row>
        <row r="464">
          <cell r="C464" t="str">
            <v>BA2120</v>
          </cell>
          <cell r="K464">
            <v>8021557.8700000001</v>
          </cell>
        </row>
        <row r="465">
          <cell r="C465" t="str">
            <v>BA2160</v>
          </cell>
          <cell r="K465">
            <v>2769755.31</v>
          </cell>
        </row>
        <row r="466">
          <cell r="C466" t="str">
            <v>BA2160</v>
          </cell>
          <cell r="K466">
            <v>401689.83</v>
          </cell>
        </row>
        <row r="467">
          <cell r="C467" t="str">
            <v>BA2160</v>
          </cell>
          <cell r="K467">
            <v>29443.599999999999</v>
          </cell>
        </row>
        <row r="468">
          <cell r="C468" t="str">
            <v>BA2160</v>
          </cell>
          <cell r="K468">
            <v>46153.23</v>
          </cell>
        </row>
        <row r="469">
          <cell r="C469" t="str">
            <v>BA2160</v>
          </cell>
          <cell r="K469">
            <v>9314.89</v>
          </cell>
        </row>
        <row r="470">
          <cell r="C470" t="str">
            <v>BA2160</v>
          </cell>
          <cell r="K470">
            <v>0</v>
          </cell>
        </row>
        <row r="471">
          <cell r="C471" t="str">
            <v>BA2160</v>
          </cell>
          <cell r="K471">
            <v>0</v>
          </cell>
        </row>
        <row r="472">
          <cell r="C472" t="str">
            <v>BA2160</v>
          </cell>
          <cell r="K472">
            <v>975626.79</v>
          </cell>
        </row>
        <row r="473">
          <cell r="C473" t="str">
            <v>BA2200</v>
          </cell>
          <cell r="K473">
            <v>21192138.16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BA2200</v>
          </cell>
          <cell r="K476">
            <v>3823800.89</v>
          </cell>
        </row>
        <row r="477">
          <cell r="K477">
            <v>0</v>
          </cell>
        </row>
        <row r="478">
          <cell r="C478" t="str">
            <v>BA2200</v>
          </cell>
          <cell r="K478">
            <v>4110476.65</v>
          </cell>
        </row>
        <row r="479">
          <cell r="C479" t="str">
            <v>BA2200</v>
          </cell>
          <cell r="K479">
            <v>23827.040000000001</v>
          </cell>
        </row>
        <row r="480">
          <cell r="C480" t="str">
            <v>BA2200</v>
          </cell>
          <cell r="K480">
            <v>2022.46</v>
          </cell>
        </row>
        <row r="481">
          <cell r="C481" t="str">
            <v>BA2200</v>
          </cell>
          <cell r="K481">
            <v>0</v>
          </cell>
        </row>
        <row r="482">
          <cell r="C482" t="str">
            <v>BA2200</v>
          </cell>
          <cell r="K482">
            <v>8458556.6600000001</v>
          </cell>
        </row>
        <row r="483">
          <cell r="K483">
            <v>10980091.48</v>
          </cell>
        </row>
        <row r="484">
          <cell r="C484" t="str">
            <v>BA2130</v>
          </cell>
          <cell r="K484">
            <v>1307091.1399999999</v>
          </cell>
        </row>
        <row r="485">
          <cell r="C485" t="str">
            <v>BA2130</v>
          </cell>
          <cell r="K485">
            <v>271993.58</v>
          </cell>
        </row>
        <row r="486">
          <cell r="C486" t="str">
            <v>BA2130</v>
          </cell>
          <cell r="K486">
            <v>114493.35</v>
          </cell>
        </row>
        <row r="487">
          <cell r="C487" t="str">
            <v>BA2130</v>
          </cell>
          <cell r="K487">
            <v>21780.44</v>
          </cell>
        </row>
        <row r="488">
          <cell r="C488" t="str">
            <v>BA2130</v>
          </cell>
          <cell r="K488">
            <v>433.77</v>
          </cell>
        </row>
        <row r="489">
          <cell r="C489" t="str">
            <v>BA2130</v>
          </cell>
          <cell r="K489">
            <v>2377.06</v>
          </cell>
        </row>
        <row r="490">
          <cell r="C490" t="str">
            <v>BA2130</v>
          </cell>
          <cell r="K490">
            <v>0</v>
          </cell>
        </row>
        <row r="491">
          <cell r="C491" t="str">
            <v>BA2130</v>
          </cell>
          <cell r="K491">
            <v>547453.81000000006</v>
          </cell>
        </row>
        <row r="492">
          <cell r="C492" t="str">
            <v>BA2170</v>
          </cell>
          <cell r="K492">
            <v>566907.41</v>
          </cell>
        </row>
        <row r="493">
          <cell r="C493" t="str">
            <v>BA2170</v>
          </cell>
          <cell r="K493">
            <v>0</v>
          </cell>
        </row>
        <row r="494">
          <cell r="C494" t="str">
            <v>BA2170</v>
          </cell>
          <cell r="K494">
            <v>20216.3</v>
          </cell>
        </row>
        <row r="495">
          <cell r="C495" t="str">
            <v>BA2170</v>
          </cell>
          <cell r="K495">
            <v>9446.5400000000009</v>
          </cell>
        </row>
        <row r="496">
          <cell r="C496" t="str">
            <v>BA2170</v>
          </cell>
          <cell r="K496">
            <v>0</v>
          </cell>
        </row>
        <row r="497">
          <cell r="C497" t="str">
            <v>BA2170</v>
          </cell>
          <cell r="K497">
            <v>0</v>
          </cell>
        </row>
        <row r="498">
          <cell r="C498" t="str">
            <v>BA2170</v>
          </cell>
          <cell r="K498">
            <v>0</v>
          </cell>
        </row>
        <row r="499">
          <cell r="C499" t="str">
            <v>BA2170</v>
          </cell>
          <cell r="K499">
            <v>195175.01</v>
          </cell>
        </row>
        <row r="500">
          <cell r="C500" t="str">
            <v>BA2210</v>
          </cell>
          <cell r="K500">
            <v>4646168.3099999996</v>
          </cell>
        </row>
        <row r="501">
          <cell r="K501">
            <v>0</v>
          </cell>
        </row>
        <row r="502">
          <cell r="K502">
            <v>0</v>
          </cell>
        </row>
        <row r="503">
          <cell r="C503" t="str">
            <v>BA2210</v>
          </cell>
          <cell r="K503">
            <v>996848.1</v>
          </cell>
        </row>
        <row r="504">
          <cell r="K504">
            <v>0</v>
          </cell>
        </row>
        <row r="505">
          <cell r="C505" t="str">
            <v>BA2210</v>
          </cell>
          <cell r="K505">
            <v>403172.86</v>
          </cell>
        </row>
        <row r="506">
          <cell r="C506" t="str">
            <v>BA2210</v>
          </cell>
          <cell r="K506">
            <v>0</v>
          </cell>
        </row>
        <row r="507">
          <cell r="C507" t="str">
            <v>BA2210</v>
          </cell>
          <cell r="K507">
            <v>0</v>
          </cell>
        </row>
        <row r="508">
          <cell r="C508" t="str">
            <v>BA2210</v>
          </cell>
          <cell r="K508">
            <v>0</v>
          </cell>
        </row>
        <row r="509">
          <cell r="C509" t="str">
            <v>BA2210</v>
          </cell>
          <cell r="K509">
            <v>1876533.8</v>
          </cell>
        </row>
        <row r="510">
          <cell r="K510">
            <v>0</v>
          </cell>
        </row>
        <row r="511">
          <cell r="C511" t="str">
            <v>BA2140</v>
          </cell>
          <cell r="K511">
            <v>0</v>
          </cell>
        </row>
        <row r="512">
          <cell r="C512" t="str">
            <v>BA2140</v>
          </cell>
          <cell r="K512">
            <v>0</v>
          </cell>
        </row>
        <row r="513">
          <cell r="C513" t="str">
            <v>BA2140</v>
          </cell>
          <cell r="K513">
            <v>0</v>
          </cell>
        </row>
        <row r="514">
          <cell r="C514" t="str">
            <v>BA2140</v>
          </cell>
          <cell r="K514">
            <v>0</v>
          </cell>
        </row>
        <row r="515">
          <cell r="C515" t="str">
            <v>BA2140</v>
          </cell>
          <cell r="K515">
            <v>0</v>
          </cell>
        </row>
        <row r="516">
          <cell r="C516" t="str">
            <v>BA2140</v>
          </cell>
          <cell r="K516">
            <v>0</v>
          </cell>
        </row>
        <row r="517">
          <cell r="C517" t="str">
            <v>BA2140</v>
          </cell>
          <cell r="K517">
            <v>0</v>
          </cell>
        </row>
        <row r="518">
          <cell r="C518" t="str">
            <v>BA2140</v>
          </cell>
          <cell r="K518">
            <v>0</v>
          </cell>
        </row>
        <row r="519">
          <cell r="C519" t="str">
            <v>BA2180</v>
          </cell>
          <cell r="K519">
            <v>0</v>
          </cell>
        </row>
        <row r="520">
          <cell r="C520" t="str">
            <v>BA2180</v>
          </cell>
          <cell r="K520">
            <v>0</v>
          </cell>
        </row>
        <row r="521">
          <cell r="C521" t="str">
            <v>BA2180</v>
          </cell>
          <cell r="K521">
            <v>0</v>
          </cell>
        </row>
        <row r="522">
          <cell r="C522" t="str">
            <v>BA2180</v>
          </cell>
          <cell r="K522">
            <v>0</v>
          </cell>
        </row>
        <row r="523">
          <cell r="C523" t="str">
            <v>BA2180</v>
          </cell>
          <cell r="K523">
            <v>0</v>
          </cell>
        </row>
        <row r="524">
          <cell r="C524" t="str">
            <v>BA2180</v>
          </cell>
          <cell r="K524">
            <v>0</v>
          </cell>
        </row>
        <row r="525">
          <cell r="C525" t="str">
            <v>BA2180</v>
          </cell>
          <cell r="K525">
            <v>0</v>
          </cell>
        </row>
        <row r="526">
          <cell r="C526" t="str">
            <v>BA2180</v>
          </cell>
          <cell r="K526">
            <v>0</v>
          </cell>
        </row>
        <row r="527">
          <cell r="C527" t="str">
            <v>BA2220</v>
          </cell>
          <cell r="K527">
            <v>0</v>
          </cell>
        </row>
        <row r="528">
          <cell r="K528">
            <v>0</v>
          </cell>
        </row>
        <row r="529">
          <cell r="K529">
            <v>0</v>
          </cell>
        </row>
        <row r="530">
          <cell r="C530" t="str">
            <v>BA2220</v>
          </cell>
          <cell r="K530">
            <v>0</v>
          </cell>
        </row>
        <row r="531">
          <cell r="K531">
            <v>0</v>
          </cell>
        </row>
        <row r="532">
          <cell r="C532" t="str">
            <v>BA2220</v>
          </cell>
          <cell r="K532">
            <v>0</v>
          </cell>
        </row>
        <row r="533">
          <cell r="C533" t="str">
            <v>BA2220</v>
          </cell>
          <cell r="K533">
            <v>0</v>
          </cell>
        </row>
        <row r="534">
          <cell r="C534" t="str">
            <v>BA2220</v>
          </cell>
          <cell r="K534">
            <v>0</v>
          </cell>
        </row>
        <row r="535">
          <cell r="C535" t="str">
            <v>BA2220</v>
          </cell>
          <cell r="K535">
            <v>0</v>
          </cell>
        </row>
        <row r="536">
          <cell r="C536" t="str">
            <v>BA2220</v>
          </cell>
          <cell r="K536">
            <v>0</v>
          </cell>
        </row>
        <row r="537">
          <cell r="K537">
            <v>333114.55</v>
          </cell>
        </row>
        <row r="538">
          <cell r="K538">
            <v>333114.55</v>
          </cell>
        </row>
        <row r="539">
          <cell r="C539" t="str">
            <v>BA2250</v>
          </cell>
          <cell r="K539">
            <v>88837.71</v>
          </cell>
        </row>
        <row r="540">
          <cell r="C540" t="str">
            <v>BA2250</v>
          </cell>
          <cell r="K540">
            <v>102995.97</v>
          </cell>
        </row>
        <row r="541">
          <cell r="C541" t="str">
            <v>BA2250</v>
          </cell>
          <cell r="K541">
            <v>0</v>
          </cell>
        </row>
        <row r="542">
          <cell r="C542" t="str">
            <v>BA2250</v>
          </cell>
          <cell r="K542">
            <v>3796.37</v>
          </cell>
        </row>
        <row r="543">
          <cell r="C543" t="str">
            <v>BA2250</v>
          </cell>
          <cell r="K543">
            <v>7500</v>
          </cell>
        </row>
        <row r="544">
          <cell r="C544" t="str">
            <v>BA2250</v>
          </cell>
          <cell r="K544">
            <v>0</v>
          </cell>
        </row>
        <row r="545">
          <cell r="C545" t="str">
            <v>BA2250</v>
          </cell>
          <cell r="K545">
            <v>0</v>
          </cell>
        </row>
        <row r="546">
          <cell r="C546" t="str">
            <v>BA2250</v>
          </cell>
          <cell r="K546">
            <v>58023.43</v>
          </cell>
        </row>
        <row r="547">
          <cell r="C547" t="str">
            <v>BA2290</v>
          </cell>
          <cell r="K547">
            <v>48027.040000000001</v>
          </cell>
        </row>
        <row r="548">
          <cell r="K548">
            <v>0</v>
          </cell>
        </row>
        <row r="549">
          <cell r="K549">
            <v>0</v>
          </cell>
        </row>
        <row r="550">
          <cell r="C550" t="str">
            <v>BA2290</v>
          </cell>
          <cell r="K550">
            <v>2575.08</v>
          </cell>
        </row>
        <row r="551">
          <cell r="K551">
            <v>0</v>
          </cell>
        </row>
        <row r="552">
          <cell r="C552" t="str">
            <v>BA2290</v>
          </cell>
          <cell r="K552">
            <v>4590.2</v>
          </cell>
        </row>
        <row r="553">
          <cell r="C553" t="str">
            <v>BA2290</v>
          </cell>
          <cell r="K553">
            <v>0</v>
          </cell>
        </row>
        <row r="554">
          <cell r="C554" t="str">
            <v>BA2290</v>
          </cell>
          <cell r="K554">
            <v>0</v>
          </cell>
        </row>
        <row r="555">
          <cell r="C555" t="str">
            <v>BA2290</v>
          </cell>
          <cell r="K555">
            <v>0</v>
          </cell>
        </row>
        <row r="556">
          <cell r="C556" t="str">
            <v>BA2290</v>
          </cell>
          <cell r="K556">
            <v>16768.75</v>
          </cell>
        </row>
        <row r="557">
          <cell r="K557">
            <v>0</v>
          </cell>
        </row>
        <row r="558">
          <cell r="C558" t="str">
            <v>BA2260</v>
          </cell>
          <cell r="K558">
            <v>0</v>
          </cell>
        </row>
        <row r="559">
          <cell r="C559" t="str">
            <v>BA2260</v>
          </cell>
          <cell r="K559">
            <v>0</v>
          </cell>
        </row>
        <row r="560">
          <cell r="C560" t="str">
            <v>BA2260</v>
          </cell>
          <cell r="K560">
            <v>0</v>
          </cell>
        </row>
        <row r="561">
          <cell r="C561" t="str">
            <v>BA2260</v>
          </cell>
          <cell r="K561">
            <v>0</v>
          </cell>
        </row>
        <row r="562">
          <cell r="C562" t="str">
            <v>BA2260</v>
          </cell>
          <cell r="K562">
            <v>0</v>
          </cell>
        </row>
        <row r="563">
          <cell r="C563" t="str">
            <v>BA2260</v>
          </cell>
          <cell r="K563">
            <v>0</v>
          </cell>
        </row>
        <row r="564">
          <cell r="C564" t="str">
            <v>BA2260</v>
          </cell>
          <cell r="K564">
            <v>0</v>
          </cell>
        </row>
        <row r="565">
          <cell r="C565" t="str">
            <v>BA2260</v>
          </cell>
          <cell r="K565">
            <v>0</v>
          </cell>
        </row>
        <row r="566">
          <cell r="C566" t="str">
            <v>BA2300</v>
          </cell>
          <cell r="K566">
            <v>0</v>
          </cell>
        </row>
        <row r="567">
          <cell r="K567">
            <v>0</v>
          </cell>
        </row>
        <row r="568">
          <cell r="K568">
            <v>0</v>
          </cell>
        </row>
        <row r="569">
          <cell r="C569" t="str">
            <v>BA2300</v>
          </cell>
          <cell r="K569">
            <v>0</v>
          </cell>
        </row>
        <row r="570">
          <cell r="K570">
            <v>0</v>
          </cell>
        </row>
        <row r="571">
          <cell r="C571" t="str">
            <v>BA2300</v>
          </cell>
          <cell r="K571">
            <v>0</v>
          </cell>
        </row>
        <row r="572">
          <cell r="C572" t="str">
            <v>BA2300</v>
          </cell>
          <cell r="K572">
            <v>0</v>
          </cell>
        </row>
        <row r="573">
          <cell r="C573" t="str">
            <v>BA2300</v>
          </cell>
          <cell r="K573">
            <v>0</v>
          </cell>
        </row>
        <row r="574">
          <cell r="C574" t="str">
            <v>BA2300</v>
          </cell>
          <cell r="K574">
            <v>0</v>
          </cell>
        </row>
        <row r="575">
          <cell r="C575" t="str">
            <v>BA2300</v>
          </cell>
          <cell r="K575">
            <v>0</v>
          </cell>
        </row>
        <row r="576">
          <cell r="K576">
            <v>0</v>
          </cell>
        </row>
        <row r="577">
          <cell r="C577" t="str">
            <v>BA2270</v>
          </cell>
          <cell r="K577">
            <v>0</v>
          </cell>
        </row>
        <row r="578">
          <cell r="C578" t="str">
            <v>BA2270</v>
          </cell>
          <cell r="K578">
            <v>0</v>
          </cell>
        </row>
        <row r="579">
          <cell r="C579" t="str">
            <v>BA2270</v>
          </cell>
          <cell r="K579">
            <v>0</v>
          </cell>
        </row>
        <row r="580">
          <cell r="C580" t="str">
            <v>BA2270</v>
          </cell>
          <cell r="K580">
            <v>0</v>
          </cell>
        </row>
        <row r="581">
          <cell r="C581" t="str">
            <v>BA2270</v>
          </cell>
          <cell r="K581">
            <v>0</v>
          </cell>
        </row>
        <row r="582">
          <cell r="C582" t="str">
            <v>BA2270</v>
          </cell>
          <cell r="K582">
            <v>0</v>
          </cell>
        </row>
        <row r="583">
          <cell r="C583" t="str">
            <v>BA2270</v>
          </cell>
          <cell r="K583">
            <v>0</v>
          </cell>
        </row>
        <row r="584">
          <cell r="C584" t="str">
            <v>BA2270</v>
          </cell>
          <cell r="K584">
            <v>0</v>
          </cell>
        </row>
        <row r="585">
          <cell r="C585" t="str">
            <v>BA2310</v>
          </cell>
          <cell r="K585">
            <v>0</v>
          </cell>
        </row>
        <row r="586">
          <cell r="K586">
            <v>0</v>
          </cell>
        </row>
        <row r="587">
          <cell r="K587">
            <v>0</v>
          </cell>
        </row>
        <row r="588">
          <cell r="C588" t="str">
            <v>BA2310</v>
          </cell>
          <cell r="K588">
            <v>0</v>
          </cell>
        </row>
        <row r="589">
          <cell r="K589">
            <v>0</v>
          </cell>
        </row>
        <row r="590">
          <cell r="C590" t="str">
            <v>BA2310</v>
          </cell>
          <cell r="K590">
            <v>0</v>
          </cell>
        </row>
        <row r="591">
          <cell r="C591" t="str">
            <v>BA2310</v>
          </cell>
        </row>
        <row r="592">
          <cell r="C592" t="str">
            <v>BA2310</v>
          </cell>
          <cell r="K592">
            <v>0</v>
          </cell>
        </row>
        <row r="593">
          <cell r="C593" t="str">
            <v>BA2310</v>
          </cell>
          <cell r="K593">
            <v>0</v>
          </cell>
        </row>
        <row r="594">
          <cell r="C594" t="str">
            <v>BA2310</v>
          </cell>
          <cell r="K594">
            <v>0</v>
          </cell>
        </row>
        <row r="595">
          <cell r="C595" t="str">
            <v>BA2310</v>
          </cell>
          <cell r="K595">
            <v>0</v>
          </cell>
        </row>
        <row r="596">
          <cell r="K596">
            <v>10827665.540000001</v>
          </cell>
        </row>
        <row r="597">
          <cell r="K597">
            <v>9404839.2800000012</v>
          </cell>
        </row>
        <row r="598">
          <cell r="C598" t="str">
            <v>BA2340</v>
          </cell>
          <cell r="K598">
            <v>44920.46</v>
          </cell>
        </row>
        <row r="599">
          <cell r="C599" t="str">
            <v>BA2340</v>
          </cell>
          <cell r="K599">
            <v>6646.8</v>
          </cell>
        </row>
        <row r="600">
          <cell r="C600" t="str">
            <v>BA2340</v>
          </cell>
          <cell r="K600">
            <v>2974.8</v>
          </cell>
        </row>
        <row r="601">
          <cell r="C601" t="str">
            <v>BA2340</v>
          </cell>
          <cell r="K601">
            <v>1919.62</v>
          </cell>
        </row>
        <row r="602">
          <cell r="C602" t="str">
            <v>BA2340</v>
          </cell>
          <cell r="K602">
            <v>0</v>
          </cell>
        </row>
        <row r="603">
          <cell r="C603" t="str">
            <v>BA2340</v>
          </cell>
          <cell r="K603">
            <v>0</v>
          </cell>
        </row>
        <row r="604">
          <cell r="C604" t="str">
            <v>BA2340</v>
          </cell>
          <cell r="K604">
            <v>0</v>
          </cell>
        </row>
        <row r="605">
          <cell r="C605" t="str">
            <v>BA2340</v>
          </cell>
          <cell r="K605">
            <v>17139.68</v>
          </cell>
        </row>
        <row r="606">
          <cell r="C606" t="str">
            <v>BA2380</v>
          </cell>
          <cell r="K606">
            <v>5648639.9100000001</v>
          </cell>
        </row>
        <row r="607">
          <cell r="K607">
            <v>0</v>
          </cell>
        </row>
        <row r="608">
          <cell r="K608">
            <v>0</v>
          </cell>
        </row>
        <row r="609">
          <cell r="C609" t="str">
            <v>BA2380</v>
          </cell>
          <cell r="K609">
            <v>838690.65</v>
          </cell>
        </row>
        <row r="610">
          <cell r="K610">
            <v>0</v>
          </cell>
        </row>
        <row r="611">
          <cell r="C611" t="str">
            <v>BA2380</v>
          </cell>
          <cell r="K611">
            <v>742466.55</v>
          </cell>
        </row>
        <row r="612">
          <cell r="C612" t="str">
            <v>BA2380</v>
          </cell>
          <cell r="K612">
            <v>169.05</v>
          </cell>
        </row>
        <row r="613">
          <cell r="C613" t="str">
            <v>BA2380</v>
          </cell>
          <cell r="K613">
            <v>0</v>
          </cell>
        </row>
        <row r="614">
          <cell r="C614" t="str">
            <v>BA2380</v>
          </cell>
          <cell r="K614">
            <v>0</v>
          </cell>
        </row>
        <row r="615">
          <cell r="C615" t="str">
            <v>BA2380</v>
          </cell>
          <cell r="K615">
            <v>2101271.7599999998</v>
          </cell>
        </row>
        <row r="616">
          <cell r="K616">
            <v>1422826.26</v>
          </cell>
        </row>
        <row r="617">
          <cell r="C617" t="str">
            <v>BA2350</v>
          </cell>
          <cell r="K617">
            <v>0</v>
          </cell>
        </row>
        <row r="618">
          <cell r="C618" t="str">
            <v>BA2350</v>
          </cell>
          <cell r="K618">
            <v>0</v>
          </cell>
        </row>
        <row r="619">
          <cell r="C619" t="str">
            <v>BA2350</v>
          </cell>
          <cell r="K619">
            <v>0</v>
          </cell>
        </row>
        <row r="620">
          <cell r="C620" t="str">
            <v>BA2350</v>
          </cell>
          <cell r="K620">
            <v>0</v>
          </cell>
        </row>
        <row r="621">
          <cell r="C621" t="str">
            <v>BA2350</v>
          </cell>
          <cell r="K621">
            <v>0</v>
          </cell>
        </row>
        <row r="622">
          <cell r="C622" t="str">
            <v>BA2350</v>
          </cell>
          <cell r="K622">
            <v>0</v>
          </cell>
        </row>
        <row r="623">
          <cell r="C623" t="str">
            <v>BA2350</v>
          </cell>
          <cell r="K623">
            <v>0</v>
          </cell>
        </row>
        <row r="624">
          <cell r="C624" t="str">
            <v>BA2350</v>
          </cell>
          <cell r="K624">
            <v>0</v>
          </cell>
        </row>
        <row r="625">
          <cell r="C625" t="str">
            <v>BA2390</v>
          </cell>
          <cell r="K625">
            <v>855678.14</v>
          </cell>
        </row>
        <row r="626">
          <cell r="K626">
            <v>0</v>
          </cell>
        </row>
        <row r="627">
          <cell r="K627">
            <v>0</v>
          </cell>
        </row>
        <row r="628">
          <cell r="C628" t="str">
            <v>BA2390</v>
          </cell>
          <cell r="K628">
            <v>158047.59</v>
          </cell>
        </row>
        <row r="629">
          <cell r="K629">
            <v>0</v>
          </cell>
        </row>
        <row r="630">
          <cell r="C630" t="str">
            <v>BA2390</v>
          </cell>
          <cell r="K630">
            <v>74251.77</v>
          </cell>
        </row>
        <row r="631">
          <cell r="C631" t="str">
            <v>BA2390</v>
          </cell>
          <cell r="K631">
            <v>0</v>
          </cell>
        </row>
        <row r="632">
          <cell r="C632" t="str">
            <v>BA2390</v>
          </cell>
          <cell r="K632">
            <v>0</v>
          </cell>
        </row>
        <row r="633">
          <cell r="C633" t="str">
            <v>BA2390</v>
          </cell>
          <cell r="K633">
            <v>0</v>
          </cell>
        </row>
        <row r="634">
          <cell r="C634" t="str">
            <v>BA2390</v>
          </cell>
          <cell r="K634">
            <v>334848.76</v>
          </cell>
        </row>
        <row r="635">
          <cell r="K635">
            <v>0</v>
          </cell>
        </row>
        <row r="636">
          <cell r="C636" t="str">
            <v>BA2360</v>
          </cell>
          <cell r="K636">
            <v>0</v>
          </cell>
        </row>
        <row r="637">
          <cell r="C637" t="str">
            <v>BA2360</v>
          </cell>
          <cell r="K637">
            <v>0</v>
          </cell>
        </row>
        <row r="638">
          <cell r="C638" t="str">
            <v>BA2360</v>
          </cell>
          <cell r="K638">
            <v>0</v>
          </cell>
        </row>
        <row r="639">
          <cell r="C639" t="str">
            <v>BA2360</v>
          </cell>
          <cell r="K639">
            <v>0</v>
          </cell>
        </row>
        <row r="640">
          <cell r="C640" t="str">
            <v>BA2360</v>
          </cell>
          <cell r="K640">
            <v>0</v>
          </cell>
        </row>
        <row r="641">
          <cell r="C641" t="str">
            <v>BA2360</v>
          </cell>
          <cell r="K641">
            <v>0</v>
          </cell>
        </row>
        <row r="642">
          <cell r="C642" t="str">
            <v>BA2360</v>
          </cell>
          <cell r="K642">
            <v>0</v>
          </cell>
        </row>
        <row r="643">
          <cell r="C643" t="str">
            <v>BA2360</v>
          </cell>
          <cell r="K643">
            <v>0</v>
          </cell>
        </row>
        <row r="644">
          <cell r="C644" t="str">
            <v>BA2400</v>
          </cell>
          <cell r="K644">
            <v>0</v>
          </cell>
        </row>
        <row r="645">
          <cell r="K645">
            <v>0</v>
          </cell>
        </row>
        <row r="646">
          <cell r="K646">
            <v>0</v>
          </cell>
        </row>
        <row r="647">
          <cell r="C647" t="str">
            <v>BA2400</v>
          </cell>
          <cell r="K647">
            <v>0</v>
          </cell>
        </row>
        <row r="648">
          <cell r="K648">
            <v>0</v>
          </cell>
        </row>
        <row r="649">
          <cell r="C649" t="str">
            <v>BA2400</v>
          </cell>
          <cell r="K649">
            <v>0</v>
          </cell>
        </row>
        <row r="650">
          <cell r="C650" t="str">
            <v>BA2400</v>
          </cell>
          <cell r="K650">
            <v>0</v>
          </cell>
        </row>
        <row r="651">
          <cell r="C651" t="str">
            <v>BA2400</v>
          </cell>
          <cell r="K651">
            <v>0</v>
          </cell>
        </row>
        <row r="652">
          <cell r="C652" t="str">
            <v>BA2400</v>
          </cell>
          <cell r="K652">
            <v>0</v>
          </cell>
        </row>
        <row r="653">
          <cell r="C653" t="str">
            <v>BA2400</v>
          </cell>
          <cell r="K653">
            <v>0</v>
          </cell>
        </row>
        <row r="654">
          <cell r="K654">
            <v>6553775.9199999999</v>
          </cell>
        </row>
        <row r="655">
          <cell r="K655">
            <v>6127834.3799999999</v>
          </cell>
        </row>
        <row r="656">
          <cell r="C656" t="str">
            <v>BA2430</v>
          </cell>
          <cell r="K656">
            <v>528158.02</v>
          </cell>
        </row>
        <row r="657">
          <cell r="C657" t="str">
            <v>BA2430</v>
          </cell>
          <cell r="K657">
            <v>365114.29</v>
          </cell>
        </row>
        <row r="658">
          <cell r="C658" t="str">
            <v>BA2430</v>
          </cell>
          <cell r="K658">
            <v>0</v>
          </cell>
        </row>
        <row r="659">
          <cell r="C659" t="str">
            <v>BA2430</v>
          </cell>
          <cell r="K659">
            <v>22570.16</v>
          </cell>
        </row>
        <row r="660">
          <cell r="C660" t="str">
            <v>BA2430</v>
          </cell>
          <cell r="K660">
            <v>5576.92</v>
          </cell>
        </row>
        <row r="661">
          <cell r="C661" t="str">
            <v>BA2430</v>
          </cell>
          <cell r="K661">
            <v>0</v>
          </cell>
        </row>
        <row r="662">
          <cell r="C662" t="str">
            <v>BA2430</v>
          </cell>
          <cell r="K662">
            <v>0</v>
          </cell>
        </row>
        <row r="663">
          <cell r="C663" t="str">
            <v>BA2430</v>
          </cell>
          <cell r="K663">
            <v>267256.40000000002</v>
          </cell>
        </row>
        <row r="664">
          <cell r="C664" t="str">
            <v>BA2470</v>
          </cell>
          <cell r="K664">
            <v>3100415.21</v>
          </cell>
        </row>
        <row r="665">
          <cell r="K665">
            <v>0</v>
          </cell>
        </row>
        <row r="666">
          <cell r="K666">
            <v>0</v>
          </cell>
        </row>
        <row r="667">
          <cell r="C667" t="str">
            <v>BA2470</v>
          </cell>
          <cell r="K667">
            <v>264143.81</v>
          </cell>
        </row>
        <row r="668">
          <cell r="K668">
            <v>0</v>
          </cell>
        </row>
        <row r="669">
          <cell r="C669" t="str">
            <v>BA2470</v>
          </cell>
          <cell r="K669">
            <v>446587.61</v>
          </cell>
        </row>
        <row r="670">
          <cell r="C670" t="str">
            <v>BA2470</v>
          </cell>
          <cell r="K670">
            <v>2621.1799999999998</v>
          </cell>
        </row>
        <row r="671">
          <cell r="C671" t="str">
            <v>BA2470</v>
          </cell>
          <cell r="K671">
            <v>0</v>
          </cell>
        </row>
        <row r="672">
          <cell r="C672" t="str">
            <v>BA2470</v>
          </cell>
          <cell r="K672">
            <v>0</v>
          </cell>
        </row>
        <row r="673">
          <cell r="C673" t="str">
            <v>BA2470</v>
          </cell>
          <cell r="K673">
            <v>1125390.78</v>
          </cell>
        </row>
        <row r="674">
          <cell r="K674">
            <v>425941.54</v>
          </cell>
        </row>
        <row r="675">
          <cell r="C675" t="str">
            <v>BA2440</v>
          </cell>
          <cell r="K675">
            <v>22311.22</v>
          </cell>
        </row>
        <row r="676">
          <cell r="C676" t="str">
            <v>BA2440</v>
          </cell>
          <cell r="K676">
            <v>22659.88</v>
          </cell>
        </row>
        <row r="677">
          <cell r="C677" t="str">
            <v>BA2440</v>
          </cell>
          <cell r="K677">
            <v>0</v>
          </cell>
        </row>
        <row r="678">
          <cell r="C678" t="str">
            <v>BA2440</v>
          </cell>
          <cell r="K678">
            <v>953.44</v>
          </cell>
        </row>
        <row r="679">
          <cell r="C679" t="str">
            <v>BA2440</v>
          </cell>
          <cell r="K679">
            <v>0</v>
          </cell>
        </row>
        <row r="680">
          <cell r="C680" t="str">
            <v>BA2440</v>
          </cell>
          <cell r="K680">
            <v>0</v>
          </cell>
        </row>
        <row r="681">
          <cell r="C681" t="str">
            <v>BA2440</v>
          </cell>
          <cell r="K681">
            <v>0</v>
          </cell>
        </row>
        <row r="682">
          <cell r="C682" t="str">
            <v>BA2440</v>
          </cell>
          <cell r="K682">
            <v>13559.14</v>
          </cell>
        </row>
        <row r="683">
          <cell r="C683" t="str">
            <v>BA2480</v>
          </cell>
          <cell r="K683">
            <v>243730.47</v>
          </cell>
        </row>
        <row r="684">
          <cell r="K684">
            <v>0</v>
          </cell>
        </row>
        <row r="685">
          <cell r="K685">
            <v>0</v>
          </cell>
        </row>
        <row r="686">
          <cell r="C686" t="str">
            <v>BA2480</v>
          </cell>
          <cell r="K686">
            <v>13346.66</v>
          </cell>
        </row>
        <row r="687">
          <cell r="K687">
            <v>0</v>
          </cell>
        </row>
        <row r="688">
          <cell r="C688" t="str">
            <v>BA2480</v>
          </cell>
          <cell r="K688">
            <v>21149.8</v>
          </cell>
        </row>
        <row r="689">
          <cell r="C689" t="str">
            <v>BA2480</v>
          </cell>
          <cell r="K689">
            <v>0</v>
          </cell>
        </row>
        <row r="690">
          <cell r="C690" t="str">
            <v>BA2480</v>
          </cell>
          <cell r="K690">
            <v>0</v>
          </cell>
        </row>
        <row r="691">
          <cell r="C691" t="str">
            <v>BA2480</v>
          </cell>
          <cell r="K691">
            <v>0</v>
          </cell>
        </row>
        <row r="692">
          <cell r="C692" t="str">
            <v>BA2480</v>
          </cell>
          <cell r="K692">
            <v>88230.93</v>
          </cell>
        </row>
        <row r="693">
          <cell r="K693">
            <v>0</v>
          </cell>
        </row>
        <row r="694">
          <cell r="C694" t="str">
            <v>BA2450</v>
          </cell>
          <cell r="K694">
            <v>0</v>
          </cell>
        </row>
        <row r="695">
          <cell r="C695" t="str">
            <v>BA2450</v>
          </cell>
          <cell r="K695">
            <v>0</v>
          </cell>
        </row>
        <row r="696">
          <cell r="C696" t="str">
            <v>BA2450</v>
          </cell>
          <cell r="K696">
            <v>0</v>
          </cell>
        </row>
        <row r="697">
          <cell r="C697" t="str">
            <v>BA2450</v>
          </cell>
          <cell r="K697">
            <v>0</v>
          </cell>
        </row>
        <row r="698">
          <cell r="C698" t="str">
            <v>BA2450</v>
          </cell>
          <cell r="K698">
            <v>0</v>
          </cell>
        </row>
        <row r="699">
          <cell r="C699" t="str">
            <v>BA2450</v>
          </cell>
          <cell r="K699">
            <v>0</v>
          </cell>
        </row>
        <row r="700">
          <cell r="C700" t="str">
            <v>BA2450</v>
          </cell>
          <cell r="K700">
            <v>0</v>
          </cell>
        </row>
        <row r="701">
          <cell r="C701" t="str">
            <v>BA2450</v>
          </cell>
          <cell r="K701">
            <v>0</v>
          </cell>
        </row>
        <row r="702">
          <cell r="C702" t="str">
            <v>BA2490</v>
          </cell>
          <cell r="K702">
            <v>0</v>
          </cell>
        </row>
        <row r="703">
          <cell r="K703">
            <v>0</v>
          </cell>
        </row>
        <row r="704">
          <cell r="K704">
            <v>0</v>
          </cell>
        </row>
        <row r="705">
          <cell r="C705" t="str">
            <v>BA2490</v>
          </cell>
          <cell r="K705">
            <v>0</v>
          </cell>
        </row>
        <row r="706">
          <cell r="K706">
            <v>0</v>
          </cell>
        </row>
        <row r="707">
          <cell r="C707" t="str">
            <v>BA2490</v>
          </cell>
          <cell r="K707">
            <v>0</v>
          </cell>
        </row>
        <row r="708">
          <cell r="C708" t="str">
            <v>BA2490</v>
          </cell>
          <cell r="K708">
            <v>0</v>
          </cell>
        </row>
        <row r="709">
          <cell r="C709" t="str">
            <v>BA2490</v>
          </cell>
          <cell r="K709">
            <v>0</v>
          </cell>
        </row>
        <row r="710">
          <cell r="C710" t="str">
            <v>BA2490</v>
          </cell>
          <cell r="K710">
            <v>0</v>
          </cell>
        </row>
        <row r="711">
          <cell r="C711" t="str">
            <v>BA2490</v>
          </cell>
          <cell r="K711">
            <v>0</v>
          </cell>
        </row>
        <row r="712">
          <cell r="K712">
            <v>2808001.6399999997</v>
          </cell>
        </row>
        <row r="713">
          <cell r="K713">
            <v>730981.90999999992</v>
          </cell>
        </row>
        <row r="714">
          <cell r="C714" t="str">
            <v>BA2540</v>
          </cell>
          <cell r="K714">
            <v>92971.98</v>
          </cell>
        </row>
        <row r="715">
          <cell r="C715" t="str">
            <v>BA2540</v>
          </cell>
          <cell r="K715">
            <v>0</v>
          </cell>
        </row>
        <row r="716">
          <cell r="C716" t="str">
            <v>BA2540</v>
          </cell>
          <cell r="K716">
            <v>0</v>
          </cell>
        </row>
        <row r="717">
          <cell r="C717" t="str">
            <v>BA2551</v>
          </cell>
          <cell r="K717">
            <v>18604.150000000001</v>
          </cell>
        </row>
        <row r="718">
          <cell r="C718" t="str">
            <v>BA2540</v>
          </cell>
          <cell r="K718">
            <v>51300.35</v>
          </cell>
        </row>
        <row r="719">
          <cell r="C719" t="str">
            <v>BA2540</v>
          </cell>
          <cell r="K719">
            <v>0</v>
          </cell>
        </row>
        <row r="720">
          <cell r="C720" t="str">
            <v>BA2540</v>
          </cell>
          <cell r="K720">
            <v>4254.87</v>
          </cell>
        </row>
        <row r="721">
          <cell r="C721" t="str">
            <v>BA2551</v>
          </cell>
          <cell r="K721">
            <v>0</v>
          </cell>
        </row>
        <row r="722">
          <cell r="C722" t="str">
            <v>BA2540</v>
          </cell>
          <cell r="K722">
            <v>61974.78</v>
          </cell>
        </row>
        <row r="723">
          <cell r="C723" t="str">
            <v>BA2540</v>
          </cell>
          <cell r="K723">
            <v>0</v>
          </cell>
        </row>
        <row r="724">
          <cell r="C724" t="str">
            <v>BA2540</v>
          </cell>
          <cell r="K724">
            <v>0</v>
          </cell>
        </row>
        <row r="725">
          <cell r="C725" t="str">
            <v>BA2551</v>
          </cell>
          <cell r="K725">
            <v>4225.55</v>
          </cell>
        </row>
        <row r="726">
          <cell r="C726" t="str">
            <v>BA2540</v>
          </cell>
          <cell r="K726">
            <v>0</v>
          </cell>
        </row>
        <row r="727">
          <cell r="C727" t="str">
            <v>BA2540</v>
          </cell>
          <cell r="K727">
            <v>0</v>
          </cell>
        </row>
        <row r="728">
          <cell r="C728" t="str">
            <v>BA2540</v>
          </cell>
          <cell r="K728">
            <v>0</v>
          </cell>
        </row>
        <row r="729">
          <cell r="C729" t="str">
            <v>BA2540</v>
          </cell>
          <cell r="K729">
            <v>15742.97</v>
          </cell>
        </row>
        <row r="730">
          <cell r="C730" t="str">
            <v>BA2540</v>
          </cell>
          <cell r="K730">
            <v>95.04</v>
          </cell>
        </row>
        <row r="731">
          <cell r="C731" t="str">
            <v>BA2540</v>
          </cell>
          <cell r="K731">
            <v>556.11</v>
          </cell>
        </row>
        <row r="732">
          <cell r="C732" t="str">
            <v>BA2540</v>
          </cell>
          <cell r="K732">
            <v>481256.11</v>
          </cell>
        </row>
        <row r="733">
          <cell r="C733" t="str">
            <v>BA2540</v>
          </cell>
          <cell r="K733">
            <v>0</v>
          </cell>
        </row>
        <row r="734">
          <cell r="K734">
            <v>2077019.7299999997</v>
          </cell>
        </row>
        <row r="735">
          <cell r="C735" t="str">
            <v>BA2550</v>
          </cell>
          <cell r="K735">
            <v>0</v>
          </cell>
        </row>
        <row r="736">
          <cell r="C736" t="str">
            <v>BA2550</v>
          </cell>
          <cell r="K736">
            <v>270786.71999999997</v>
          </cell>
        </row>
        <row r="737">
          <cell r="C737" t="str">
            <v>BA2550</v>
          </cell>
          <cell r="K737">
            <v>146482.64000000001</v>
          </cell>
        </row>
        <row r="738">
          <cell r="C738" t="str">
            <v>BA1700</v>
          </cell>
          <cell r="K738">
            <v>0</v>
          </cell>
        </row>
        <row r="739">
          <cell r="C739" t="str">
            <v>BA1690</v>
          </cell>
          <cell r="K739">
            <v>1143037.5</v>
          </cell>
        </row>
        <row r="740">
          <cell r="C740" t="str">
            <v>BA2550</v>
          </cell>
          <cell r="K740">
            <v>10601.72</v>
          </cell>
        </row>
        <row r="741">
          <cell r="C741" t="str">
            <v>BA2510</v>
          </cell>
          <cell r="K741">
            <v>481864.47</v>
          </cell>
        </row>
        <row r="742">
          <cell r="C742" t="str">
            <v>BA2520</v>
          </cell>
          <cell r="K742">
            <v>0</v>
          </cell>
        </row>
        <row r="743">
          <cell r="C743" t="str">
            <v>BA2552</v>
          </cell>
          <cell r="K743">
            <v>24246.68</v>
          </cell>
        </row>
        <row r="744">
          <cell r="K744">
            <v>216708.9</v>
          </cell>
        </row>
        <row r="745">
          <cell r="K745">
            <v>216708.9</v>
          </cell>
        </row>
        <row r="746">
          <cell r="C746" t="str">
            <v>BA2570</v>
          </cell>
          <cell r="K746">
            <v>0</v>
          </cell>
        </row>
        <row r="747">
          <cell r="C747" t="str">
            <v>BA2570</v>
          </cell>
          <cell r="K747">
            <v>0</v>
          </cell>
        </row>
        <row r="748">
          <cell r="C748" t="str">
            <v>BA2570</v>
          </cell>
          <cell r="K748">
            <v>0</v>
          </cell>
        </row>
        <row r="749">
          <cell r="C749" t="str">
            <v>BA2570</v>
          </cell>
          <cell r="K749">
            <v>0</v>
          </cell>
        </row>
        <row r="750">
          <cell r="C750" t="str">
            <v>BA2570</v>
          </cell>
          <cell r="K750">
            <v>216708.9</v>
          </cell>
        </row>
        <row r="751">
          <cell r="C751" t="str">
            <v>BA2570</v>
          </cell>
          <cell r="K751">
            <v>0</v>
          </cell>
        </row>
        <row r="752">
          <cell r="C752" t="str">
            <v>BA2570</v>
          </cell>
          <cell r="K752">
            <v>0</v>
          </cell>
        </row>
        <row r="753">
          <cell r="C753" t="str">
            <v>BA2570</v>
          </cell>
          <cell r="K753">
            <v>0</v>
          </cell>
        </row>
        <row r="754">
          <cell r="K754">
            <v>5582204.0099999988</v>
          </cell>
        </row>
        <row r="755">
          <cell r="K755">
            <v>5582204.0099999988</v>
          </cell>
        </row>
        <row r="756">
          <cell r="C756" t="str">
            <v>BA2610</v>
          </cell>
          <cell r="K756">
            <v>1695875.78</v>
          </cell>
        </row>
        <row r="757">
          <cell r="C757" t="str">
            <v>BA2600</v>
          </cell>
          <cell r="K757">
            <v>0</v>
          </cell>
        </row>
        <row r="758">
          <cell r="C758" t="str">
            <v>BA2620</v>
          </cell>
          <cell r="K758">
            <v>0</v>
          </cell>
        </row>
        <row r="759">
          <cell r="C759" t="str">
            <v>BA2620</v>
          </cell>
          <cell r="K759">
            <v>60472.94</v>
          </cell>
        </row>
        <row r="760">
          <cell r="C760" t="str">
            <v>BA2620</v>
          </cell>
          <cell r="K760">
            <v>3477644.21</v>
          </cell>
        </row>
        <row r="761">
          <cell r="C761" t="str">
            <v>BA2620</v>
          </cell>
          <cell r="K761">
            <v>0</v>
          </cell>
        </row>
        <row r="762">
          <cell r="C762" t="str">
            <v>BA2620</v>
          </cell>
          <cell r="K762">
            <v>48759</v>
          </cell>
        </row>
        <row r="763">
          <cell r="C763" t="str">
            <v>BA2620</v>
          </cell>
          <cell r="K763">
            <v>126743.07</v>
          </cell>
        </row>
        <row r="764">
          <cell r="C764" t="str">
            <v>BA2620</v>
          </cell>
          <cell r="K764">
            <v>36572.35</v>
          </cell>
        </row>
        <row r="765">
          <cell r="C765" t="str">
            <v>BA2620</v>
          </cell>
          <cell r="K765">
            <v>124476.39</v>
          </cell>
        </row>
        <row r="766">
          <cell r="C766" t="str">
            <v>BA2620</v>
          </cell>
          <cell r="K766">
            <v>1618.96</v>
          </cell>
        </row>
        <row r="767">
          <cell r="C767" t="str">
            <v>BA2620</v>
          </cell>
          <cell r="K767">
            <v>75.040000000000006</v>
          </cell>
        </row>
        <row r="768">
          <cell r="C768" t="str">
            <v>BA2620</v>
          </cell>
          <cell r="K768">
            <v>0</v>
          </cell>
        </row>
        <row r="769">
          <cell r="C769" t="str">
            <v>BA2620</v>
          </cell>
          <cell r="K769">
            <v>9966.27</v>
          </cell>
        </row>
        <row r="770">
          <cell r="C770" t="str">
            <v>BA2620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BA2640</v>
          </cell>
          <cell r="K773">
            <v>0</v>
          </cell>
        </row>
        <row r="774">
          <cell r="C774" t="str">
            <v>BA2640</v>
          </cell>
          <cell r="K774">
            <v>0</v>
          </cell>
        </row>
        <row r="775">
          <cell r="C775" t="str">
            <v>BA2640</v>
          </cell>
          <cell r="K775">
            <v>0</v>
          </cell>
        </row>
        <row r="776">
          <cell r="C776" t="str">
            <v>BA2640</v>
          </cell>
          <cell r="K776">
            <v>0</v>
          </cell>
        </row>
        <row r="777">
          <cell r="C777" t="str">
            <v>BA2640</v>
          </cell>
          <cell r="K777">
            <v>0</v>
          </cell>
        </row>
        <row r="778">
          <cell r="C778" t="str">
            <v>BA2640</v>
          </cell>
          <cell r="K778">
            <v>0</v>
          </cell>
        </row>
        <row r="779">
          <cell r="C779" t="str">
            <v>BA2640</v>
          </cell>
          <cell r="K779">
            <v>0</v>
          </cell>
        </row>
        <row r="780">
          <cell r="C780" t="str">
            <v>BA2640</v>
          </cell>
          <cell r="K780">
            <v>0</v>
          </cell>
        </row>
        <row r="781">
          <cell r="C781" t="str">
            <v>BA2640</v>
          </cell>
          <cell r="K781">
            <v>0</v>
          </cell>
        </row>
        <row r="782">
          <cell r="C782" t="str">
            <v>BA2640</v>
          </cell>
          <cell r="K782">
            <v>0</v>
          </cell>
        </row>
        <row r="783">
          <cell r="C783" t="str">
            <v>BA2640</v>
          </cell>
          <cell r="K783">
            <v>0</v>
          </cell>
        </row>
        <row r="784">
          <cell r="C784" t="str">
            <v>BA2640</v>
          </cell>
          <cell r="K784">
            <v>0</v>
          </cell>
        </row>
        <row r="785">
          <cell r="K785">
            <v>0</v>
          </cell>
        </row>
        <row r="786">
          <cell r="K786">
            <v>0</v>
          </cell>
        </row>
        <row r="787">
          <cell r="C787" t="str">
            <v>BA2650</v>
          </cell>
          <cell r="K787">
            <v>0</v>
          </cell>
        </row>
        <row r="788">
          <cell r="C788" t="str">
            <v>BA2650</v>
          </cell>
          <cell r="K788">
            <v>0</v>
          </cell>
        </row>
        <row r="789">
          <cell r="C789" t="str">
            <v>BA2650</v>
          </cell>
          <cell r="K789">
            <v>0</v>
          </cell>
        </row>
        <row r="790">
          <cell r="C790" t="str">
            <v>BA2650</v>
          </cell>
          <cell r="K790">
            <v>0</v>
          </cell>
        </row>
        <row r="791">
          <cell r="C791" t="str">
            <v>BA2650</v>
          </cell>
          <cell r="K791">
            <v>0</v>
          </cell>
        </row>
        <row r="792">
          <cell r="C792" t="str">
            <v>BA2650</v>
          </cell>
          <cell r="K792">
            <v>0</v>
          </cell>
        </row>
        <row r="793">
          <cell r="C793" t="str">
            <v>BA2650</v>
          </cell>
          <cell r="K793">
            <v>0</v>
          </cell>
        </row>
        <row r="794">
          <cell r="C794" t="str">
            <v>BA2650</v>
          </cell>
          <cell r="K794">
            <v>0</v>
          </cell>
        </row>
        <row r="795">
          <cell r="C795" t="str">
            <v>BA2650</v>
          </cell>
          <cell r="K795">
            <v>0</v>
          </cell>
        </row>
        <row r="796">
          <cell r="C796" t="str">
            <v>BA2650</v>
          </cell>
          <cell r="K796">
            <v>0</v>
          </cell>
        </row>
        <row r="797">
          <cell r="C797" t="str">
            <v>BA2650</v>
          </cell>
          <cell r="K797">
            <v>0</v>
          </cell>
        </row>
        <row r="798">
          <cell r="C798" t="str">
            <v>BA2650</v>
          </cell>
          <cell r="K798">
            <v>0</v>
          </cell>
        </row>
        <row r="799">
          <cell r="C799" t="str">
            <v>BA2650</v>
          </cell>
          <cell r="K799">
            <v>0</v>
          </cell>
        </row>
        <row r="800">
          <cell r="C800" t="str">
            <v>BA2650</v>
          </cell>
          <cell r="K800">
            <v>0</v>
          </cell>
        </row>
        <row r="801">
          <cell r="C801" t="str">
            <v>BA2650</v>
          </cell>
          <cell r="K801">
            <v>0</v>
          </cell>
        </row>
        <row r="802">
          <cell r="C802" t="str">
            <v>BA2650</v>
          </cell>
          <cell r="K802">
            <v>0</v>
          </cell>
        </row>
        <row r="803">
          <cell r="C803" t="str">
            <v>BA2650</v>
          </cell>
          <cell r="K803">
            <v>0</v>
          </cell>
        </row>
        <row r="804">
          <cell r="C804" t="str">
            <v>BA2650</v>
          </cell>
          <cell r="K804">
            <v>0</v>
          </cell>
        </row>
        <row r="805">
          <cell r="C805" t="str">
            <v>BA2650</v>
          </cell>
          <cell r="K805">
            <v>0</v>
          </cell>
        </row>
        <row r="806">
          <cell r="C806" t="str">
            <v>BA2650</v>
          </cell>
          <cell r="K806">
            <v>0</v>
          </cell>
        </row>
        <row r="807">
          <cell r="C807" t="str">
            <v>BA2650</v>
          </cell>
          <cell r="K807">
            <v>0</v>
          </cell>
        </row>
        <row r="808">
          <cell r="C808" t="str">
            <v>BA2650</v>
          </cell>
          <cell r="K808">
            <v>0</v>
          </cell>
        </row>
        <row r="809">
          <cell r="C809" t="str">
            <v>BA2650</v>
          </cell>
          <cell r="K809">
            <v>0</v>
          </cell>
        </row>
        <row r="810">
          <cell r="C810" t="str">
            <v>BA2650</v>
          </cell>
          <cell r="K810">
            <v>0</v>
          </cell>
        </row>
        <row r="811">
          <cell r="C811" t="str">
            <v>BA2650</v>
          </cell>
          <cell r="K811">
            <v>0</v>
          </cell>
        </row>
        <row r="812">
          <cell r="C812" t="str">
            <v>BA2650</v>
          </cell>
          <cell r="K812">
            <v>0</v>
          </cell>
        </row>
        <row r="813">
          <cell r="C813" t="str">
            <v>BA2650</v>
          </cell>
          <cell r="K813">
            <v>0</v>
          </cell>
        </row>
        <row r="814">
          <cell r="C814" t="str">
            <v>BA2650</v>
          </cell>
          <cell r="K814">
            <v>0</v>
          </cell>
        </row>
        <row r="815">
          <cell r="C815" t="str">
            <v>BA2650</v>
          </cell>
          <cell r="K815">
            <v>0</v>
          </cell>
        </row>
        <row r="816">
          <cell r="C816" t="str">
            <v>BA2650</v>
          </cell>
          <cell r="K816">
            <v>0</v>
          </cell>
        </row>
        <row r="817">
          <cell r="C817" t="str">
            <v>BA2650</v>
          </cell>
          <cell r="K817">
            <v>0</v>
          </cell>
        </row>
        <row r="818">
          <cell r="C818" t="str">
            <v>BA2650</v>
          </cell>
          <cell r="K818">
            <v>0</v>
          </cell>
        </row>
        <row r="819">
          <cell r="C819" t="str">
            <v>BA2650</v>
          </cell>
          <cell r="K819">
            <v>0</v>
          </cell>
        </row>
        <row r="820">
          <cell r="C820" t="str">
            <v>BA2650</v>
          </cell>
          <cell r="K820">
            <v>0</v>
          </cell>
        </row>
        <row r="821">
          <cell r="C821" t="str">
            <v>BA2650</v>
          </cell>
          <cell r="K821">
            <v>0</v>
          </cell>
        </row>
        <row r="822">
          <cell r="K822">
            <v>12416578.409999998</v>
          </cell>
        </row>
        <row r="823">
          <cell r="K823">
            <v>11700925.819999998</v>
          </cell>
        </row>
        <row r="824">
          <cell r="C824" t="str">
            <v>BA2671</v>
          </cell>
          <cell r="K824">
            <v>4927870.6399999997</v>
          </cell>
        </row>
        <row r="825">
          <cell r="C825" t="str">
            <v>BA2671</v>
          </cell>
          <cell r="K825">
            <v>18129.849999999999</v>
          </cell>
        </row>
        <row r="826">
          <cell r="C826" t="str">
            <v>BA2671</v>
          </cell>
          <cell r="K826">
            <v>40616.54</v>
          </cell>
        </row>
        <row r="827">
          <cell r="C827" t="str">
            <v>BA2671</v>
          </cell>
          <cell r="K827">
            <v>34351.54</v>
          </cell>
        </row>
        <row r="828">
          <cell r="C828" t="str">
            <v>BA2671</v>
          </cell>
          <cell r="K828">
            <v>0</v>
          </cell>
        </row>
        <row r="829">
          <cell r="C829" t="str">
            <v>BA2672</v>
          </cell>
          <cell r="K829">
            <v>0</v>
          </cell>
        </row>
        <row r="830">
          <cell r="C830" t="str">
            <v>BA2672</v>
          </cell>
          <cell r="K830">
            <v>114661.23</v>
          </cell>
        </row>
        <row r="831">
          <cell r="C831" t="str">
            <v>BA2674</v>
          </cell>
          <cell r="K831">
            <v>98762.92</v>
          </cell>
        </row>
        <row r="832">
          <cell r="C832" t="str">
            <v>BA2675</v>
          </cell>
          <cell r="K832">
            <v>0</v>
          </cell>
        </row>
        <row r="833">
          <cell r="C833" t="str">
            <v>BA2675</v>
          </cell>
          <cell r="K833">
            <v>1055416.8400000001</v>
          </cell>
        </row>
        <row r="834">
          <cell r="C834" t="str">
            <v>BA2673</v>
          </cell>
          <cell r="K834">
            <v>1388384.35</v>
          </cell>
        </row>
        <row r="835">
          <cell r="C835" t="str">
            <v>BA2676</v>
          </cell>
          <cell r="K835">
            <v>0</v>
          </cell>
        </row>
        <row r="836">
          <cell r="C836" t="str">
            <v>BA2673</v>
          </cell>
          <cell r="K836">
            <v>66043.839999999997</v>
          </cell>
        </row>
        <row r="837">
          <cell r="C837" t="str">
            <v>BA2671</v>
          </cell>
          <cell r="K837">
            <v>119071.51</v>
          </cell>
        </row>
        <row r="838">
          <cell r="C838" t="str">
            <v>BA2673</v>
          </cell>
          <cell r="K838">
            <v>3001499.6</v>
          </cell>
        </row>
        <row r="839">
          <cell r="C839" t="str">
            <v>BA2673</v>
          </cell>
          <cell r="K839">
            <v>228741.09</v>
          </cell>
        </row>
        <row r="840">
          <cell r="C840" t="str">
            <v>BA2673</v>
          </cell>
          <cell r="K840">
            <v>0</v>
          </cell>
        </row>
        <row r="841">
          <cell r="C841" t="str">
            <v>BA2673</v>
          </cell>
          <cell r="K841">
            <v>360664.54</v>
          </cell>
        </row>
        <row r="842">
          <cell r="C842" t="str">
            <v>BA2673</v>
          </cell>
          <cell r="K842">
            <v>87011.33</v>
          </cell>
        </row>
        <row r="843">
          <cell r="C843" t="str">
            <v>BA2677</v>
          </cell>
          <cell r="K843">
            <v>0</v>
          </cell>
        </row>
        <row r="844">
          <cell r="C844" t="str">
            <v>BA2677</v>
          </cell>
          <cell r="K844">
            <v>0</v>
          </cell>
        </row>
        <row r="845">
          <cell r="C845" t="str">
            <v>BA2672</v>
          </cell>
          <cell r="K845">
            <v>0</v>
          </cell>
        </row>
        <row r="846">
          <cell r="C846" t="str">
            <v>BA2672</v>
          </cell>
          <cell r="K846">
            <v>0</v>
          </cell>
        </row>
        <row r="847">
          <cell r="C847" t="str">
            <v>BA2672</v>
          </cell>
          <cell r="K847">
            <v>0</v>
          </cell>
        </row>
        <row r="848">
          <cell r="C848" t="str">
            <v>BA2678</v>
          </cell>
          <cell r="K848">
            <v>159700</v>
          </cell>
        </row>
        <row r="849">
          <cell r="K849">
            <v>0</v>
          </cell>
        </row>
        <row r="850">
          <cell r="K850">
            <v>715652.59000000008</v>
          </cell>
        </row>
        <row r="851">
          <cell r="C851" t="str">
            <v>BA2681</v>
          </cell>
          <cell r="K851">
            <v>28189.7</v>
          </cell>
        </row>
        <row r="852">
          <cell r="C852" t="str">
            <v>BA2682</v>
          </cell>
          <cell r="K852">
            <v>167213.22</v>
          </cell>
        </row>
        <row r="853">
          <cell r="C853" t="str">
            <v>BA2683</v>
          </cell>
          <cell r="K853">
            <v>34531.93</v>
          </cell>
        </row>
        <row r="854">
          <cell r="C854" t="str">
            <v>BA2683</v>
          </cell>
          <cell r="K854">
            <v>11536.51</v>
          </cell>
        </row>
        <row r="855">
          <cell r="C855" t="str">
            <v>BA2684</v>
          </cell>
          <cell r="K855">
            <v>260144.53</v>
          </cell>
        </row>
        <row r="856">
          <cell r="C856" t="str">
            <v>BA2685</v>
          </cell>
          <cell r="K856">
            <v>1542.64</v>
          </cell>
        </row>
        <row r="857">
          <cell r="C857" t="str">
            <v>BA2685</v>
          </cell>
          <cell r="K857">
            <v>0</v>
          </cell>
        </row>
        <row r="858">
          <cell r="C858" t="str">
            <v>BA2685</v>
          </cell>
          <cell r="K858">
            <v>0</v>
          </cell>
        </row>
        <row r="859">
          <cell r="C859" t="str">
            <v>BA2685</v>
          </cell>
          <cell r="K859">
            <v>940.81</v>
          </cell>
        </row>
        <row r="860">
          <cell r="C860" t="str">
            <v>BA2685</v>
          </cell>
          <cell r="K860">
            <v>0</v>
          </cell>
        </row>
        <row r="861">
          <cell r="C861" t="str">
            <v>BA2685</v>
          </cell>
          <cell r="K861">
            <v>0</v>
          </cell>
        </row>
        <row r="862">
          <cell r="C862" t="str">
            <v>BA2686</v>
          </cell>
          <cell r="K862">
            <v>211553.25</v>
          </cell>
        </row>
        <row r="863">
          <cell r="K863">
            <v>0</v>
          </cell>
        </row>
        <row r="864">
          <cell r="K864">
            <v>8709875.7800000012</v>
          </cell>
        </row>
        <row r="865">
          <cell r="K865">
            <v>6078223.5</v>
          </cell>
        </row>
        <row r="866">
          <cell r="C866" t="str">
            <v>BA2890</v>
          </cell>
          <cell r="K866">
            <v>0</v>
          </cell>
        </row>
        <row r="867">
          <cell r="C867" t="str">
            <v>BA2760</v>
          </cell>
          <cell r="K867">
            <v>185500.63</v>
          </cell>
        </row>
        <row r="868">
          <cell r="C868" t="str">
            <v>BA2840</v>
          </cell>
          <cell r="K868">
            <v>456391.75</v>
          </cell>
        </row>
        <row r="869">
          <cell r="C869" t="str">
            <v>BA2840</v>
          </cell>
          <cell r="K869">
            <v>304261.17</v>
          </cell>
        </row>
        <row r="870">
          <cell r="C870" t="str">
            <v>BA2840</v>
          </cell>
          <cell r="K870">
            <v>152130.57999999999</v>
          </cell>
        </row>
        <row r="871">
          <cell r="C871" t="str">
            <v>BA2890</v>
          </cell>
          <cell r="K871">
            <v>1007768.37</v>
          </cell>
        </row>
        <row r="872">
          <cell r="C872" t="str">
            <v>BA2860</v>
          </cell>
          <cell r="K872">
            <v>1120091.5</v>
          </cell>
        </row>
        <row r="873">
          <cell r="C873" t="str">
            <v>BA2870</v>
          </cell>
          <cell r="K873">
            <v>160622</v>
          </cell>
        </row>
        <row r="874">
          <cell r="C874" t="str">
            <v>BA2880</v>
          </cell>
          <cell r="K874">
            <v>2584599</v>
          </cell>
        </row>
        <row r="875">
          <cell r="C875" t="str">
            <v>BA2850</v>
          </cell>
          <cell r="K875">
            <v>106858.5</v>
          </cell>
        </row>
        <row r="876">
          <cell r="C876" t="str">
            <v>BA2881</v>
          </cell>
          <cell r="K876">
            <v>0</v>
          </cell>
        </row>
        <row r="877">
          <cell r="C877" t="str">
            <v>BA2882</v>
          </cell>
          <cell r="K877">
            <v>0</v>
          </cell>
        </row>
        <row r="878">
          <cell r="C878" t="str">
            <v>BA2883</v>
          </cell>
          <cell r="K878">
            <v>0</v>
          </cell>
        </row>
        <row r="879">
          <cell r="C879" t="str">
            <v>BA2884</v>
          </cell>
          <cell r="K879">
            <v>0</v>
          </cell>
        </row>
        <row r="880">
          <cell r="K880">
            <v>2631652.2800000003</v>
          </cell>
        </row>
        <row r="881">
          <cell r="C881" t="str">
            <v>BA2710</v>
          </cell>
          <cell r="K881">
            <v>26000</v>
          </cell>
        </row>
        <row r="882">
          <cell r="C882" t="str">
            <v>BA2720</v>
          </cell>
          <cell r="K882">
            <v>494152.28</v>
          </cell>
        </row>
        <row r="883">
          <cell r="C883" t="str">
            <v>BA2730</v>
          </cell>
          <cell r="K883">
            <v>0</v>
          </cell>
        </row>
        <row r="884">
          <cell r="C884" t="str">
            <v>BA2740</v>
          </cell>
          <cell r="K884">
            <v>2096000</v>
          </cell>
        </row>
        <row r="885">
          <cell r="C885" t="str">
            <v>BA2751</v>
          </cell>
          <cell r="K885">
            <v>0</v>
          </cell>
        </row>
        <row r="886">
          <cell r="C886" t="str">
            <v>BA2741</v>
          </cell>
          <cell r="K886">
            <v>0</v>
          </cell>
        </row>
        <row r="887">
          <cell r="C887" t="str">
            <v>BA2750</v>
          </cell>
          <cell r="K887">
            <v>15500</v>
          </cell>
        </row>
        <row r="888">
          <cell r="K888">
            <v>0</v>
          </cell>
        </row>
        <row r="889">
          <cell r="C889" t="str">
            <v>BA2780</v>
          </cell>
          <cell r="K889">
            <v>0</v>
          </cell>
        </row>
        <row r="890">
          <cell r="C890" t="str">
            <v>BA2790</v>
          </cell>
          <cell r="K890">
            <v>0</v>
          </cell>
        </row>
        <row r="891">
          <cell r="C891" t="str">
            <v>BA2800</v>
          </cell>
          <cell r="K891">
            <v>0</v>
          </cell>
        </row>
        <row r="892">
          <cell r="C892" t="str">
            <v>BA2810</v>
          </cell>
          <cell r="K892">
            <v>0</v>
          </cell>
        </row>
        <row r="893">
          <cell r="C893" t="str">
            <v>BA2811</v>
          </cell>
          <cell r="K893">
            <v>0</v>
          </cell>
        </row>
        <row r="894">
          <cell r="C894" t="str">
            <v>BA2771</v>
          </cell>
          <cell r="K894">
            <v>0</v>
          </cell>
        </row>
        <row r="895">
          <cell r="K895">
            <v>8781.98</v>
          </cell>
        </row>
        <row r="896">
          <cell r="K896">
            <v>8781.98</v>
          </cell>
        </row>
        <row r="897">
          <cell r="C897" t="str">
            <v>CA0120</v>
          </cell>
          <cell r="K897">
            <v>0</v>
          </cell>
        </row>
        <row r="898">
          <cell r="C898" t="str">
            <v>CA0130</v>
          </cell>
          <cell r="K898">
            <v>0</v>
          </cell>
        </row>
        <row r="899">
          <cell r="C899" t="str">
            <v>CA0140</v>
          </cell>
          <cell r="K899">
            <v>8781.98</v>
          </cell>
        </row>
        <row r="900">
          <cell r="K900">
            <v>0</v>
          </cell>
        </row>
        <row r="901">
          <cell r="C901" t="str">
            <v>CA0160</v>
          </cell>
          <cell r="K901">
            <v>0</v>
          </cell>
        </row>
        <row r="902">
          <cell r="C902" t="str">
            <v>CA0170</v>
          </cell>
          <cell r="K902">
            <v>0</v>
          </cell>
        </row>
        <row r="903">
          <cell r="K903">
            <v>0</v>
          </cell>
        </row>
        <row r="904">
          <cell r="K904">
            <v>0</v>
          </cell>
        </row>
        <row r="905">
          <cell r="C905" t="str">
            <v>DA0020</v>
          </cell>
          <cell r="K905">
            <v>0</v>
          </cell>
        </row>
        <row r="906">
          <cell r="K906">
            <v>0</v>
          </cell>
        </row>
        <row r="907">
          <cell r="K907">
            <v>0</v>
          </cell>
        </row>
        <row r="908">
          <cell r="C908" t="str">
            <v>EA0270</v>
          </cell>
          <cell r="K908">
            <v>0</v>
          </cell>
        </row>
        <row r="909">
          <cell r="C909" t="str">
            <v>EA0270</v>
          </cell>
          <cell r="K909">
            <v>0</v>
          </cell>
        </row>
        <row r="910">
          <cell r="K910">
            <v>737629.64000000013</v>
          </cell>
        </row>
        <row r="911">
          <cell r="K911">
            <v>737606.28000000014</v>
          </cell>
        </row>
        <row r="912">
          <cell r="C912" t="str">
            <v>EA0290</v>
          </cell>
          <cell r="K912">
            <v>0</v>
          </cell>
        </row>
        <row r="913">
          <cell r="C913" t="str">
            <v>EA0290</v>
          </cell>
          <cell r="K913">
            <v>0</v>
          </cell>
        </row>
        <row r="914">
          <cell r="C914" t="str">
            <v>EA0330</v>
          </cell>
          <cell r="K914">
            <v>0</v>
          </cell>
        </row>
        <row r="915">
          <cell r="C915" t="str">
            <v>EA0340</v>
          </cell>
          <cell r="K915">
            <v>0</v>
          </cell>
        </row>
        <row r="916">
          <cell r="C916" t="str">
            <v>EA0450</v>
          </cell>
          <cell r="K916">
            <v>0</v>
          </cell>
        </row>
        <row r="917">
          <cell r="C917" t="str">
            <v>EA0360</v>
          </cell>
          <cell r="K917">
            <v>0</v>
          </cell>
        </row>
        <row r="918">
          <cell r="C918" t="str">
            <v>EA0380</v>
          </cell>
          <cell r="K918">
            <v>66689.37</v>
          </cell>
        </row>
        <row r="919">
          <cell r="C919" t="str">
            <v>EA0390</v>
          </cell>
          <cell r="K919">
            <v>83524.34</v>
          </cell>
        </row>
        <row r="920">
          <cell r="C920" t="str">
            <v>EA0400</v>
          </cell>
          <cell r="K920">
            <v>368437.38</v>
          </cell>
        </row>
        <row r="921">
          <cell r="C921" t="str">
            <v>EA0410</v>
          </cell>
          <cell r="K921">
            <v>5611.74</v>
          </cell>
        </row>
        <row r="922">
          <cell r="C922" t="str">
            <v>EA0420</v>
          </cell>
          <cell r="K922">
            <v>0</v>
          </cell>
        </row>
        <row r="923">
          <cell r="C923" t="str">
            <v>EA0430</v>
          </cell>
          <cell r="K923">
            <v>0</v>
          </cell>
        </row>
        <row r="924">
          <cell r="C924" t="str">
            <v>EA0440</v>
          </cell>
          <cell r="K924">
            <v>173298.79</v>
          </cell>
        </row>
        <row r="925">
          <cell r="C925" t="str">
            <v>EA0450</v>
          </cell>
          <cell r="K925">
            <v>0</v>
          </cell>
        </row>
        <row r="926">
          <cell r="C926" t="str">
            <v>EA0461</v>
          </cell>
          <cell r="K926">
            <v>0</v>
          </cell>
        </row>
        <row r="927">
          <cell r="C927" t="str">
            <v>EA0470</v>
          </cell>
          <cell r="K927">
            <v>0</v>
          </cell>
        </row>
        <row r="928">
          <cell r="C928" t="str">
            <v>EA0490</v>
          </cell>
          <cell r="K928">
            <v>0</v>
          </cell>
        </row>
        <row r="929">
          <cell r="C929" t="str">
            <v>EA0500</v>
          </cell>
          <cell r="K929">
            <v>0</v>
          </cell>
        </row>
        <row r="930">
          <cell r="C930" t="str">
            <v>EA0510</v>
          </cell>
          <cell r="K930">
            <v>0</v>
          </cell>
        </row>
        <row r="931">
          <cell r="C931" t="str">
            <v>EA0520</v>
          </cell>
          <cell r="K931">
            <v>0</v>
          </cell>
        </row>
        <row r="932">
          <cell r="C932" t="str">
            <v>EA0530</v>
          </cell>
          <cell r="K932">
            <v>0</v>
          </cell>
        </row>
        <row r="933">
          <cell r="C933" t="str">
            <v>EA0540</v>
          </cell>
          <cell r="K933">
            <v>0</v>
          </cell>
        </row>
        <row r="934">
          <cell r="C934" t="str">
            <v>EA0550</v>
          </cell>
          <cell r="K934">
            <v>1545.31</v>
          </cell>
        </row>
        <row r="935">
          <cell r="C935" t="str">
            <v>EA0290</v>
          </cell>
          <cell r="K935">
            <v>0</v>
          </cell>
        </row>
        <row r="936">
          <cell r="C936" t="str">
            <v>EA0300</v>
          </cell>
          <cell r="K936">
            <v>9636.56</v>
          </cell>
        </row>
        <row r="937">
          <cell r="C937" t="str">
            <v>EA0560</v>
          </cell>
          <cell r="K937">
            <v>28862.79</v>
          </cell>
        </row>
        <row r="938">
          <cell r="K938">
            <v>23.36</v>
          </cell>
        </row>
        <row r="939">
          <cell r="C939" t="str">
            <v>EA0560</v>
          </cell>
          <cell r="K939">
            <v>23.36</v>
          </cell>
        </row>
        <row r="940">
          <cell r="K940">
            <v>7844320.4800000004</v>
          </cell>
        </row>
        <row r="941">
          <cell r="K941">
            <v>7844320.4800000004</v>
          </cell>
        </row>
        <row r="942">
          <cell r="C942" t="str">
            <v>YA0020</v>
          </cell>
          <cell r="K942">
            <v>7037870.1799999997</v>
          </cell>
        </row>
        <row r="943">
          <cell r="C943" t="str">
            <v>YA0030</v>
          </cell>
          <cell r="K943">
            <v>339235.48</v>
          </cell>
        </row>
        <row r="944">
          <cell r="C944" t="str">
            <v>YA0050</v>
          </cell>
          <cell r="K944">
            <v>0</v>
          </cell>
        </row>
        <row r="945">
          <cell r="C945" t="str">
            <v>YA0040</v>
          </cell>
          <cell r="K945">
            <v>110581.29</v>
          </cell>
        </row>
        <row r="946">
          <cell r="C946" t="str">
            <v>YA0020</v>
          </cell>
          <cell r="K946">
            <v>228490.93</v>
          </cell>
        </row>
        <row r="947">
          <cell r="C947" t="str">
            <v>YA0070</v>
          </cell>
          <cell r="K947">
            <v>107807.23</v>
          </cell>
        </row>
        <row r="948">
          <cell r="C948" t="str">
            <v>YA0080</v>
          </cell>
          <cell r="K948">
            <v>20335.37</v>
          </cell>
        </row>
        <row r="949">
          <cell r="C949" t="str">
            <v>YA0090</v>
          </cell>
          <cell r="K949">
            <v>0</v>
          </cell>
        </row>
        <row r="950">
          <cell r="K950">
            <v>0</v>
          </cell>
        </row>
        <row r="951">
          <cell r="K951">
            <v>368086818.30999994</v>
          </cell>
        </row>
        <row r="952">
          <cell r="K952">
            <v>332860059.25</v>
          </cell>
        </row>
        <row r="953">
          <cell r="K953">
            <v>321625554.5</v>
          </cell>
        </row>
        <row r="954">
          <cell r="C954" t="str">
            <v>AA0031</v>
          </cell>
          <cell r="K954">
            <v>321625554.5</v>
          </cell>
        </row>
        <row r="955">
          <cell r="C955" t="str">
            <v>AA0032</v>
          </cell>
          <cell r="K955">
            <v>0</v>
          </cell>
        </row>
        <row r="956">
          <cell r="K956">
            <v>0</v>
          </cell>
        </row>
        <row r="957">
          <cell r="C957" t="str">
            <v>AA0034</v>
          </cell>
          <cell r="K957">
            <v>0</v>
          </cell>
        </row>
        <row r="958">
          <cell r="C958" t="str">
            <v>AA0035</v>
          </cell>
          <cell r="K958">
            <v>0</v>
          </cell>
        </row>
        <row r="959">
          <cell r="C959" t="str">
            <v>AA0040</v>
          </cell>
          <cell r="K959">
            <v>0</v>
          </cell>
        </row>
        <row r="960">
          <cell r="C960" t="str">
            <v>AA0036</v>
          </cell>
          <cell r="K960">
            <v>0</v>
          </cell>
        </row>
        <row r="961">
          <cell r="K961">
            <v>0</v>
          </cell>
        </row>
        <row r="962">
          <cell r="K962">
            <v>0</v>
          </cell>
        </row>
        <row r="963">
          <cell r="K963">
            <v>13400228.390000001</v>
          </cell>
        </row>
        <row r="964">
          <cell r="C964" t="str">
            <v>AA0032</v>
          </cell>
          <cell r="K964">
            <v>164523</v>
          </cell>
        </row>
        <row r="965">
          <cell r="C965" t="str">
            <v>AA0032</v>
          </cell>
          <cell r="K965">
            <v>0</v>
          </cell>
        </row>
        <row r="966">
          <cell r="C966" t="str">
            <v>AA0160</v>
          </cell>
          <cell r="K966">
            <v>1704050.91</v>
          </cell>
        </row>
        <row r="967">
          <cell r="C967" t="str">
            <v>AA0150</v>
          </cell>
          <cell r="K967">
            <v>0</v>
          </cell>
        </row>
        <row r="968">
          <cell r="C968" t="str">
            <v>AA0070</v>
          </cell>
          <cell r="K968">
            <v>0</v>
          </cell>
        </row>
        <row r="969">
          <cell r="C969" t="str">
            <v>AA0070</v>
          </cell>
          <cell r="K969">
            <v>0</v>
          </cell>
        </row>
        <row r="970">
          <cell r="C970" t="str">
            <v>AA0070</v>
          </cell>
          <cell r="K970">
            <v>134917.85999999999</v>
          </cell>
        </row>
        <row r="971">
          <cell r="C971" t="str">
            <v>AA0040</v>
          </cell>
          <cell r="K971">
            <v>0</v>
          </cell>
        </row>
        <row r="972">
          <cell r="C972" t="str">
            <v>AA0040</v>
          </cell>
          <cell r="K972">
            <v>0</v>
          </cell>
        </row>
        <row r="973">
          <cell r="C973" t="str">
            <v>AA0040</v>
          </cell>
          <cell r="K973">
            <v>0</v>
          </cell>
        </row>
        <row r="974">
          <cell r="C974" t="str">
            <v>AA0040</v>
          </cell>
          <cell r="K974">
            <v>0</v>
          </cell>
        </row>
        <row r="975">
          <cell r="C975" t="str">
            <v>AA0040</v>
          </cell>
          <cell r="K975">
            <v>7513259</v>
          </cell>
        </row>
        <row r="976">
          <cell r="C976" t="str">
            <v>AA0040</v>
          </cell>
          <cell r="K976">
            <v>0</v>
          </cell>
        </row>
        <row r="977">
          <cell r="C977" t="str">
            <v>AA0070</v>
          </cell>
          <cell r="K977">
            <v>0</v>
          </cell>
        </row>
        <row r="978">
          <cell r="C978" t="str">
            <v>AA0070</v>
          </cell>
          <cell r="K978">
            <v>0</v>
          </cell>
        </row>
        <row r="979">
          <cell r="C979" t="str">
            <v>AA0032</v>
          </cell>
          <cell r="K979">
            <v>0</v>
          </cell>
        </row>
        <row r="980">
          <cell r="C980" t="str">
            <v>AA0032</v>
          </cell>
          <cell r="K980">
            <v>0</v>
          </cell>
        </row>
        <row r="981">
          <cell r="C981" t="str">
            <v>AA0032</v>
          </cell>
          <cell r="K981">
            <v>0</v>
          </cell>
        </row>
        <row r="982">
          <cell r="C982" t="str">
            <v>AA0070</v>
          </cell>
          <cell r="K982">
            <v>0</v>
          </cell>
        </row>
        <row r="983">
          <cell r="C983" t="str">
            <v>AA0070</v>
          </cell>
          <cell r="K983">
            <v>0</v>
          </cell>
        </row>
        <row r="984">
          <cell r="C984" t="str">
            <v>AA0040</v>
          </cell>
          <cell r="K984">
            <v>288604.5</v>
          </cell>
        </row>
        <row r="985">
          <cell r="C985" t="str">
            <v>AA0070</v>
          </cell>
          <cell r="K985">
            <v>0</v>
          </cell>
        </row>
        <row r="986">
          <cell r="C986" t="str">
            <v>AA0070</v>
          </cell>
          <cell r="K986">
            <v>27074</v>
          </cell>
        </row>
        <row r="987">
          <cell r="C987" t="str">
            <v>AA0040</v>
          </cell>
          <cell r="K987">
            <v>0</v>
          </cell>
        </row>
        <row r="988">
          <cell r="C988" t="str">
            <v>AA0040</v>
          </cell>
          <cell r="K988">
            <v>686050</v>
          </cell>
        </row>
        <row r="989">
          <cell r="C989" t="str">
            <v>AA0070</v>
          </cell>
          <cell r="K989">
            <v>0</v>
          </cell>
        </row>
        <row r="990">
          <cell r="C990" t="str">
            <v>AA0150</v>
          </cell>
          <cell r="K990">
            <v>0</v>
          </cell>
        </row>
        <row r="991">
          <cell r="C991" t="str">
            <v>AA0150</v>
          </cell>
          <cell r="K991">
            <v>0</v>
          </cell>
        </row>
        <row r="992">
          <cell r="C992" t="str">
            <v>AA0070</v>
          </cell>
          <cell r="K992">
            <v>1147219.8</v>
          </cell>
        </row>
        <row r="993">
          <cell r="C993" t="str">
            <v>AA0070</v>
          </cell>
          <cell r="K993">
            <v>186004.32</v>
          </cell>
        </row>
        <row r="994">
          <cell r="C994" t="str">
            <v>AA0070</v>
          </cell>
          <cell r="K994">
            <v>0</v>
          </cell>
        </row>
        <row r="995">
          <cell r="C995" t="str">
            <v>AA0070</v>
          </cell>
          <cell r="K995">
            <v>0</v>
          </cell>
        </row>
        <row r="996">
          <cell r="C996" t="str">
            <v>AA0032</v>
          </cell>
          <cell r="K996">
            <v>0</v>
          </cell>
        </row>
        <row r="997">
          <cell r="C997" t="str">
            <v>AA0070</v>
          </cell>
          <cell r="K997">
            <v>0</v>
          </cell>
        </row>
        <row r="998">
          <cell r="C998" t="str">
            <v>AA0032</v>
          </cell>
          <cell r="K998">
            <v>0</v>
          </cell>
        </row>
        <row r="999">
          <cell r="C999" t="str">
            <v>AA0032</v>
          </cell>
          <cell r="K999">
            <v>0</v>
          </cell>
        </row>
        <row r="1000">
          <cell r="C1000" t="str">
            <v>AA0032</v>
          </cell>
          <cell r="K1000">
            <v>0</v>
          </cell>
        </row>
        <row r="1001">
          <cell r="C1001" t="str">
            <v>AA0032</v>
          </cell>
          <cell r="K1001">
            <v>0</v>
          </cell>
        </row>
        <row r="1002">
          <cell r="C1002" t="str">
            <v>AA0032</v>
          </cell>
          <cell r="K1002">
            <v>0</v>
          </cell>
        </row>
        <row r="1003">
          <cell r="C1003" t="str">
            <v>AA0032</v>
          </cell>
          <cell r="K1003">
            <v>0</v>
          </cell>
        </row>
        <row r="1004">
          <cell r="C1004" t="str">
            <v>AA0070</v>
          </cell>
          <cell r="K1004">
            <v>0</v>
          </cell>
        </row>
        <row r="1005">
          <cell r="C1005" t="str">
            <v>AA0032</v>
          </cell>
          <cell r="K1005">
            <v>0</v>
          </cell>
        </row>
        <row r="1006">
          <cell r="C1006" t="str">
            <v>AA0032</v>
          </cell>
          <cell r="K1006">
            <v>0</v>
          </cell>
        </row>
        <row r="1007">
          <cell r="C1007" t="str">
            <v>AA0032</v>
          </cell>
          <cell r="K1007">
            <v>0</v>
          </cell>
        </row>
        <row r="1008">
          <cell r="C1008" t="str">
            <v>AA0070</v>
          </cell>
          <cell r="K1008">
            <v>0</v>
          </cell>
        </row>
        <row r="1009">
          <cell r="C1009" t="str">
            <v>AA0032</v>
          </cell>
          <cell r="K1009">
            <v>0</v>
          </cell>
        </row>
        <row r="1010">
          <cell r="C1010" t="str">
            <v>AA0070</v>
          </cell>
          <cell r="K1010">
            <v>0</v>
          </cell>
        </row>
        <row r="1011">
          <cell r="C1011" t="str">
            <v>AA0070</v>
          </cell>
          <cell r="K1011">
            <v>0</v>
          </cell>
        </row>
        <row r="1012">
          <cell r="C1012" t="str">
            <v>AA0032</v>
          </cell>
          <cell r="K1012">
            <v>0</v>
          </cell>
        </row>
        <row r="1013">
          <cell r="C1013" t="str">
            <v>AA0032</v>
          </cell>
          <cell r="K1013">
            <v>0</v>
          </cell>
        </row>
        <row r="1014">
          <cell r="C1014" t="str">
            <v>AA0070</v>
          </cell>
          <cell r="K1014">
            <v>0</v>
          </cell>
        </row>
        <row r="1015">
          <cell r="C1015" t="str">
            <v>AA0070</v>
          </cell>
          <cell r="K1015">
            <v>0</v>
          </cell>
        </row>
        <row r="1016">
          <cell r="C1016" t="str">
            <v>AA0032</v>
          </cell>
          <cell r="K1016">
            <v>0</v>
          </cell>
        </row>
        <row r="1017">
          <cell r="C1017" t="str">
            <v>AA0032</v>
          </cell>
          <cell r="K1017">
            <v>0</v>
          </cell>
        </row>
        <row r="1018">
          <cell r="C1018" t="str">
            <v>AA0070</v>
          </cell>
          <cell r="K1018">
            <v>1548525</v>
          </cell>
        </row>
        <row r="1019">
          <cell r="K1019">
            <v>0</v>
          </cell>
        </row>
        <row r="1020">
          <cell r="C1020" t="str">
            <v>AA0032</v>
          </cell>
          <cell r="K1020">
            <v>0</v>
          </cell>
        </row>
        <row r="1021">
          <cell r="K1021">
            <v>0</v>
          </cell>
        </row>
        <row r="1022">
          <cell r="C1022" t="str">
            <v>AA0170</v>
          </cell>
          <cell r="K1022">
            <v>0</v>
          </cell>
        </row>
        <row r="1023">
          <cell r="C1023" t="str">
            <v>AA0170</v>
          </cell>
          <cell r="K1023">
            <v>0</v>
          </cell>
        </row>
        <row r="1024">
          <cell r="C1024" t="str">
            <v>AA0190</v>
          </cell>
          <cell r="K1024">
            <v>0</v>
          </cell>
        </row>
        <row r="1025">
          <cell r="C1025" t="str">
            <v>AA0200</v>
          </cell>
          <cell r="K1025">
            <v>0</v>
          </cell>
        </row>
        <row r="1026">
          <cell r="C1026" t="str">
            <v>AA0210</v>
          </cell>
          <cell r="K1026">
            <v>0</v>
          </cell>
        </row>
        <row r="1027">
          <cell r="C1027" t="str">
            <v>AA0220</v>
          </cell>
          <cell r="K1027">
            <v>0</v>
          </cell>
        </row>
        <row r="1028">
          <cell r="C1028" t="str">
            <v>AA0141</v>
          </cell>
          <cell r="K1028">
            <v>0</v>
          </cell>
        </row>
        <row r="1029">
          <cell r="K1029">
            <v>53000</v>
          </cell>
        </row>
        <row r="1030">
          <cell r="C1030" t="str">
            <v>AA0170</v>
          </cell>
          <cell r="K1030">
            <v>0</v>
          </cell>
        </row>
        <row r="1031">
          <cell r="C1031" t="str">
            <v>AA0170</v>
          </cell>
          <cell r="K1031">
            <v>0</v>
          </cell>
        </row>
        <row r="1032">
          <cell r="C1032" t="str">
            <v>AA0170</v>
          </cell>
          <cell r="K1032">
            <v>0</v>
          </cell>
        </row>
        <row r="1033">
          <cell r="C1033" t="str">
            <v>AA0171</v>
          </cell>
          <cell r="K1033">
            <v>0</v>
          </cell>
        </row>
        <row r="1034">
          <cell r="C1034" t="str">
            <v>AA0120</v>
          </cell>
          <cell r="K1034">
            <v>0</v>
          </cell>
        </row>
        <row r="1035">
          <cell r="C1035" t="str">
            <v>AA0130</v>
          </cell>
          <cell r="K1035">
            <v>53000</v>
          </cell>
        </row>
        <row r="1036">
          <cell r="C1036" t="str">
            <v>AA0100</v>
          </cell>
          <cell r="K1036">
            <v>0</v>
          </cell>
        </row>
        <row r="1037">
          <cell r="C1037" t="str">
            <v>AA0080</v>
          </cell>
          <cell r="K1037">
            <v>0</v>
          </cell>
        </row>
        <row r="1038">
          <cell r="C1038" t="str">
            <v>AA0090</v>
          </cell>
          <cell r="K1038">
            <v>0</v>
          </cell>
        </row>
        <row r="1039">
          <cell r="K1039">
            <v>0</v>
          </cell>
        </row>
        <row r="1040">
          <cell r="C1040" t="str">
            <v>AA0230</v>
          </cell>
          <cell r="K1040">
            <v>0</v>
          </cell>
        </row>
        <row r="1041">
          <cell r="C1041" t="str">
            <v>AA0230</v>
          </cell>
          <cell r="K1041">
            <v>0</v>
          </cell>
        </row>
        <row r="1042">
          <cell r="K1042">
            <v>-2218723.64</v>
          </cell>
        </row>
        <row r="1043">
          <cell r="C1043" t="str">
            <v>AA0250</v>
          </cell>
          <cell r="K1043">
            <v>-2218723.64</v>
          </cell>
        </row>
        <row r="1044">
          <cell r="C1044" t="str">
            <v>AA0260</v>
          </cell>
          <cell r="K1044">
            <v>0</v>
          </cell>
        </row>
        <row r="1045">
          <cell r="K1045">
            <v>0</v>
          </cell>
        </row>
        <row r="1046">
          <cell r="C1046" t="str">
            <v>AA0280</v>
          </cell>
          <cell r="K1046">
            <v>0</v>
          </cell>
        </row>
        <row r="1047">
          <cell r="C1047" t="str">
            <v>AA0290</v>
          </cell>
          <cell r="K1047">
            <v>0</v>
          </cell>
        </row>
        <row r="1048">
          <cell r="C1048" t="str">
            <v>AA0300</v>
          </cell>
          <cell r="K1048">
            <v>0</v>
          </cell>
        </row>
        <row r="1049">
          <cell r="C1049" t="str">
            <v>AA0310</v>
          </cell>
          <cell r="K1049">
            <v>0</v>
          </cell>
        </row>
        <row r="1050">
          <cell r="C1050" t="str">
            <v>AA0271</v>
          </cell>
          <cell r="K1050">
            <v>0</v>
          </cell>
        </row>
        <row r="1051">
          <cell r="K1051">
            <v>16794369.579999998</v>
          </cell>
        </row>
        <row r="1052">
          <cell r="K1052">
            <v>273362.42000000004</v>
          </cell>
        </row>
        <row r="1053">
          <cell r="C1053" t="str">
            <v>AA0660</v>
          </cell>
          <cell r="K1053">
            <v>124686.64</v>
          </cell>
        </row>
        <row r="1054">
          <cell r="C1054" t="str">
            <v>AA0660</v>
          </cell>
          <cell r="K1054">
            <v>8588.4599999999991</v>
          </cell>
        </row>
        <row r="1055">
          <cell r="C1055" t="str">
            <v>AA0660</v>
          </cell>
          <cell r="K1055">
            <v>1513.73</v>
          </cell>
        </row>
        <row r="1056">
          <cell r="C1056" t="str">
            <v>AA0660</v>
          </cell>
          <cell r="K1056">
            <v>138573.59</v>
          </cell>
        </row>
        <row r="1057">
          <cell r="C1057" t="str">
            <v>AA0660</v>
          </cell>
          <cell r="K1057">
            <v>0</v>
          </cell>
        </row>
        <row r="1058">
          <cell r="K1058">
            <v>13314184</v>
          </cell>
        </row>
        <row r="1059">
          <cell r="C1059" t="str">
            <v>AA0350</v>
          </cell>
          <cell r="K1059">
            <v>7920402.5</v>
          </cell>
        </row>
        <row r="1060">
          <cell r="C1060" t="str">
            <v>AA0360</v>
          </cell>
          <cell r="K1060">
            <v>3338036.5</v>
          </cell>
        </row>
        <row r="1061">
          <cell r="C1061" t="str">
            <v>AA0361</v>
          </cell>
          <cell r="K1061">
            <v>0</v>
          </cell>
        </row>
        <row r="1062">
          <cell r="C1062" t="str">
            <v>AA0370</v>
          </cell>
          <cell r="K1062">
            <v>0</v>
          </cell>
        </row>
        <row r="1063">
          <cell r="C1063" t="str">
            <v>AA0370</v>
          </cell>
          <cell r="K1063">
            <v>0</v>
          </cell>
        </row>
        <row r="1064">
          <cell r="C1064" t="str">
            <v>AA0380</v>
          </cell>
          <cell r="K1064">
            <v>1326941.5</v>
          </cell>
        </row>
        <row r="1065">
          <cell r="C1065" t="str">
            <v>AA0390</v>
          </cell>
          <cell r="K1065">
            <v>35055</v>
          </cell>
        </row>
        <row r="1066">
          <cell r="C1066" t="str">
            <v>AA0400</v>
          </cell>
          <cell r="K1066">
            <v>165668.5</v>
          </cell>
        </row>
        <row r="1067">
          <cell r="C1067" t="str">
            <v>AA0410</v>
          </cell>
          <cell r="K1067">
            <v>202348</v>
          </cell>
        </row>
        <row r="1068">
          <cell r="C1068" t="str">
            <v>AA0420</v>
          </cell>
          <cell r="K1068">
            <v>0</v>
          </cell>
        </row>
        <row r="1069">
          <cell r="C1069" t="str">
            <v>AA0430</v>
          </cell>
          <cell r="K1069">
            <v>0</v>
          </cell>
        </row>
        <row r="1070">
          <cell r="C1070" t="str">
            <v>AA0421</v>
          </cell>
          <cell r="K1070">
            <v>0</v>
          </cell>
        </row>
        <row r="1071">
          <cell r="C1071" t="str">
            <v>AA0422</v>
          </cell>
          <cell r="K1071">
            <v>0</v>
          </cell>
        </row>
        <row r="1072">
          <cell r="C1072" t="str">
            <v>AA0423</v>
          </cell>
          <cell r="K1072">
            <v>0</v>
          </cell>
        </row>
        <row r="1073">
          <cell r="C1073" t="str">
            <v>AA0424</v>
          </cell>
          <cell r="K1073">
            <v>325732</v>
          </cell>
        </row>
        <row r="1074">
          <cell r="C1074" t="str">
            <v>AA0425</v>
          </cell>
          <cell r="K1074">
            <v>0</v>
          </cell>
        </row>
        <row r="1075">
          <cell r="K1075">
            <v>1082500</v>
          </cell>
        </row>
        <row r="1076">
          <cell r="C1076" t="str">
            <v>AA0460</v>
          </cell>
          <cell r="K1076">
            <v>563000</v>
          </cell>
        </row>
        <row r="1077">
          <cell r="C1077" t="str">
            <v>AA0470</v>
          </cell>
          <cell r="K1077">
            <v>139500</v>
          </cell>
        </row>
        <row r="1078">
          <cell r="C1078" t="str">
            <v>AA0471</v>
          </cell>
          <cell r="K1078">
            <v>0</v>
          </cell>
        </row>
        <row r="1079">
          <cell r="C1079" t="str">
            <v>AA0480</v>
          </cell>
          <cell r="K1079">
            <v>0</v>
          </cell>
        </row>
        <row r="1080">
          <cell r="C1080" t="str">
            <v>AA0490</v>
          </cell>
          <cell r="K1080">
            <v>87500</v>
          </cell>
        </row>
        <row r="1081">
          <cell r="C1081" t="str">
            <v>AA0500</v>
          </cell>
          <cell r="K1081">
            <v>35000</v>
          </cell>
        </row>
        <row r="1082">
          <cell r="C1082" t="str">
            <v>AA0510</v>
          </cell>
          <cell r="K1082">
            <v>51000</v>
          </cell>
        </row>
        <row r="1083">
          <cell r="C1083" t="str">
            <v>AA0520</v>
          </cell>
          <cell r="K1083">
            <v>180500</v>
          </cell>
        </row>
        <row r="1084">
          <cell r="C1084" t="str">
            <v>AA0530</v>
          </cell>
          <cell r="K1084">
            <v>26000</v>
          </cell>
        </row>
        <row r="1085">
          <cell r="C1085" t="str">
            <v>AA0561</v>
          </cell>
          <cell r="K1085">
            <v>0</v>
          </cell>
        </row>
        <row r="1086">
          <cell r="C1086" t="str">
            <v>AA0541</v>
          </cell>
          <cell r="K1086">
            <v>0</v>
          </cell>
        </row>
        <row r="1087">
          <cell r="C1087" t="str">
            <v>AA0542</v>
          </cell>
          <cell r="K1087">
            <v>0</v>
          </cell>
        </row>
        <row r="1088">
          <cell r="C1088" t="str">
            <v>AA0550</v>
          </cell>
          <cell r="K1088">
            <v>0</v>
          </cell>
        </row>
        <row r="1089">
          <cell r="C1089" t="str">
            <v>AA0560</v>
          </cell>
          <cell r="K1089">
            <v>0</v>
          </cell>
        </row>
        <row r="1090">
          <cell r="C1090" t="str">
            <v>AA0580</v>
          </cell>
          <cell r="K1090">
            <v>0</v>
          </cell>
        </row>
        <row r="1091">
          <cell r="C1091" t="str">
            <v>AA0590</v>
          </cell>
          <cell r="K1091">
            <v>0</v>
          </cell>
        </row>
        <row r="1092">
          <cell r="K1092">
            <v>0</v>
          </cell>
        </row>
        <row r="1093">
          <cell r="C1093" t="str">
            <v>AA0440</v>
          </cell>
          <cell r="K1093">
            <v>0</v>
          </cell>
        </row>
        <row r="1094">
          <cell r="C1094" t="str">
            <v>AA0600</v>
          </cell>
          <cell r="K1094">
            <v>0</v>
          </cell>
        </row>
        <row r="1095">
          <cell r="C1095" t="str">
            <v>AA0601</v>
          </cell>
          <cell r="K1095">
            <v>0</v>
          </cell>
        </row>
        <row r="1096">
          <cell r="C1096" t="str">
            <v>AA0602</v>
          </cell>
          <cell r="K1096">
            <v>0</v>
          </cell>
        </row>
        <row r="1097">
          <cell r="C1097" t="str">
            <v>AA0620</v>
          </cell>
          <cell r="K1097">
            <v>0</v>
          </cell>
        </row>
        <row r="1098">
          <cell r="C1098" t="str">
            <v>AA0630</v>
          </cell>
          <cell r="K1098">
            <v>0</v>
          </cell>
        </row>
        <row r="1099">
          <cell r="C1099" t="str">
            <v>AA0631</v>
          </cell>
          <cell r="K1099">
            <v>0</v>
          </cell>
        </row>
        <row r="1100">
          <cell r="C1100" t="str">
            <v>AA0640</v>
          </cell>
          <cell r="K1100">
            <v>0</v>
          </cell>
        </row>
        <row r="1101">
          <cell r="C1101" t="str">
            <v>AA0650</v>
          </cell>
          <cell r="K1101">
            <v>0</v>
          </cell>
        </row>
        <row r="1102">
          <cell r="C1102" t="str">
            <v>AA0660</v>
          </cell>
          <cell r="K1102">
            <v>0</v>
          </cell>
        </row>
        <row r="1103">
          <cell r="K1103">
            <v>135916.85999999999</v>
          </cell>
        </row>
        <row r="1104">
          <cell r="C1104" t="str">
            <v>AA1070</v>
          </cell>
          <cell r="K1104">
            <v>16131.09</v>
          </cell>
        </row>
        <row r="1105">
          <cell r="C1105" t="str">
            <v>AA1080</v>
          </cell>
          <cell r="K1105">
            <v>0</v>
          </cell>
        </row>
        <row r="1106">
          <cell r="C1106" t="str">
            <v>AA0660</v>
          </cell>
          <cell r="K1106">
            <v>41442</v>
          </cell>
        </row>
        <row r="1107">
          <cell r="C1107" t="str">
            <v>AA1070</v>
          </cell>
          <cell r="K1107">
            <v>0</v>
          </cell>
        </row>
        <row r="1108">
          <cell r="C1108" t="str">
            <v>AA1070</v>
          </cell>
          <cell r="K1108">
            <v>0</v>
          </cell>
        </row>
        <row r="1109">
          <cell r="C1109" t="str">
            <v>AA1070</v>
          </cell>
          <cell r="K1109">
            <v>78343.77</v>
          </cell>
        </row>
        <row r="1110">
          <cell r="C1110" t="str">
            <v>AA1090</v>
          </cell>
          <cell r="K1110">
            <v>0</v>
          </cell>
        </row>
        <row r="1111">
          <cell r="K1111">
            <v>104132.27</v>
          </cell>
        </row>
        <row r="1112">
          <cell r="C1112" t="str">
            <v>AA1070</v>
          </cell>
          <cell r="K1112">
            <v>0</v>
          </cell>
        </row>
        <row r="1113">
          <cell r="C1113" t="str">
            <v>AA1080</v>
          </cell>
          <cell r="K1113">
            <v>72022.5</v>
          </cell>
        </row>
        <row r="1114">
          <cell r="C1114" t="str">
            <v>AA1070</v>
          </cell>
          <cell r="K1114">
            <v>30712.89</v>
          </cell>
        </row>
        <row r="1115">
          <cell r="C1115" t="str">
            <v>AA1090</v>
          </cell>
          <cell r="K1115">
            <v>1396.88</v>
          </cell>
        </row>
        <row r="1116">
          <cell r="K1116">
            <v>1884274.03</v>
          </cell>
        </row>
        <row r="1117">
          <cell r="C1117" t="str">
            <v>AA0680</v>
          </cell>
          <cell r="K1117">
            <v>0</v>
          </cell>
        </row>
        <row r="1118">
          <cell r="C1118" t="str">
            <v>AA0690</v>
          </cell>
          <cell r="K1118">
            <v>1717983.97</v>
          </cell>
        </row>
        <row r="1119">
          <cell r="C1119" t="str">
            <v>AA0700</v>
          </cell>
          <cell r="K1119">
            <v>550</v>
          </cell>
        </row>
        <row r="1120">
          <cell r="C1120" t="str">
            <v>AA0710</v>
          </cell>
          <cell r="K1120">
            <v>143610.06</v>
          </cell>
        </row>
        <row r="1121">
          <cell r="C1121" t="str">
            <v>AA0720</v>
          </cell>
          <cell r="K1121">
            <v>22130</v>
          </cell>
        </row>
        <row r="1122">
          <cell r="C1122" t="str">
            <v>AA0730</v>
          </cell>
          <cell r="K1122">
            <v>0</v>
          </cell>
        </row>
        <row r="1123">
          <cell r="C1123" t="str">
            <v>AA0740</v>
          </cell>
          <cell r="K1123">
            <v>0</v>
          </cell>
        </row>
        <row r="1124">
          <cell r="K1124">
            <v>458616.07</v>
          </cell>
        </row>
        <row r="1125">
          <cell r="K1125">
            <v>458616.07</v>
          </cell>
        </row>
        <row r="1126">
          <cell r="C1126" t="str">
            <v>AA0930</v>
          </cell>
          <cell r="K1126">
            <v>0</v>
          </cell>
        </row>
        <row r="1127">
          <cell r="C1127" t="str">
            <v>AA0430</v>
          </cell>
          <cell r="K1127">
            <v>3621.78</v>
          </cell>
        </row>
        <row r="1128">
          <cell r="C1128" t="str">
            <v>AA0660</v>
          </cell>
          <cell r="K1128">
            <v>0</v>
          </cell>
        </row>
        <row r="1129">
          <cell r="C1129" t="str">
            <v>AA0870</v>
          </cell>
          <cell r="K1129">
            <v>0</v>
          </cell>
        </row>
        <row r="1130">
          <cell r="C1130" t="str">
            <v>AA0870</v>
          </cell>
          <cell r="K1130">
            <v>82977.070000000007</v>
          </cell>
        </row>
        <row r="1131">
          <cell r="C1131" t="str">
            <v>AA0930</v>
          </cell>
          <cell r="K1131">
            <v>245780.43</v>
          </cell>
        </row>
        <row r="1132">
          <cell r="C1132" t="str">
            <v>AA0760</v>
          </cell>
          <cell r="K1132">
            <v>0</v>
          </cell>
        </row>
        <row r="1133">
          <cell r="C1133" t="str">
            <v>AA0810</v>
          </cell>
          <cell r="K1133">
            <v>0</v>
          </cell>
        </row>
        <row r="1134">
          <cell r="C1134" t="str">
            <v>AA0850</v>
          </cell>
          <cell r="K1134">
            <v>124969.29</v>
          </cell>
        </row>
        <row r="1135">
          <cell r="C1135" t="str">
            <v>AA0780</v>
          </cell>
          <cell r="K1135">
            <v>0</v>
          </cell>
        </row>
        <row r="1136">
          <cell r="C1136" t="str">
            <v>AA0830</v>
          </cell>
          <cell r="K1136">
            <v>1267.5</v>
          </cell>
        </row>
        <row r="1137">
          <cell r="C1137" t="str">
            <v>AA0870</v>
          </cell>
          <cell r="K1137">
            <v>0</v>
          </cell>
        </row>
        <row r="1138">
          <cell r="C1138" t="str">
            <v>AA0790</v>
          </cell>
          <cell r="K1138">
            <v>0</v>
          </cell>
        </row>
        <row r="1139">
          <cell r="C1139" t="str">
            <v>AA0831</v>
          </cell>
          <cell r="K1139">
            <v>0</v>
          </cell>
        </row>
        <row r="1140">
          <cell r="C1140" t="str">
            <v>AA0820</v>
          </cell>
          <cell r="K1140">
            <v>0</v>
          </cell>
        </row>
        <row r="1141">
          <cell r="C1141" t="str">
            <v>AA0860</v>
          </cell>
          <cell r="K1141">
            <v>0</v>
          </cell>
        </row>
        <row r="1142">
          <cell r="C1142" t="str">
            <v>AA0900</v>
          </cell>
          <cell r="K1142">
            <v>0</v>
          </cell>
        </row>
        <row r="1143">
          <cell r="C1143" t="str">
            <v>AA0910</v>
          </cell>
          <cell r="K1143">
            <v>0</v>
          </cell>
        </row>
        <row r="1144">
          <cell r="C1144" t="str">
            <v>AA0920</v>
          </cell>
          <cell r="K1144">
            <v>0</v>
          </cell>
        </row>
        <row r="1145">
          <cell r="C1145" t="str">
            <v>AA0921</v>
          </cell>
          <cell r="K1145">
            <v>0</v>
          </cell>
        </row>
        <row r="1146">
          <cell r="K1146">
            <v>1412114.94</v>
          </cell>
        </row>
        <row r="1147">
          <cell r="K1147">
            <v>1412114.94</v>
          </cell>
        </row>
        <row r="1148">
          <cell r="C1148" t="str">
            <v>AA0950</v>
          </cell>
          <cell r="K1148">
            <v>1412114.94</v>
          </cell>
        </row>
        <row r="1149">
          <cell r="C1149" t="str">
            <v>AA0960</v>
          </cell>
          <cell r="K1149">
            <v>0</v>
          </cell>
        </row>
        <row r="1150">
          <cell r="C1150" t="str">
            <v>AA0970</v>
          </cell>
          <cell r="K1150">
            <v>0</v>
          </cell>
        </row>
        <row r="1151">
          <cell r="K1151">
            <v>5555358.4000000004</v>
          </cell>
        </row>
        <row r="1152">
          <cell r="K1152">
            <v>5555358.4000000004</v>
          </cell>
        </row>
        <row r="1153">
          <cell r="C1153" t="str">
            <v>AA1000</v>
          </cell>
          <cell r="K1153">
            <v>2859487.46</v>
          </cell>
        </row>
        <row r="1154">
          <cell r="C1154" t="str">
            <v>AA0990</v>
          </cell>
          <cell r="K1154">
            <v>661215.27</v>
          </cell>
        </row>
        <row r="1155">
          <cell r="C1155" t="str">
            <v>AA1010</v>
          </cell>
          <cell r="K1155">
            <v>0</v>
          </cell>
        </row>
        <row r="1156">
          <cell r="C1156" t="str">
            <v>AA1020</v>
          </cell>
          <cell r="K1156">
            <v>2029506.08</v>
          </cell>
        </row>
        <row r="1157">
          <cell r="C1157" t="str">
            <v>AA1030</v>
          </cell>
          <cell r="K1157">
            <v>0</v>
          </cell>
        </row>
        <row r="1158">
          <cell r="C1158" t="str">
            <v>AA1040</v>
          </cell>
          <cell r="K1158">
            <v>5149.59</v>
          </cell>
        </row>
        <row r="1159">
          <cell r="K1159">
            <v>0</v>
          </cell>
        </row>
        <row r="1160">
          <cell r="C1160" t="str">
            <v>AA1050</v>
          </cell>
          <cell r="K1160">
            <v>0</v>
          </cell>
        </row>
        <row r="1161">
          <cell r="K1161">
            <v>10427862.770000003</v>
          </cell>
        </row>
        <row r="1162">
          <cell r="K1162">
            <v>9855340.700000003</v>
          </cell>
        </row>
        <row r="1163">
          <cell r="C1163" t="str">
            <v>-BA2671</v>
          </cell>
          <cell r="K1163">
            <v>4435083.58</v>
          </cell>
        </row>
        <row r="1164">
          <cell r="C1164" t="str">
            <v>-BA2671</v>
          </cell>
          <cell r="K1164">
            <v>16316.87</v>
          </cell>
        </row>
        <row r="1165">
          <cell r="C1165" t="str">
            <v>-BA2671</v>
          </cell>
          <cell r="K1165">
            <v>32493.23</v>
          </cell>
        </row>
        <row r="1166">
          <cell r="C1166" t="str">
            <v>-BA2671</v>
          </cell>
          <cell r="K1166">
            <v>27481.23</v>
          </cell>
        </row>
        <row r="1167">
          <cell r="C1167" t="str">
            <v>-BA2671</v>
          </cell>
          <cell r="K1167">
            <v>0</v>
          </cell>
        </row>
        <row r="1168">
          <cell r="C1168" t="str">
            <v>-BA2672</v>
          </cell>
          <cell r="K1168">
            <v>0</v>
          </cell>
        </row>
        <row r="1169">
          <cell r="C1169" t="str">
            <v>-BA2672</v>
          </cell>
          <cell r="K1169">
            <v>91728.98</v>
          </cell>
        </row>
        <row r="1170">
          <cell r="C1170" t="str">
            <v>-BA2674</v>
          </cell>
          <cell r="K1170">
            <v>79010.34</v>
          </cell>
        </row>
        <row r="1171">
          <cell r="C1171" t="str">
            <v>-BA2675</v>
          </cell>
          <cell r="K1171">
            <v>0</v>
          </cell>
        </row>
        <row r="1172">
          <cell r="C1172" t="str">
            <v>-BA2675</v>
          </cell>
          <cell r="K1172">
            <v>844333.47</v>
          </cell>
        </row>
        <row r="1173">
          <cell r="C1173" t="str">
            <v>-BA2673</v>
          </cell>
          <cell r="K1173">
            <v>1110707.48</v>
          </cell>
        </row>
        <row r="1174">
          <cell r="C1174" t="str">
            <v>BA2676</v>
          </cell>
          <cell r="K1174">
            <v>0</v>
          </cell>
        </row>
        <row r="1175">
          <cell r="C1175" t="str">
            <v>-BA2673</v>
          </cell>
          <cell r="K1175">
            <v>52835.07</v>
          </cell>
        </row>
        <row r="1176">
          <cell r="C1176" t="str">
            <v>-BA2671</v>
          </cell>
          <cell r="K1176">
            <v>95257.21</v>
          </cell>
        </row>
        <row r="1177">
          <cell r="C1177" t="str">
            <v>-BA2673</v>
          </cell>
          <cell r="K1177">
            <v>2401199.6800000002</v>
          </cell>
        </row>
        <row r="1178">
          <cell r="C1178" t="str">
            <v>-BA2673</v>
          </cell>
          <cell r="K1178">
            <v>182992.87</v>
          </cell>
        </row>
        <row r="1179">
          <cell r="C1179" t="str">
            <v>-BA2673</v>
          </cell>
          <cell r="K1179">
            <v>0</v>
          </cell>
        </row>
        <row r="1180">
          <cell r="C1180" t="str">
            <v>-BA2673</v>
          </cell>
          <cell r="K1180">
            <v>288531.63</v>
          </cell>
        </row>
        <row r="1181">
          <cell r="C1181" t="str">
            <v>-BA2673</v>
          </cell>
          <cell r="K1181">
            <v>69609.06</v>
          </cell>
        </row>
        <row r="1182">
          <cell r="C1182" t="str">
            <v>-BA2677</v>
          </cell>
          <cell r="K1182">
            <v>0</v>
          </cell>
        </row>
        <row r="1183">
          <cell r="C1183" t="str">
            <v>-BA2677</v>
          </cell>
          <cell r="K1183">
            <v>0</v>
          </cell>
        </row>
        <row r="1184">
          <cell r="C1184" t="str">
            <v>-BA2672</v>
          </cell>
          <cell r="K1184">
            <v>0</v>
          </cell>
        </row>
        <row r="1185">
          <cell r="C1185" t="str">
            <v>-BA2672</v>
          </cell>
          <cell r="K1185">
            <v>0</v>
          </cell>
        </row>
        <row r="1186">
          <cell r="C1186" t="str">
            <v>-BA2672</v>
          </cell>
          <cell r="K1186">
            <v>0</v>
          </cell>
        </row>
        <row r="1187">
          <cell r="C1187" t="str">
            <v>-BA2678</v>
          </cell>
          <cell r="K1187">
            <v>127760</v>
          </cell>
        </row>
        <row r="1188">
          <cell r="K1188">
            <v>0</v>
          </cell>
        </row>
        <row r="1189">
          <cell r="K1189">
            <v>572522.06999999995</v>
          </cell>
        </row>
        <row r="1190">
          <cell r="C1190" t="str">
            <v>-BA2681</v>
          </cell>
          <cell r="K1190">
            <v>22551.759999999998</v>
          </cell>
        </row>
        <row r="1191">
          <cell r="C1191" t="str">
            <v>-BA2682</v>
          </cell>
          <cell r="K1191">
            <v>133770.57999999999</v>
          </cell>
        </row>
        <row r="1192">
          <cell r="C1192" t="str">
            <v>-BA2683</v>
          </cell>
          <cell r="K1192">
            <v>27625.54</v>
          </cell>
        </row>
        <row r="1193">
          <cell r="C1193" t="str">
            <v>-BA2683</v>
          </cell>
          <cell r="K1193">
            <v>9229.2099999999991</v>
          </cell>
        </row>
        <row r="1194">
          <cell r="C1194" t="str">
            <v>-BA2684</v>
          </cell>
          <cell r="K1194">
            <v>208115.62</v>
          </cell>
        </row>
        <row r="1195">
          <cell r="C1195" t="str">
            <v>-BA2685</v>
          </cell>
          <cell r="K1195">
            <v>1234.1099999999999</v>
          </cell>
        </row>
        <row r="1196">
          <cell r="C1196" t="str">
            <v>-BA2685</v>
          </cell>
          <cell r="K1196">
            <v>0</v>
          </cell>
        </row>
        <row r="1197">
          <cell r="C1197" t="str">
            <v>-BA2685</v>
          </cell>
          <cell r="K1197">
            <v>0</v>
          </cell>
        </row>
        <row r="1198">
          <cell r="C1198" t="str">
            <v>-BA2685</v>
          </cell>
          <cell r="K1198">
            <v>752.65</v>
          </cell>
        </row>
        <row r="1199">
          <cell r="C1199" t="str">
            <v>-BA2685</v>
          </cell>
          <cell r="K1199">
            <v>0</v>
          </cell>
        </row>
        <row r="1200">
          <cell r="C1200" t="str">
            <v>-BA2685</v>
          </cell>
          <cell r="K1200">
            <v>0</v>
          </cell>
        </row>
        <row r="1201">
          <cell r="C1201" t="str">
            <v>-BA2686</v>
          </cell>
          <cell r="K1201">
            <v>169242.6</v>
          </cell>
        </row>
        <row r="1202">
          <cell r="K1202">
            <v>0</v>
          </cell>
        </row>
        <row r="1203">
          <cell r="K1203">
            <v>7.0000000000000007E-2</v>
          </cell>
        </row>
        <row r="1204">
          <cell r="K1204">
            <v>7.0000000000000007E-2</v>
          </cell>
        </row>
        <row r="1205">
          <cell r="C1205" t="str">
            <v>CA0040</v>
          </cell>
          <cell r="K1205">
            <v>0</v>
          </cell>
        </row>
        <row r="1206">
          <cell r="C1206" t="str">
            <v>CA0030</v>
          </cell>
          <cell r="K1206">
            <v>0</v>
          </cell>
        </row>
        <row r="1207">
          <cell r="C1207" t="str">
            <v>CA0020</v>
          </cell>
          <cell r="K1207">
            <v>7.0000000000000007E-2</v>
          </cell>
        </row>
        <row r="1208">
          <cell r="C1208" t="str">
            <v>CA0040</v>
          </cell>
          <cell r="K1208">
            <v>0</v>
          </cell>
        </row>
        <row r="1209">
          <cell r="C1209" t="str">
            <v>CA0070</v>
          </cell>
          <cell r="K1209">
            <v>0</v>
          </cell>
        </row>
        <row r="1210">
          <cell r="C1210" t="str">
            <v>CA0080</v>
          </cell>
          <cell r="K1210">
            <v>0</v>
          </cell>
        </row>
        <row r="1211">
          <cell r="C1211" t="str">
            <v>CA0090</v>
          </cell>
          <cell r="K1211">
            <v>0</v>
          </cell>
        </row>
        <row r="1212">
          <cell r="C1212" t="str">
            <v>CA0100</v>
          </cell>
          <cell r="K1212">
            <v>0</v>
          </cell>
        </row>
        <row r="1213">
          <cell r="C1213" t="str">
            <v>CA0060</v>
          </cell>
          <cell r="K1213">
            <v>0</v>
          </cell>
        </row>
        <row r="1214">
          <cell r="K1214">
            <v>0</v>
          </cell>
        </row>
        <row r="1215">
          <cell r="K1215">
            <v>0</v>
          </cell>
        </row>
        <row r="1216">
          <cell r="C1216" t="str">
            <v>DA0010</v>
          </cell>
          <cell r="K1216">
            <v>0</v>
          </cell>
        </row>
        <row r="1217">
          <cell r="K1217">
            <v>2607.54</v>
          </cell>
        </row>
        <row r="1218">
          <cell r="K1218">
            <v>2607.54</v>
          </cell>
        </row>
        <row r="1219">
          <cell r="C1219" t="str">
            <v>EA0020</v>
          </cell>
          <cell r="K1219">
            <v>0</v>
          </cell>
        </row>
        <row r="1220">
          <cell r="C1220" t="str">
            <v>EA0020</v>
          </cell>
          <cell r="K1220">
            <v>2607.54</v>
          </cell>
        </row>
        <row r="1221">
          <cell r="K1221">
            <v>575818.17999999993</v>
          </cell>
        </row>
        <row r="1222">
          <cell r="K1222">
            <v>575818.17999999993</v>
          </cell>
        </row>
        <row r="1223">
          <cell r="C1223" t="str">
            <v>EA0040</v>
          </cell>
          <cell r="K1223">
            <v>0</v>
          </cell>
        </row>
        <row r="1224">
          <cell r="C1224" t="str">
            <v>EA0140</v>
          </cell>
          <cell r="K1224">
            <v>27480.77</v>
          </cell>
        </row>
        <row r="1225">
          <cell r="C1225" t="str">
            <v>EA0080</v>
          </cell>
          <cell r="K1225">
            <v>0</v>
          </cell>
        </row>
        <row r="1226">
          <cell r="C1226" t="str">
            <v>EA0051</v>
          </cell>
          <cell r="K1226">
            <v>0</v>
          </cell>
        </row>
        <row r="1227">
          <cell r="C1227" t="str">
            <v>EA0060</v>
          </cell>
          <cell r="K1227">
            <v>133.44999999999999</v>
          </cell>
        </row>
        <row r="1228">
          <cell r="C1228" t="str">
            <v>EA0090</v>
          </cell>
          <cell r="K1228">
            <v>0</v>
          </cell>
        </row>
        <row r="1229">
          <cell r="C1229" t="str">
            <v>EA0100</v>
          </cell>
          <cell r="K1229">
            <v>0</v>
          </cell>
        </row>
        <row r="1230">
          <cell r="C1230" t="str">
            <v>EA0110</v>
          </cell>
          <cell r="K1230">
            <v>0</v>
          </cell>
        </row>
        <row r="1231">
          <cell r="C1231" t="str">
            <v>EA0120</v>
          </cell>
          <cell r="K1231">
            <v>0</v>
          </cell>
        </row>
        <row r="1232">
          <cell r="C1232" t="str">
            <v>EA0130</v>
          </cell>
          <cell r="K1232">
            <v>547181.96</v>
          </cell>
        </row>
        <row r="1233">
          <cell r="C1233" t="str">
            <v>EA0160</v>
          </cell>
          <cell r="K1233">
            <v>0</v>
          </cell>
        </row>
        <row r="1234">
          <cell r="C1234" t="str">
            <v>EA0180</v>
          </cell>
          <cell r="K1234">
            <v>0</v>
          </cell>
        </row>
        <row r="1235">
          <cell r="C1235" t="str">
            <v>EA0190</v>
          </cell>
          <cell r="K1235">
            <v>0</v>
          </cell>
        </row>
        <row r="1236">
          <cell r="C1236" t="str">
            <v>EA0200</v>
          </cell>
          <cell r="K1236">
            <v>0</v>
          </cell>
        </row>
        <row r="1237">
          <cell r="C1237" t="str">
            <v>EA0210</v>
          </cell>
          <cell r="K1237">
            <v>0</v>
          </cell>
        </row>
        <row r="1238">
          <cell r="C1238" t="str">
            <v>EA0220</v>
          </cell>
          <cell r="K1238">
            <v>0</v>
          </cell>
        </row>
        <row r="1239">
          <cell r="C1239" t="str">
            <v>EA0230</v>
          </cell>
          <cell r="K1239">
            <v>122</v>
          </cell>
        </row>
        <row r="1240">
          <cell r="C1240" t="str">
            <v>EA0240</v>
          </cell>
          <cell r="K1240">
            <v>900</v>
          </cell>
        </row>
        <row r="1241">
          <cell r="C1241" t="str">
            <v>EA0250</v>
          </cell>
          <cell r="K1241">
            <v>0</v>
          </cell>
        </row>
        <row r="1242">
          <cell r="K1242">
            <v>11.51</v>
          </cell>
        </row>
        <row r="1243">
          <cell r="K1243">
            <v>11.51</v>
          </cell>
        </row>
        <row r="1244">
          <cell r="C1244" t="str">
            <v>EA0250</v>
          </cell>
          <cell r="K1244">
            <v>11.51</v>
          </cell>
        </row>
        <row r="1249">
          <cell r="K1249">
            <v>368086818.30999994</v>
          </cell>
        </row>
        <row r="1250">
          <cell r="K1250">
            <v>406618198.12</v>
          </cell>
        </row>
        <row r="1251">
          <cell r="K1251">
            <v>-38531379.810000062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K1252"/>
  <sheetViews>
    <sheetView showGridLines="0" tabSelected="1" view="pageBreakPreview" topLeftCell="C1" zoomScale="77" zoomScaleNormal="90" zoomScaleSheetLayoutView="77" workbookViewId="0">
      <pane xSplit="4" ySplit="8" topLeftCell="H558" activePane="bottomRight" state="frozen"/>
      <selection activeCell="J504" sqref="J504:J518"/>
      <selection pane="topRight" activeCell="J504" sqref="J504:J518"/>
      <selection pane="bottomLeft" activeCell="J504" sqref="J504:J518"/>
      <selection pane="bottomRight" activeCell="H1" sqref="H1:K1048576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.140625" style="1" customWidth="1"/>
    <col min="5" max="5" width="20.5703125" style="3" customWidth="1"/>
    <col min="6" max="6" width="103.28515625" style="3" customWidth="1"/>
    <col min="7" max="7" width="10.140625" style="348" bestFit="1" customWidth="1"/>
    <col min="8" max="8" width="23.28515625" style="375" hidden="1" customWidth="1"/>
    <col min="9" max="9" width="1.85546875" style="10" hidden="1" customWidth="1"/>
    <col min="10" max="10" width="31.7109375" style="10" hidden="1" customWidth="1"/>
    <col min="11" max="11" width="2.140625" style="318" hidden="1" customWidth="1"/>
    <col min="12" max="12" width="28.28515625" style="10" customWidth="1"/>
    <col min="13" max="13" width="0.85546875" style="340" customWidth="1"/>
    <col min="14" max="14" width="22.85546875" style="10" hidden="1" customWidth="1"/>
    <col min="15" max="15" width="22.140625" style="10" hidden="1" customWidth="1"/>
    <col min="16" max="16" width="30.42578125" style="10" customWidth="1"/>
    <col min="17" max="17" width="1.7109375" style="10" customWidth="1"/>
    <col min="18" max="18" width="18" style="10" customWidth="1"/>
    <col min="19" max="21" width="3.28515625" style="10" customWidth="1"/>
    <col min="22" max="22" width="18.85546875" style="10" customWidth="1"/>
    <col min="23" max="23" width="3.28515625" style="10" customWidth="1"/>
    <col min="24" max="24" width="17.7109375" style="10" customWidth="1"/>
    <col min="25" max="25" width="14.7109375" style="10" customWidth="1"/>
    <col min="26" max="26" width="17.42578125" style="10" customWidth="1"/>
    <col min="27" max="27" width="21.42578125" style="10" customWidth="1"/>
    <col min="28" max="28" width="1.7109375" style="10" customWidth="1"/>
    <col min="29" max="29" width="3.42578125" style="1" customWidth="1"/>
    <col min="30" max="30" width="9.28515625" style="1" customWidth="1"/>
    <col min="31" max="31" width="5.28515625" style="1" customWidth="1"/>
    <col min="32" max="34" width="3.28515625" style="1" customWidth="1"/>
    <col min="35" max="35" width="20" style="11" customWidth="1"/>
    <col min="36" max="36" width="13" style="12" customWidth="1"/>
    <col min="37" max="37" width="29.5703125" style="13" customWidth="1"/>
    <col min="38" max="236" width="10.28515625" style="1"/>
    <col min="237" max="245" width="9.140625" style="1" customWidth="1"/>
    <col min="246" max="246" width="1" style="1" customWidth="1"/>
    <col min="247" max="250" width="3.28515625" style="1" customWidth="1"/>
    <col min="251" max="251" width="1.85546875" style="1" customWidth="1"/>
    <col min="252" max="252" width="17.85546875" style="1" customWidth="1"/>
    <col min="253" max="253" width="1.85546875" style="1" customWidth="1"/>
    <col min="254" max="257" width="3.28515625" style="1" customWidth="1"/>
    <col min="258" max="258" width="1.85546875" style="1" customWidth="1"/>
    <col min="259" max="259" width="12.42578125" style="1" customWidth="1"/>
    <col min="260" max="260" width="1.85546875" style="1" customWidth="1"/>
    <col min="261" max="263" width="3" style="1" customWidth="1"/>
    <col min="264" max="264" width="4.42578125" style="1" customWidth="1"/>
    <col min="265" max="266" width="3" style="1" customWidth="1"/>
    <col min="267" max="272" width="3.28515625" style="1" customWidth="1"/>
    <col min="273" max="274" width="9.140625" style="1" customWidth="1"/>
    <col min="275" max="278" width="3.28515625" style="1" customWidth="1"/>
    <col min="279" max="279" width="4.140625" style="1" customWidth="1"/>
    <col min="280" max="492" width="10.28515625" style="1"/>
    <col min="493" max="501" width="9.140625" style="1" customWidth="1"/>
    <col min="502" max="502" width="1" style="1" customWidth="1"/>
    <col min="503" max="506" width="3.28515625" style="1" customWidth="1"/>
    <col min="507" max="507" width="1.85546875" style="1" customWidth="1"/>
    <col min="508" max="508" width="17.85546875" style="1" customWidth="1"/>
    <col min="509" max="509" width="1.85546875" style="1" customWidth="1"/>
    <col min="510" max="513" width="3.28515625" style="1" customWidth="1"/>
    <col min="514" max="514" width="1.85546875" style="1" customWidth="1"/>
    <col min="515" max="515" width="12.42578125" style="1" customWidth="1"/>
    <col min="516" max="516" width="1.85546875" style="1" customWidth="1"/>
    <col min="517" max="519" width="3" style="1" customWidth="1"/>
    <col min="520" max="520" width="4.42578125" style="1" customWidth="1"/>
    <col min="521" max="522" width="3" style="1" customWidth="1"/>
    <col min="523" max="528" width="3.28515625" style="1" customWidth="1"/>
    <col min="529" max="530" width="9.140625" style="1" customWidth="1"/>
    <col min="531" max="534" width="3.28515625" style="1" customWidth="1"/>
    <col min="535" max="535" width="4.140625" style="1" customWidth="1"/>
    <col min="536" max="748" width="10.28515625" style="1"/>
    <col min="749" max="757" width="9.140625" style="1" customWidth="1"/>
    <col min="758" max="758" width="1" style="1" customWidth="1"/>
    <col min="759" max="762" width="3.28515625" style="1" customWidth="1"/>
    <col min="763" max="763" width="1.85546875" style="1" customWidth="1"/>
    <col min="764" max="764" width="17.85546875" style="1" customWidth="1"/>
    <col min="765" max="765" width="1.85546875" style="1" customWidth="1"/>
    <col min="766" max="769" width="3.28515625" style="1" customWidth="1"/>
    <col min="770" max="770" width="1.85546875" style="1" customWidth="1"/>
    <col min="771" max="771" width="12.42578125" style="1" customWidth="1"/>
    <col min="772" max="772" width="1.85546875" style="1" customWidth="1"/>
    <col min="773" max="775" width="3" style="1" customWidth="1"/>
    <col min="776" max="776" width="4.42578125" style="1" customWidth="1"/>
    <col min="777" max="778" width="3" style="1" customWidth="1"/>
    <col min="779" max="784" width="3.28515625" style="1" customWidth="1"/>
    <col min="785" max="786" width="9.140625" style="1" customWidth="1"/>
    <col min="787" max="790" width="3.28515625" style="1" customWidth="1"/>
    <col min="791" max="791" width="4.140625" style="1" customWidth="1"/>
    <col min="792" max="1004" width="10.28515625" style="1"/>
    <col min="1005" max="1013" width="9.140625" style="1" customWidth="1"/>
    <col min="1014" max="1014" width="1" style="1" customWidth="1"/>
    <col min="1015" max="1018" width="3.28515625" style="1" customWidth="1"/>
    <col min="1019" max="1019" width="1.85546875" style="1" customWidth="1"/>
    <col min="1020" max="1020" width="17.85546875" style="1" customWidth="1"/>
    <col min="1021" max="1021" width="1.85546875" style="1" customWidth="1"/>
    <col min="1022" max="1025" width="3.28515625" style="1" customWidth="1"/>
    <col min="1026" max="1026" width="1.85546875" style="1" customWidth="1"/>
    <col min="1027" max="1027" width="12.42578125" style="1" customWidth="1"/>
    <col min="1028" max="1028" width="1.85546875" style="1" customWidth="1"/>
    <col min="1029" max="1031" width="3" style="1" customWidth="1"/>
    <col min="1032" max="1032" width="4.42578125" style="1" customWidth="1"/>
    <col min="1033" max="1034" width="3" style="1" customWidth="1"/>
    <col min="1035" max="1040" width="3.28515625" style="1" customWidth="1"/>
    <col min="1041" max="1042" width="9.140625" style="1" customWidth="1"/>
    <col min="1043" max="1046" width="3.28515625" style="1" customWidth="1"/>
    <col min="1047" max="1047" width="4.140625" style="1" customWidth="1"/>
    <col min="1048" max="1260" width="10.28515625" style="1"/>
    <col min="1261" max="1269" width="9.140625" style="1" customWidth="1"/>
    <col min="1270" max="1270" width="1" style="1" customWidth="1"/>
    <col min="1271" max="1274" width="3.28515625" style="1" customWidth="1"/>
    <col min="1275" max="1275" width="1.85546875" style="1" customWidth="1"/>
    <col min="1276" max="1276" width="17.85546875" style="1" customWidth="1"/>
    <col min="1277" max="1277" width="1.85546875" style="1" customWidth="1"/>
    <col min="1278" max="1281" width="3.28515625" style="1" customWidth="1"/>
    <col min="1282" max="1282" width="1.85546875" style="1" customWidth="1"/>
    <col min="1283" max="1283" width="12.42578125" style="1" customWidth="1"/>
    <col min="1284" max="1284" width="1.85546875" style="1" customWidth="1"/>
    <col min="1285" max="1287" width="3" style="1" customWidth="1"/>
    <col min="1288" max="1288" width="4.42578125" style="1" customWidth="1"/>
    <col min="1289" max="1290" width="3" style="1" customWidth="1"/>
    <col min="1291" max="1296" width="3.28515625" style="1" customWidth="1"/>
    <col min="1297" max="1298" width="9.140625" style="1" customWidth="1"/>
    <col min="1299" max="1302" width="3.28515625" style="1" customWidth="1"/>
    <col min="1303" max="1303" width="4.140625" style="1" customWidth="1"/>
    <col min="1304" max="1516" width="10.28515625" style="1"/>
    <col min="1517" max="1525" width="9.140625" style="1" customWidth="1"/>
    <col min="1526" max="1526" width="1" style="1" customWidth="1"/>
    <col min="1527" max="1530" width="3.28515625" style="1" customWidth="1"/>
    <col min="1531" max="1531" width="1.85546875" style="1" customWidth="1"/>
    <col min="1532" max="1532" width="17.85546875" style="1" customWidth="1"/>
    <col min="1533" max="1533" width="1.85546875" style="1" customWidth="1"/>
    <col min="1534" max="1537" width="3.28515625" style="1" customWidth="1"/>
    <col min="1538" max="1538" width="1.85546875" style="1" customWidth="1"/>
    <col min="1539" max="1539" width="12.42578125" style="1" customWidth="1"/>
    <col min="1540" max="1540" width="1.85546875" style="1" customWidth="1"/>
    <col min="1541" max="1543" width="3" style="1" customWidth="1"/>
    <col min="1544" max="1544" width="4.42578125" style="1" customWidth="1"/>
    <col min="1545" max="1546" width="3" style="1" customWidth="1"/>
    <col min="1547" max="1552" width="3.28515625" style="1" customWidth="1"/>
    <col min="1553" max="1554" width="9.140625" style="1" customWidth="1"/>
    <col min="1555" max="1558" width="3.28515625" style="1" customWidth="1"/>
    <col min="1559" max="1559" width="4.140625" style="1" customWidth="1"/>
    <col min="1560" max="1772" width="10.28515625" style="1"/>
    <col min="1773" max="1781" width="9.140625" style="1" customWidth="1"/>
    <col min="1782" max="1782" width="1" style="1" customWidth="1"/>
    <col min="1783" max="1786" width="3.28515625" style="1" customWidth="1"/>
    <col min="1787" max="1787" width="1.85546875" style="1" customWidth="1"/>
    <col min="1788" max="1788" width="17.85546875" style="1" customWidth="1"/>
    <col min="1789" max="1789" width="1.85546875" style="1" customWidth="1"/>
    <col min="1790" max="1793" width="3.28515625" style="1" customWidth="1"/>
    <col min="1794" max="1794" width="1.85546875" style="1" customWidth="1"/>
    <col min="1795" max="1795" width="12.42578125" style="1" customWidth="1"/>
    <col min="1796" max="1796" width="1.85546875" style="1" customWidth="1"/>
    <col min="1797" max="1799" width="3" style="1" customWidth="1"/>
    <col min="1800" max="1800" width="4.42578125" style="1" customWidth="1"/>
    <col min="1801" max="1802" width="3" style="1" customWidth="1"/>
    <col min="1803" max="1808" width="3.28515625" style="1" customWidth="1"/>
    <col min="1809" max="1810" width="9.140625" style="1" customWidth="1"/>
    <col min="1811" max="1814" width="3.28515625" style="1" customWidth="1"/>
    <col min="1815" max="1815" width="4.140625" style="1" customWidth="1"/>
    <col min="1816" max="2028" width="10.28515625" style="1"/>
    <col min="2029" max="2037" width="9.140625" style="1" customWidth="1"/>
    <col min="2038" max="2038" width="1" style="1" customWidth="1"/>
    <col min="2039" max="2042" width="3.28515625" style="1" customWidth="1"/>
    <col min="2043" max="2043" width="1.85546875" style="1" customWidth="1"/>
    <col min="2044" max="2044" width="17.85546875" style="1" customWidth="1"/>
    <col min="2045" max="2045" width="1.85546875" style="1" customWidth="1"/>
    <col min="2046" max="2049" width="3.28515625" style="1" customWidth="1"/>
    <col min="2050" max="2050" width="1.85546875" style="1" customWidth="1"/>
    <col min="2051" max="2051" width="12.42578125" style="1" customWidth="1"/>
    <col min="2052" max="2052" width="1.85546875" style="1" customWidth="1"/>
    <col min="2053" max="2055" width="3" style="1" customWidth="1"/>
    <col min="2056" max="2056" width="4.42578125" style="1" customWidth="1"/>
    <col min="2057" max="2058" width="3" style="1" customWidth="1"/>
    <col min="2059" max="2064" width="3.28515625" style="1" customWidth="1"/>
    <col min="2065" max="2066" width="9.140625" style="1" customWidth="1"/>
    <col min="2067" max="2070" width="3.28515625" style="1" customWidth="1"/>
    <col min="2071" max="2071" width="4.140625" style="1" customWidth="1"/>
    <col min="2072" max="2284" width="10.28515625" style="1"/>
    <col min="2285" max="2293" width="9.140625" style="1" customWidth="1"/>
    <col min="2294" max="2294" width="1" style="1" customWidth="1"/>
    <col min="2295" max="2298" width="3.28515625" style="1" customWidth="1"/>
    <col min="2299" max="2299" width="1.85546875" style="1" customWidth="1"/>
    <col min="2300" max="2300" width="17.85546875" style="1" customWidth="1"/>
    <col min="2301" max="2301" width="1.85546875" style="1" customWidth="1"/>
    <col min="2302" max="2305" width="3.28515625" style="1" customWidth="1"/>
    <col min="2306" max="2306" width="1.85546875" style="1" customWidth="1"/>
    <col min="2307" max="2307" width="12.42578125" style="1" customWidth="1"/>
    <col min="2308" max="2308" width="1.85546875" style="1" customWidth="1"/>
    <col min="2309" max="2311" width="3" style="1" customWidth="1"/>
    <col min="2312" max="2312" width="4.42578125" style="1" customWidth="1"/>
    <col min="2313" max="2314" width="3" style="1" customWidth="1"/>
    <col min="2315" max="2320" width="3.28515625" style="1" customWidth="1"/>
    <col min="2321" max="2322" width="9.140625" style="1" customWidth="1"/>
    <col min="2323" max="2326" width="3.28515625" style="1" customWidth="1"/>
    <col min="2327" max="2327" width="4.140625" style="1" customWidth="1"/>
    <col min="2328" max="2540" width="10.28515625" style="1"/>
    <col min="2541" max="2549" width="9.140625" style="1" customWidth="1"/>
    <col min="2550" max="2550" width="1" style="1" customWidth="1"/>
    <col min="2551" max="2554" width="3.28515625" style="1" customWidth="1"/>
    <col min="2555" max="2555" width="1.85546875" style="1" customWidth="1"/>
    <col min="2556" max="2556" width="17.85546875" style="1" customWidth="1"/>
    <col min="2557" max="2557" width="1.85546875" style="1" customWidth="1"/>
    <col min="2558" max="2561" width="3.28515625" style="1" customWidth="1"/>
    <col min="2562" max="2562" width="1.85546875" style="1" customWidth="1"/>
    <col min="2563" max="2563" width="12.42578125" style="1" customWidth="1"/>
    <col min="2564" max="2564" width="1.85546875" style="1" customWidth="1"/>
    <col min="2565" max="2567" width="3" style="1" customWidth="1"/>
    <col min="2568" max="2568" width="4.42578125" style="1" customWidth="1"/>
    <col min="2569" max="2570" width="3" style="1" customWidth="1"/>
    <col min="2571" max="2576" width="3.28515625" style="1" customWidth="1"/>
    <col min="2577" max="2578" width="9.140625" style="1" customWidth="1"/>
    <col min="2579" max="2582" width="3.28515625" style="1" customWidth="1"/>
    <col min="2583" max="2583" width="4.140625" style="1" customWidth="1"/>
    <col min="2584" max="2796" width="10.28515625" style="1"/>
    <col min="2797" max="2805" width="9.140625" style="1" customWidth="1"/>
    <col min="2806" max="2806" width="1" style="1" customWidth="1"/>
    <col min="2807" max="2810" width="3.28515625" style="1" customWidth="1"/>
    <col min="2811" max="2811" width="1.85546875" style="1" customWidth="1"/>
    <col min="2812" max="2812" width="17.85546875" style="1" customWidth="1"/>
    <col min="2813" max="2813" width="1.85546875" style="1" customWidth="1"/>
    <col min="2814" max="2817" width="3.28515625" style="1" customWidth="1"/>
    <col min="2818" max="2818" width="1.85546875" style="1" customWidth="1"/>
    <col min="2819" max="2819" width="12.42578125" style="1" customWidth="1"/>
    <col min="2820" max="2820" width="1.85546875" style="1" customWidth="1"/>
    <col min="2821" max="2823" width="3" style="1" customWidth="1"/>
    <col min="2824" max="2824" width="4.42578125" style="1" customWidth="1"/>
    <col min="2825" max="2826" width="3" style="1" customWidth="1"/>
    <col min="2827" max="2832" width="3.28515625" style="1" customWidth="1"/>
    <col min="2833" max="2834" width="9.140625" style="1" customWidth="1"/>
    <col min="2835" max="2838" width="3.28515625" style="1" customWidth="1"/>
    <col min="2839" max="2839" width="4.140625" style="1" customWidth="1"/>
    <col min="2840" max="3052" width="10.28515625" style="1"/>
    <col min="3053" max="3061" width="9.140625" style="1" customWidth="1"/>
    <col min="3062" max="3062" width="1" style="1" customWidth="1"/>
    <col min="3063" max="3066" width="3.28515625" style="1" customWidth="1"/>
    <col min="3067" max="3067" width="1.85546875" style="1" customWidth="1"/>
    <col min="3068" max="3068" width="17.85546875" style="1" customWidth="1"/>
    <col min="3069" max="3069" width="1.85546875" style="1" customWidth="1"/>
    <col min="3070" max="3073" width="3.28515625" style="1" customWidth="1"/>
    <col min="3074" max="3074" width="1.85546875" style="1" customWidth="1"/>
    <col min="3075" max="3075" width="12.42578125" style="1" customWidth="1"/>
    <col min="3076" max="3076" width="1.85546875" style="1" customWidth="1"/>
    <col min="3077" max="3079" width="3" style="1" customWidth="1"/>
    <col min="3080" max="3080" width="4.42578125" style="1" customWidth="1"/>
    <col min="3081" max="3082" width="3" style="1" customWidth="1"/>
    <col min="3083" max="3088" width="3.28515625" style="1" customWidth="1"/>
    <col min="3089" max="3090" width="9.140625" style="1" customWidth="1"/>
    <col min="3091" max="3094" width="3.28515625" style="1" customWidth="1"/>
    <col min="3095" max="3095" width="4.140625" style="1" customWidth="1"/>
    <col min="3096" max="3308" width="10.28515625" style="1"/>
    <col min="3309" max="3317" width="9.140625" style="1" customWidth="1"/>
    <col min="3318" max="3318" width="1" style="1" customWidth="1"/>
    <col min="3319" max="3322" width="3.28515625" style="1" customWidth="1"/>
    <col min="3323" max="3323" width="1.85546875" style="1" customWidth="1"/>
    <col min="3324" max="3324" width="17.85546875" style="1" customWidth="1"/>
    <col min="3325" max="3325" width="1.85546875" style="1" customWidth="1"/>
    <col min="3326" max="3329" width="3.28515625" style="1" customWidth="1"/>
    <col min="3330" max="3330" width="1.85546875" style="1" customWidth="1"/>
    <col min="3331" max="3331" width="12.42578125" style="1" customWidth="1"/>
    <col min="3332" max="3332" width="1.85546875" style="1" customWidth="1"/>
    <col min="3333" max="3335" width="3" style="1" customWidth="1"/>
    <col min="3336" max="3336" width="4.42578125" style="1" customWidth="1"/>
    <col min="3337" max="3338" width="3" style="1" customWidth="1"/>
    <col min="3339" max="3344" width="3.28515625" style="1" customWidth="1"/>
    <col min="3345" max="3346" width="9.140625" style="1" customWidth="1"/>
    <col min="3347" max="3350" width="3.28515625" style="1" customWidth="1"/>
    <col min="3351" max="3351" width="4.140625" style="1" customWidth="1"/>
    <col min="3352" max="3564" width="10.28515625" style="1"/>
    <col min="3565" max="3573" width="9.140625" style="1" customWidth="1"/>
    <col min="3574" max="3574" width="1" style="1" customWidth="1"/>
    <col min="3575" max="3578" width="3.28515625" style="1" customWidth="1"/>
    <col min="3579" max="3579" width="1.85546875" style="1" customWidth="1"/>
    <col min="3580" max="3580" width="17.85546875" style="1" customWidth="1"/>
    <col min="3581" max="3581" width="1.85546875" style="1" customWidth="1"/>
    <col min="3582" max="3585" width="3.28515625" style="1" customWidth="1"/>
    <col min="3586" max="3586" width="1.85546875" style="1" customWidth="1"/>
    <col min="3587" max="3587" width="12.42578125" style="1" customWidth="1"/>
    <col min="3588" max="3588" width="1.85546875" style="1" customWidth="1"/>
    <col min="3589" max="3591" width="3" style="1" customWidth="1"/>
    <col min="3592" max="3592" width="4.42578125" style="1" customWidth="1"/>
    <col min="3593" max="3594" width="3" style="1" customWidth="1"/>
    <col min="3595" max="3600" width="3.28515625" style="1" customWidth="1"/>
    <col min="3601" max="3602" width="9.140625" style="1" customWidth="1"/>
    <col min="3603" max="3606" width="3.28515625" style="1" customWidth="1"/>
    <col min="3607" max="3607" width="4.140625" style="1" customWidth="1"/>
    <col min="3608" max="3820" width="10.28515625" style="1"/>
    <col min="3821" max="3829" width="9.140625" style="1" customWidth="1"/>
    <col min="3830" max="3830" width="1" style="1" customWidth="1"/>
    <col min="3831" max="3834" width="3.28515625" style="1" customWidth="1"/>
    <col min="3835" max="3835" width="1.85546875" style="1" customWidth="1"/>
    <col min="3836" max="3836" width="17.85546875" style="1" customWidth="1"/>
    <col min="3837" max="3837" width="1.85546875" style="1" customWidth="1"/>
    <col min="3838" max="3841" width="3.28515625" style="1" customWidth="1"/>
    <col min="3842" max="3842" width="1.85546875" style="1" customWidth="1"/>
    <col min="3843" max="3843" width="12.42578125" style="1" customWidth="1"/>
    <col min="3844" max="3844" width="1.85546875" style="1" customWidth="1"/>
    <col min="3845" max="3847" width="3" style="1" customWidth="1"/>
    <col min="3848" max="3848" width="4.42578125" style="1" customWidth="1"/>
    <col min="3849" max="3850" width="3" style="1" customWidth="1"/>
    <col min="3851" max="3856" width="3.28515625" style="1" customWidth="1"/>
    <col min="3857" max="3858" width="9.140625" style="1" customWidth="1"/>
    <col min="3859" max="3862" width="3.28515625" style="1" customWidth="1"/>
    <col min="3863" max="3863" width="4.140625" style="1" customWidth="1"/>
    <col min="3864" max="4076" width="10.28515625" style="1"/>
    <col min="4077" max="4085" width="9.140625" style="1" customWidth="1"/>
    <col min="4086" max="4086" width="1" style="1" customWidth="1"/>
    <col min="4087" max="4090" width="3.28515625" style="1" customWidth="1"/>
    <col min="4091" max="4091" width="1.85546875" style="1" customWidth="1"/>
    <col min="4092" max="4092" width="17.85546875" style="1" customWidth="1"/>
    <col min="4093" max="4093" width="1.85546875" style="1" customWidth="1"/>
    <col min="4094" max="4097" width="3.28515625" style="1" customWidth="1"/>
    <col min="4098" max="4098" width="1.85546875" style="1" customWidth="1"/>
    <col min="4099" max="4099" width="12.42578125" style="1" customWidth="1"/>
    <col min="4100" max="4100" width="1.85546875" style="1" customWidth="1"/>
    <col min="4101" max="4103" width="3" style="1" customWidth="1"/>
    <col min="4104" max="4104" width="4.42578125" style="1" customWidth="1"/>
    <col min="4105" max="4106" width="3" style="1" customWidth="1"/>
    <col min="4107" max="4112" width="3.28515625" style="1" customWidth="1"/>
    <col min="4113" max="4114" width="9.140625" style="1" customWidth="1"/>
    <col min="4115" max="4118" width="3.28515625" style="1" customWidth="1"/>
    <col min="4119" max="4119" width="4.140625" style="1" customWidth="1"/>
    <col min="4120" max="4332" width="10.28515625" style="1"/>
    <col min="4333" max="4341" width="9.140625" style="1" customWidth="1"/>
    <col min="4342" max="4342" width="1" style="1" customWidth="1"/>
    <col min="4343" max="4346" width="3.28515625" style="1" customWidth="1"/>
    <col min="4347" max="4347" width="1.85546875" style="1" customWidth="1"/>
    <col min="4348" max="4348" width="17.85546875" style="1" customWidth="1"/>
    <col min="4349" max="4349" width="1.85546875" style="1" customWidth="1"/>
    <col min="4350" max="4353" width="3.28515625" style="1" customWidth="1"/>
    <col min="4354" max="4354" width="1.85546875" style="1" customWidth="1"/>
    <col min="4355" max="4355" width="12.42578125" style="1" customWidth="1"/>
    <col min="4356" max="4356" width="1.85546875" style="1" customWidth="1"/>
    <col min="4357" max="4359" width="3" style="1" customWidth="1"/>
    <col min="4360" max="4360" width="4.42578125" style="1" customWidth="1"/>
    <col min="4361" max="4362" width="3" style="1" customWidth="1"/>
    <col min="4363" max="4368" width="3.28515625" style="1" customWidth="1"/>
    <col min="4369" max="4370" width="9.140625" style="1" customWidth="1"/>
    <col min="4371" max="4374" width="3.28515625" style="1" customWidth="1"/>
    <col min="4375" max="4375" width="4.140625" style="1" customWidth="1"/>
    <col min="4376" max="4588" width="10.28515625" style="1"/>
    <col min="4589" max="4597" width="9.140625" style="1" customWidth="1"/>
    <col min="4598" max="4598" width="1" style="1" customWidth="1"/>
    <col min="4599" max="4602" width="3.28515625" style="1" customWidth="1"/>
    <col min="4603" max="4603" width="1.85546875" style="1" customWidth="1"/>
    <col min="4604" max="4604" width="17.85546875" style="1" customWidth="1"/>
    <col min="4605" max="4605" width="1.85546875" style="1" customWidth="1"/>
    <col min="4606" max="4609" width="3.28515625" style="1" customWidth="1"/>
    <col min="4610" max="4610" width="1.85546875" style="1" customWidth="1"/>
    <col min="4611" max="4611" width="12.42578125" style="1" customWidth="1"/>
    <col min="4612" max="4612" width="1.85546875" style="1" customWidth="1"/>
    <col min="4613" max="4615" width="3" style="1" customWidth="1"/>
    <col min="4616" max="4616" width="4.42578125" style="1" customWidth="1"/>
    <col min="4617" max="4618" width="3" style="1" customWidth="1"/>
    <col min="4619" max="4624" width="3.28515625" style="1" customWidth="1"/>
    <col min="4625" max="4626" width="9.140625" style="1" customWidth="1"/>
    <col min="4627" max="4630" width="3.28515625" style="1" customWidth="1"/>
    <col min="4631" max="4631" width="4.140625" style="1" customWidth="1"/>
    <col min="4632" max="4844" width="10.28515625" style="1"/>
    <col min="4845" max="4853" width="9.140625" style="1" customWidth="1"/>
    <col min="4854" max="4854" width="1" style="1" customWidth="1"/>
    <col min="4855" max="4858" width="3.28515625" style="1" customWidth="1"/>
    <col min="4859" max="4859" width="1.85546875" style="1" customWidth="1"/>
    <col min="4860" max="4860" width="17.85546875" style="1" customWidth="1"/>
    <col min="4861" max="4861" width="1.85546875" style="1" customWidth="1"/>
    <col min="4862" max="4865" width="3.28515625" style="1" customWidth="1"/>
    <col min="4866" max="4866" width="1.85546875" style="1" customWidth="1"/>
    <col min="4867" max="4867" width="12.42578125" style="1" customWidth="1"/>
    <col min="4868" max="4868" width="1.85546875" style="1" customWidth="1"/>
    <col min="4869" max="4871" width="3" style="1" customWidth="1"/>
    <col min="4872" max="4872" width="4.42578125" style="1" customWidth="1"/>
    <col min="4873" max="4874" width="3" style="1" customWidth="1"/>
    <col min="4875" max="4880" width="3.28515625" style="1" customWidth="1"/>
    <col min="4881" max="4882" width="9.140625" style="1" customWidth="1"/>
    <col min="4883" max="4886" width="3.28515625" style="1" customWidth="1"/>
    <col min="4887" max="4887" width="4.140625" style="1" customWidth="1"/>
    <col min="4888" max="5100" width="10.28515625" style="1"/>
    <col min="5101" max="5109" width="9.140625" style="1" customWidth="1"/>
    <col min="5110" max="5110" width="1" style="1" customWidth="1"/>
    <col min="5111" max="5114" width="3.28515625" style="1" customWidth="1"/>
    <col min="5115" max="5115" width="1.85546875" style="1" customWidth="1"/>
    <col min="5116" max="5116" width="17.85546875" style="1" customWidth="1"/>
    <col min="5117" max="5117" width="1.85546875" style="1" customWidth="1"/>
    <col min="5118" max="5121" width="3.28515625" style="1" customWidth="1"/>
    <col min="5122" max="5122" width="1.85546875" style="1" customWidth="1"/>
    <col min="5123" max="5123" width="12.42578125" style="1" customWidth="1"/>
    <col min="5124" max="5124" width="1.85546875" style="1" customWidth="1"/>
    <col min="5125" max="5127" width="3" style="1" customWidth="1"/>
    <col min="5128" max="5128" width="4.42578125" style="1" customWidth="1"/>
    <col min="5129" max="5130" width="3" style="1" customWidth="1"/>
    <col min="5131" max="5136" width="3.28515625" style="1" customWidth="1"/>
    <col min="5137" max="5138" width="9.140625" style="1" customWidth="1"/>
    <col min="5139" max="5142" width="3.28515625" style="1" customWidth="1"/>
    <col min="5143" max="5143" width="4.140625" style="1" customWidth="1"/>
    <col min="5144" max="5356" width="10.28515625" style="1"/>
    <col min="5357" max="5365" width="9.140625" style="1" customWidth="1"/>
    <col min="5366" max="5366" width="1" style="1" customWidth="1"/>
    <col min="5367" max="5370" width="3.28515625" style="1" customWidth="1"/>
    <col min="5371" max="5371" width="1.85546875" style="1" customWidth="1"/>
    <col min="5372" max="5372" width="17.85546875" style="1" customWidth="1"/>
    <col min="5373" max="5373" width="1.85546875" style="1" customWidth="1"/>
    <col min="5374" max="5377" width="3.28515625" style="1" customWidth="1"/>
    <col min="5378" max="5378" width="1.85546875" style="1" customWidth="1"/>
    <col min="5379" max="5379" width="12.42578125" style="1" customWidth="1"/>
    <col min="5380" max="5380" width="1.85546875" style="1" customWidth="1"/>
    <col min="5381" max="5383" width="3" style="1" customWidth="1"/>
    <col min="5384" max="5384" width="4.42578125" style="1" customWidth="1"/>
    <col min="5385" max="5386" width="3" style="1" customWidth="1"/>
    <col min="5387" max="5392" width="3.28515625" style="1" customWidth="1"/>
    <col min="5393" max="5394" width="9.140625" style="1" customWidth="1"/>
    <col min="5395" max="5398" width="3.28515625" style="1" customWidth="1"/>
    <col min="5399" max="5399" width="4.140625" style="1" customWidth="1"/>
    <col min="5400" max="5612" width="10.28515625" style="1"/>
    <col min="5613" max="5621" width="9.140625" style="1" customWidth="1"/>
    <col min="5622" max="5622" width="1" style="1" customWidth="1"/>
    <col min="5623" max="5626" width="3.28515625" style="1" customWidth="1"/>
    <col min="5627" max="5627" width="1.85546875" style="1" customWidth="1"/>
    <col min="5628" max="5628" width="17.85546875" style="1" customWidth="1"/>
    <col min="5629" max="5629" width="1.85546875" style="1" customWidth="1"/>
    <col min="5630" max="5633" width="3.28515625" style="1" customWidth="1"/>
    <col min="5634" max="5634" width="1.85546875" style="1" customWidth="1"/>
    <col min="5635" max="5635" width="12.42578125" style="1" customWidth="1"/>
    <col min="5636" max="5636" width="1.85546875" style="1" customWidth="1"/>
    <col min="5637" max="5639" width="3" style="1" customWidth="1"/>
    <col min="5640" max="5640" width="4.42578125" style="1" customWidth="1"/>
    <col min="5641" max="5642" width="3" style="1" customWidth="1"/>
    <col min="5643" max="5648" width="3.28515625" style="1" customWidth="1"/>
    <col min="5649" max="5650" width="9.140625" style="1" customWidth="1"/>
    <col min="5651" max="5654" width="3.28515625" style="1" customWidth="1"/>
    <col min="5655" max="5655" width="4.140625" style="1" customWidth="1"/>
    <col min="5656" max="5868" width="10.28515625" style="1"/>
    <col min="5869" max="5877" width="9.140625" style="1" customWidth="1"/>
    <col min="5878" max="5878" width="1" style="1" customWidth="1"/>
    <col min="5879" max="5882" width="3.28515625" style="1" customWidth="1"/>
    <col min="5883" max="5883" width="1.85546875" style="1" customWidth="1"/>
    <col min="5884" max="5884" width="17.85546875" style="1" customWidth="1"/>
    <col min="5885" max="5885" width="1.85546875" style="1" customWidth="1"/>
    <col min="5886" max="5889" width="3.28515625" style="1" customWidth="1"/>
    <col min="5890" max="5890" width="1.85546875" style="1" customWidth="1"/>
    <col min="5891" max="5891" width="12.42578125" style="1" customWidth="1"/>
    <col min="5892" max="5892" width="1.85546875" style="1" customWidth="1"/>
    <col min="5893" max="5895" width="3" style="1" customWidth="1"/>
    <col min="5896" max="5896" width="4.42578125" style="1" customWidth="1"/>
    <col min="5897" max="5898" width="3" style="1" customWidth="1"/>
    <col min="5899" max="5904" width="3.28515625" style="1" customWidth="1"/>
    <col min="5905" max="5906" width="9.140625" style="1" customWidth="1"/>
    <col min="5907" max="5910" width="3.28515625" style="1" customWidth="1"/>
    <col min="5911" max="5911" width="4.140625" style="1" customWidth="1"/>
    <col min="5912" max="6124" width="10.28515625" style="1"/>
    <col min="6125" max="6133" width="9.140625" style="1" customWidth="1"/>
    <col min="6134" max="6134" width="1" style="1" customWidth="1"/>
    <col min="6135" max="6138" width="3.28515625" style="1" customWidth="1"/>
    <col min="6139" max="6139" width="1.85546875" style="1" customWidth="1"/>
    <col min="6140" max="6140" width="17.85546875" style="1" customWidth="1"/>
    <col min="6141" max="6141" width="1.85546875" style="1" customWidth="1"/>
    <col min="6142" max="6145" width="3.28515625" style="1" customWidth="1"/>
    <col min="6146" max="6146" width="1.85546875" style="1" customWidth="1"/>
    <col min="6147" max="6147" width="12.42578125" style="1" customWidth="1"/>
    <col min="6148" max="6148" width="1.85546875" style="1" customWidth="1"/>
    <col min="6149" max="6151" width="3" style="1" customWidth="1"/>
    <col min="6152" max="6152" width="4.42578125" style="1" customWidth="1"/>
    <col min="6153" max="6154" width="3" style="1" customWidth="1"/>
    <col min="6155" max="6160" width="3.28515625" style="1" customWidth="1"/>
    <col min="6161" max="6162" width="9.140625" style="1" customWidth="1"/>
    <col min="6163" max="6166" width="3.28515625" style="1" customWidth="1"/>
    <col min="6167" max="6167" width="4.140625" style="1" customWidth="1"/>
    <col min="6168" max="6380" width="10.28515625" style="1"/>
    <col min="6381" max="6389" width="9.140625" style="1" customWidth="1"/>
    <col min="6390" max="6390" width="1" style="1" customWidth="1"/>
    <col min="6391" max="6394" width="3.28515625" style="1" customWidth="1"/>
    <col min="6395" max="6395" width="1.85546875" style="1" customWidth="1"/>
    <col min="6396" max="6396" width="17.85546875" style="1" customWidth="1"/>
    <col min="6397" max="6397" width="1.85546875" style="1" customWidth="1"/>
    <col min="6398" max="6401" width="3.28515625" style="1" customWidth="1"/>
    <col min="6402" max="6402" width="1.85546875" style="1" customWidth="1"/>
    <col min="6403" max="6403" width="12.42578125" style="1" customWidth="1"/>
    <col min="6404" max="6404" width="1.85546875" style="1" customWidth="1"/>
    <col min="6405" max="6407" width="3" style="1" customWidth="1"/>
    <col min="6408" max="6408" width="4.42578125" style="1" customWidth="1"/>
    <col min="6409" max="6410" width="3" style="1" customWidth="1"/>
    <col min="6411" max="6416" width="3.28515625" style="1" customWidth="1"/>
    <col min="6417" max="6418" width="9.140625" style="1" customWidth="1"/>
    <col min="6419" max="6422" width="3.28515625" style="1" customWidth="1"/>
    <col min="6423" max="6423" width="4.140625" style="1" customWidth="1"/>
    <col min="6424" max="6636" width="10.28515625" style="1"/>
    <col min="6637" max="6645" width="9.140625" style="1" customWidth="1"/>
    <col min="6646" max="6646" width="1" style="1" customWidth="1"/>
    <col min="6647" max="6650" width="3.28515625" style="1" customWidth="1"/>
    <col min="6651" max="6651" width="1.85546875" style="1" customWidth="1"/>
    <col min="6652" max="6652" width="17.85546875" style="1" customWidth="1"/>
    <col min="6653" max="6653" width="1.85546875" style="1" customWidth="1"/>
    <col min="6654" max="6657" width="3.28515625" style="1" customWidth="1"/>
    <col min="6658" max="6658" width="1.85546875" style="1" customWidth="1"/>
    <col min="6659" max="6659" width="12.42578125" style="1" customWidth="1"/>
    <col min="6660" max="6660" width="1.85546875" style="1" customWidth="1"/>
    <col min="6661" max="6663" width="3" style="1" customWidth="1"/>
    <col min="6664" max="6664" width="4.42578125" style="1" customWidth="1"/>
    <col min="6665" max="6666" width="3" style="1" customWidth="1"/>
    <col min="6667" max="6672" width="3.28515625" style="1" customWidth="1"/>
    <col min="6673" max="6674" width="9.140625" style="1" customWidth="1"/>
    <col min="6675" max="6678" width="3.28515625" style="1" customWidth="1"/>
    <col min="6679" max="6679" width="4.140625" style="1" customWidth="1"/>
    <col min="6680" max="6892" width="10.28515625" style="1"/>
    <col min="6893" max="6901" width="9.140625" style="1" customWidth="1"/>
    <col min="6902" max="6902" width="1" style="1" customWidth="1"/>
    <col min="6903" max="6906" width="3.28515625" style="1" customWidth="1"/>
    <col min="6907" max="6907" width="1.85546875" style="1" customWidth="1"/>
    <col min="6908" max="6908" width="17.85546875" style="1" customWidth="1"/>
    <col min="6909" max="6909" width="1.85546875" style="1" customWidth="1"/>
    <col min="6910" max="6913" width="3.28515625" style="1" customWidth="1"/>
    <col min="6914" max="6914" width="1.85546875" style="1" customWidth="1"/>
    <col min="6915" max="6915" width="12.42578125" style="1" customWidth="1"/>
    <col min="6916" max="6916" width="1.85546875" style="1" customWidth="1"/>
    <col min="6917" max="6919" width="3" style="1" customWidth="1"/>
    <col min="6920" max="6920" width="4.42578125" style="1" customWidth="1"/>
    <col min="6921" max="6922" width="3" style="1" customWidth="1"/>
    <col min="6923" max="6928" width="3.28515625" style="1" customWidth="1"/>
    <col min="6929" max="6930" width="9.140625" style="1" customWidth="1"/>
    <col min="6931" max="6934" width="3.28515625" style="1" customWidth="1"/>
    <col min="6935" max="6935" width="4.140625" style="1" customWidth="1"/>
    <col min="6936" max="7148" width="10.28515625" style="1"/>
    <col min="7149" max="7157" width="9.140625" style="1" customWidth="1"/>
    <col min="7158" max="7158" width="1" style="1" customWidth="1"/>
    <col min="7159" max="7162" width="3.28515625" style="1" customWidth="1"/>
    <col min="7163" max="7163" width="1.85546875" style="1" customWidth="1"/>
    <col min="7164" max="7164" width="17.85546875" style="1" customWidth="1"/>
    <col min="7165" max="7165" width="1.85546875" style="1" customWidth="1"/>
    <col min="7166" max="7169" width="3.28515625" style="1" customWidth="1"/>
    <col min="7170" max="7170" width="1.85546875" style="1" customWidth="1"/>
    <col min="7171" max="7171" width="12.42578125" style="1" customWidth="1"/>
    <col min="7172" max="7172" width="1.85546875" style="1" customWidth="1"/>
    <col min="7173" max="7175" width="3" style="1" customWidth="1"/>
    <col min="7176" max="7176" width="4.42578125" style="1" customWidth="1"/>
    <col min="7177" max="7178" width="3" style="1" customWidth="1"/>
    <col min="7179" max="7184" width="3.28515625" style="1" customWidth="1"/>
    <col min="7185" max="7186" width="9.140625" style="1" customWidth="1"/>
    <col min="7187" max="7190" width="3.28515625" style="1" customWidth="1"/>
    <col min="7191" max="7191" width="4.140625" style="1" customWidth="1"/>
    <col min="7192" max="7404" width="10.28515625" style="1"/>
    <col min="7405" max="7413" width="9.140625" style="1" customWidth="1"/>
    <col min="7414" max="7414" width="1" style="1" customWidth="1"/>
    <col min="7415" max="7418" width="3.28515625" style="1" customWidth="1"/>
    <col min="7419" max="7419" width="1.85546875" style="1" customWidth="1"/>
    <col min="7420" max="7420" width="17.85546875" style="1" customWidth="1"/>
    <col min="7421" max="7421" width="1.85546875" style="1" customWidth="1"/>
    <col min="7422" max="7425" width="3.28515625" style="1" customWidth="1"/>
    <col min="7426" max="7426" width="1.85546875" style="1" customWidth="1"/>
    <col min="7427" max="7427" width="12.42578125" style="1" customWidth="1"/>
    <col min="7428" max="7428" width="1.85546875" style="1" customWidth="1"/>
    <col min="7429" max="7431" width="3" style="1" customWidth="1"/>
    <col min="7432" max="7432" width="4.42578125" style="1" customWidth="1"/>
    <col min="7433" max="7434" width="3" style="1" customWidth="1"/>
    <col min="7435" max="7440" width="3.28515625" style="1" customWidth="1"/>
    <col min="7441" max="7442" width="9.140625" style="1" customWidth="1"/>
    <col min="7443" max="7446" width="3.28515625" style="1" customWidth="1"/>
    <col min="7447" max="7447" width="4.140625" style="1" customWidth="1"/>
    <col min="7448" max="7660" width="10.28515625" style="1"/>
    <col min="7661" max="7669" width="9.140625" style="1" customWidth="1"/>
    <col min="7670" max="7670" width="1" style="1" customWidth="1"/>
    <col min="7671" max="7674" width="3.28515625" style="1" customWidth="1"/>
    <col min="7675" max="7675" width="1.85546875" style="1" customWidth="1"/>
    <col min="7676" max="7676" width="17.85546875" style="1" customWidth="1"/>
    <col min="7677" max="7677" width="1.85546875" style="1" customWidth="1"/>
    <col min="7678" max="7681" width="3.28515625" style="1" customWidth="1"/>
    <col min="7682" max="7682" width="1.85546875" style="1" customWidth="1"/>
    <col min="7683" max="7683" width="12.42578125" style="1" customWidth="1"/>
    <col min="7684" max="7684" width="1.85546875" style="1" customWidth="1"/>
    <col min="7685" max="7687" width="3" style="1" customWidth="1"/>
    <col min="7688" max="7688" width="4.42578125" style="1" customWidth="1"/>
    <col min="7689" max="7690" width="3" style="1" customWidth="1"/>
    <col min="7691" max="7696" width="3.28515625" style="1" customWidth="1"/>
    <col min="7697" max="7698" width="9.140625" style="1" customWidth="1"/>
    <col min="7699" max="7702" width="3.28515625" style="1" customWidth="1"/>
    <col min="7703" max="7703" width="4.140625" style="1" customWidth="1"/>
    <col min="7704" max="7916" width="10.28515625" style="1"/>
    <col min="7917" max="7925" width="9.140625" style="1" customWidth="1"/>
    <col min="7926" max="7926" width="1" style="1" customWidth="1"/>
    <col min="7927" max="7930" width="3.28515625" style="1" customWidth="1"/>
    <col min="7931" max="7931" width="1.85546875" style="1" customWidth="1"/>
    <col min="7932" max="7932" width="17.85546875" style="1" customWidth="1"/>
    <col min="7933" max="7933" width="1.85546875" style="1" customWidth="1"/>
    <col min="7934" max="7937" width="3.28515625" style="1" customWidth="1"/>
    <col min="7938" max="7938" width="1.85546875" style="1" customWidth="1"/>
    <col min="7939" max="7939" width="12.42578125" style="1" customWidth="1"/>
    <col min="7940" max="7940" width="1.85546875" style="1" customWidth="1"/>
    <col min="7941" max="7943" width="3" style="1" customWidth="1"/>
    <col min="7944" max="7944" width="4.42578125" style="1" customWidth="1"/>
    <col min="7945" max="7946" width="3" style="1" customWidth="1"/>
    <col min="7947" max="7952" width="3.28515625" style="1" customWidth="1"/>
    <col min="7953" max="7954" width="9.140625" style="1" customWidth="1"/>
    <col min="7955" max="7958" width="3.28515625" style="1" customWidth="1"/>
    <col min="7959" max="7959" width="4.140625" style="1" customWidth="1"/>
    <col min="7960" max="8172" width="10.28515625" style="1"/>
    <col min="8173" max="8181" width="9.140625" style="1" customWidth="1"/>
    <col min="8182" max="8182" width="1" style="1" customWidth="1"/>
    <col min="8183" max="8186" width="3.28515625" style="1" customWidth="1"/>
    <col min="8187" max="8187" width="1.85546875" style="1" customWidth="1"/>
    <col min="8188" max="8188" width="17.85546875" style="1" customWidth="1"/>
    <col min="8189" max="8189" width="1.85546875" style="1" customWidth="1"/>
    <col min="8190" max="8193" width="3.28515625" style="1" customWidth="1"/>
    <col min="8194" max="8194" width="1.85546875" style="1" customWidth="1"/>
    <col min="8195" max="8195" width="12.42578125" style="1" customWidth="1"/>
    <col min="8196" max="8196" width="1.85546875" style="1" customWidth="1"/>
    <col min="8197" max="8199" width="3" style="1" customWidth="1"/>
    <col min="8200" max="8200" width="4.42578125" style="1" customWidth="1"/>
    <col min="8201" max="8202" width="3" style="1" customWidth="1"/>
    <col min="8203" max="8208" width="3.28515625" style="1" customWidth="1"/>
    <col min="8209" max="8210" width="9.140625" style="1" customWidth="1"/>
    <col min="8211" max="8214" width="3.28515625" style="1" customWidth="1"/>
    <col min="8215" max="8215" width="4.140625" style="1" customWidth="1"/>
    <col min="8216" max="8428" width="10.28515625" style="1"/>
    <col min="8429" max="8437" width="9.140625" style="1" customWidth="1"/>
    <col min="8438" max="8438" width="1" style="1" customWidth="1"/>
    <col min="8439" max="8442" width="3.28515625" style="1" customWidth="1"/>
    <col min="8443" max="8443" width="1.85546875" style="1" customWidth="1"/>
    <col min="8444" max="8444" width="17.85546875" style="1" customWidth="1"/>
    <col min="8445" max="8445" width="1.85546875" style="1" customWidth="1"/>
    <col min="8446" max="8449" width="3.28515625" style="1" customWidth="1"/>
    <col min="8450" max="8450" width="1.85546875" style="1" customWidth="1"/>
    <col min="8451" max="8451" width="12.42578125" style="1" customWidth="1"/>
    <col min="8452" max="8452" width="1.85546875" style="1" customWidth="1"/>
    <col min="8453" max="8455" width="3" style="1" customWidth="1"/>
    <col min="8456" max="8456" width="4.42578125" style="1" customWidth="1"/>
    <col min="8457" max="8458" width="3" style="1" customWidth="1"/>
    <col min="8459" max="8464" width="3.28515625" style="1" customWidth="1"/>
    <col min="8465" max="8466" width="9.140625" style="1" customWidth="1"/>
    <col min="8467" max="8470" width="3.28515625" style="1" customWidth="1"/>
    <col min="8471" max="8471" width="4.140625" style="1" customWidth="1"/>
    <col min="8472" max="8684" width="10.28515625" style="1"/>
    <col min="8685" max="8693" width="9.140625" style="1" customWidth="1"/>
    <col min="8694" max="8694" width="1" style="1" customWidth="1"/>
    <col min="8695" max="8698" width="3.28515625" style="1" customWidth="1"/>
    <col min="8699" max="8699" width="1.85546875" style="1" customWidth="1"/>
    <col min="8700" max="8700" width="17.85546875" style="1" customWidth="1"/>
    <col min="8701" max="8701" width="1.85546875" style="1" customWidth="1"/>
    <col min="8702" max="8705" width="3.28515625" style="1" customWidth="1"/>
    <col min="8706" max="8706" width="1.85546875" style="1" customWidth="1"/>
    <col min="8707" max="8707" width="12.42578125" style="1" customWidth="1"/>
    <col min="8708" max="8708" width="1.85546875" style="1" customWidth="1"/>
    <col min="8709" max="8711" width="3" style="1" customWidth="1"/>
    <col min="8712" max="8712" width="4.42578125" style="1" customWidth="1"/>
    <col min="8713" max="8714" width="3" style="1" customWidth="1"/>
    <col min="8715" max="8720" width="3.28515625" style="1" customWidth="1"/>
    <col min="8721" max="8722" width="9.140625" style="1" customWidth="1"/>
    <col min="8723" max="8726" width="3.28515625" style="1" customWidth="1"/>
    <col min="8727" max="8727" width="4.140625" style="1" customWidth="1"/>
    <col min="8728" max="8940" width="10.28515625" style="1"/>
    <col min="8941" max="8949" width="9.140625" style="1" customWidth="1"/>
    <col min="8950" max="8950" width="1" style="1" customWidth="1"/>
    <col min="8951" max="8954" width="3.28515625" style="1" customWidth="1"/>
    <col min="8955" max="8955" width="1.85546875" style="1" customWidth="1"/>
    <col min="8956" max="8956" width="17.85546875" style="1" customWidth="1"/>
    <col min="8957" max="8957" width="1.85546875" style="1" customWidth="1"/>
    <col min="8958" max="8961" width="3.28515625" style="1" customWidth="1"/>
    <col min="8962" max="8962" width="1.85546875" style="1" customWidth="1"/>
    <col min="8963" max="8963" width="12.42578125" style="1" customWidth="1"/>
    <col min="8964" max="8964" width="1.85546875" style="1" customWidth="1"/>
    <col min="8965" max="8967" width="3" style="1" customWidth="1"/>
    <col min="8968" max="8968" width="4.42578125" style="1" customWidth="1"/>
    <col min="8969" max="8970" width="3" style="1" customWidth="1"/>
    <col min="8971" max="8976" width="3.28515625" style="1" customWidth="1"/>
    <col min="8977" max="8978" width="9.140625" style="1" customWidth="1"/>
    <col min="8979" max="8982" width="3.28515625" style="1" customWidth="1"/>
    <col min="8983" max="8983" width="4.140625" style="1" customWidth="1"/>
    <col min="8984" max="9196" width="10.28515625" style="1"/>
    <col min="9197" max="9205" width="9.140625" style="1" customWidth="1"/>
    <col min="9206" max="9206" width="1" style="1" customWidth="1"/>
    <col min="9207" max="9210" width="3.28515625" style="1" customWidth="1"/>
    <col min="9211" max="9211" width="1.85546875" style="1" customWidth="1"/>
    <col min="9212" max="9212" width="17.85546875" style="1" customWidth="1"/>
    <col min="9213" max="9213" width="1.85546875" style="1" customWidth="1"/>
    <col min="9214" max="9217" width="3.28515625" style="1" customWidth="1"/>
    <col min="9218" max="9218" width="1.85546875" style="1" customWidth="1"/>
    <col min="9219" max="9219" width="12.42578125" style="1" customWidth="1"/>
    <col min="9220" max="9220" width="1.85546875" style="1" customWidth="1"/>
    <col min="9221" max="9223" width="3" style="1" customWidth="1"/>
    <col min="9224" max="9224" width="4.42578125" style="1" customWidth="1"/>
    <col min="9225" max="9226" width="3" style="1" customWidth="1"/>
    <col min="9227" max="9232" width="3.28515625" style="1" customWidth="1"/>
    <col min="9233" max="9234" width="9.140625" style="1" customWidth="1"/>
    <col min="9235" max="9238" width="3.28515625" style="1" customWidth="1"/>
    <col min="9239" max="9239" width="4.140625" style="1" customWidth="1"/>
    <col min="9240" max="9452" width="10.28515625" style="1"/>
    <col min="9453" max="9461" width="9.140625" style="1" customWidth="1"/>
    <col min="9462" max="9462" width="1" style="1" customWidth="1"/>
    <col min="9463" max="9466" width="3.28515625" style="1" customWidth="1"/>
    <col min="9467" max="9467" width="1.85546875" style="1" customWidth="1"/>
    <col min="9468" max="9468" width="17.85546875" style="1" customWidth="1"/>
    <col min="9469" max="9469" width="1.85546875" style="1" customWidth="1"/>
    <col min="9470" max="9473" width="3.28515625" style="1" customWidth="1"/>
    <col min="9474" max="9474" width="1.85546875" style="1" customWidth="1"/>
    <col min="9475" max="9475" width="12.42578125" style="1" customWidth="1"/>
    <col min="9476" max="9476" width="1.85546875" style="1" customWidth="1"/>
    <col min="9477" max="9479" width="3" style="1" customWidth="1"/>
    <col min="9480" max="9480" width="4.42578125" style="1" customWidth="1"/>
    <col min="9481" max="9482" width="3" style="1" customWidth="1"/>
    <col min="9483" max="9488" width="3.28515625" style="1" customWidth="1"/>
    <col min="9489" max="9490" width="9.140625" style="1" customWidth="1"/>
    <col min="9491" max="9494" width="3.28515625" style="1" customWidth="1"/>
    <col min="9495" max="9495" width="4.140625" style="1" customWidth="1"/>
    <col min="9496" max="9708" width="10.28515625" style="1"/>
    <col min="9709" max="9717" width="9.140625" style="1" customWidth="1"/>
    <col min="9718" max="9718" width="1" style="1" customWidth="1"/>
    <col min="9719" max="9722" width="3.28515625" style="1" customWidth="1"/>
    <col min="9723" max="9723" width="1.85546875" style="1" customWidth="1"/>
    <col min="9724" max="9724" width="17.85546875" style="1" customWidth="1"/>
    <col min="9725" max="9725" width="1.85546875" style="1" customWidth="1"/>
    <col min="9726" max="9729" width="3.28515625" style="1" customWidth="1"/>
    <col min="9730" max="9730" width="1.85546875" style="1" customWidth="1"/>
    <col min="9731" max="9731" width="12.42578125" style="1" customWidth="1"/>
    <col min="9732" max="9732" width="1.85546875" style="1" customWidth="1"/>
    <col min="9733" max="9735" width="3" style="1" customWidth="1"/>
    <col min="9736" max="9736" width="4.42578125" style="1" customWidth="1"/>
    <col min="9737" max="9738" width="3" style="1" customWidth="1"/>
    <col min="9739" max="9744" width="3.28515625" style="1" customWidth="1"/>
    <col min="9745" max="9746" width="9.140625" style="1" customWidth="1"/>
    <col min="9747" max="9750" width="3.28515625" style="1" customWidth="1"/>
    <col min="9751" max="9751" width="4.140625" style="1" customWidth="1"/>
    <col min="9752" max="9964" width="10.28515625" style="1"/>
    <col min="9965" max="9973" width="9.140625" style="1" customWidth="1"/>
    <col min="9974" max="9974" width="1" style="1" customWidth="1"/>
    <col min="9975" max="9978" width="3.28515625" style="1" customWidth="1"/>
    <col min="9979" max="9979" width="1.85546875" style="1" customWidth="1"/>
    <col min="9980" max="9980" width="17.85546875" style="1" customWidth="1"/>
    <col min="9981" max="9981" width="1.85546875" style="1" customWidth="1"/>
    <col min="9982" max="9985" width="3.28515625" style="1" customWidth="1"/>
    <col min="9986" max="9986" width="1.85546875" style="1" customWidth="1"/>
    <col min="9987" max="9987" width="12.42578125" style="1" customWidth="1"/>
    <col min="9988" max="9988" width="1.85546875" style="1" customWidth="1"/>
    <col min="9989" max="9991" width="3" style="1" customWidth="1"/>
    <col min="9992" max="9992" width="4.42578125" style="1" customWidth="1"/>
    <col min="9993" max="9994" width="3" style="1" customWidth="1"/>
    <col min="9995" max="10000" width="3.28515625" style="1" customWidth="1"/>
    <col min="10001" max="10002" width="9.140625" style="1" customWidth="1"/>
    <col min="10003" max="10006" width="3.28515625" style="1" customWidth="1"/>
    <col min="10007" max="10007" width="4.140625" style="1" customWidth="1"/>
    <col min="10008" max="10220" width="10.28515625" style="1"/>
    <col min="10221" max="10229" width="9.140625" style="1" customWidth="1"/>
    <col min="10230" max="10230" width="1" style="1" customWidth="1"/>
    <col min="10231" max="10234" width="3.28515625" style="1" customWidth="1"/>
    <col min="10235" max="10235" width="1.85546875" style="1" customWidth="1"/>
    <col min="10236" max="10236" width="17.85546875" style="1" customWidth="1"/>
    <col min="10237" max="10237" width="1.85546875" style="1" customWidth="1"/>
    <col min="10238" max="10241" width="3.28515625" style="1" customWidth="1"/>
    <col min="10242" max="10242" width="1.85546875" style="1" customWidth="1"/>
    <col min="10243" max="10243" width="12.42578125" style="1" customWidth="1"/>
    <col min="10244" max="10244" width="1.85546875" style="1" customWidth="1"/>
    <col min="10245" max="10247" width="3" style="1" customWidth="1"/>
    <col min="10248" max="10248" width="4.42578125" style="1" customWidth="1"/>
    <col min="10249" max="10250" width="3" style="1" customWidth="1"/>
    <col min="10251" max="10256" width="3.28515625" style="1" customWidth="1"/>
    <col min="10257" max="10258" width="9.140625" style="1" customWidth="1"/>
    <col min="10259" max="10262" width="3.28515625" style="1" customWidth="1"/>
    <col min="10263" max="10263" width="4.140625" style="1" customWidth="1"/>
    <col min="10264" max="10476" width="10.28515625" style="1"/>
    <col min="10477" max="10485" width="9.140625" style="1" customWidth="1"/>
    <col min="10486" max="10486" width="1" style="1" customWidth="1"/>
    <col min="10487" max="10490" width="3.28515625" style="1" customWidth="1"/>
    <col min="10491" max="10491" width="1.85546875" style="1" customWidth="1"/>
    <col min="10492" max="10492" width="17.85546875" style="1" customWidth="1"/>
    <col min="10493" max="10493" width="1.85546875" style="1" customWidth="1"/>
    <col min="10494" max="10497" width="3.28515625" style="1" customWidth="1"/>
    <col min="10498" max="10498" width="1.85546875" style="1" customWidth="1"/>
    <col min="10499" max="10499" width="12.42578125" style="1" customWidth="1"/>
    <col min="10500" max="10500" width="1.85546875" style="1" customWidth="1"/>
    <col min="10501" max="10503" width="3" style="1" customWidth="1"/>
    <col min="10504" max="10504" width="4.42578125" style="1" customWidth="1"/>
    <col min="10505" max="10506" width="3" style="1" customWidth="1"/>
    <col min="10507" max="10512" width="3.28515625" style="1" customWidth="1"/>
    <col min="10513" max="10514" width="9.140625" style="1" customWidth="1"/>
    <col min="10515" max="10518" width="3.28515625" style="1" customWidth="1"/>
    <col min="10519" max="10519" width="4.140625" style="1" customWidth="1"/>
    <col min="10520" max="10732" width="10.28515625" style="1"/>
    <col min="10733" max="10741" width="9.140625" style="1" customWidth="1"/>
    <col min="10742" max="10742" width="1" style="1" customWidth="1"/>
    <col min="10743" max="10746" width="3.28515625" style="1" customWidth="1"/>
    <col min="10747" max="10747" width="1.85546875" style="1" customWidth="1"/>
    <col min="10748" max="10748" width="17.85546875" style="1" customWidth="1"/>
    <col min="10749" max="10749" width="1.85546875" style="1" customWidth="1"/>
    <col min="10750" max="10753" width="3.28515625" style="1" customWidth="1"/>
    <col min="10754" max="10754" width="1.85546875" style="1" customWidth="1"/>
    <col min="10755" max="10755" width="12.42578125" style="1" customWidth="1"/>
    <col min="10756" max="10756" width="1.85546875" style="1" customWidth="1"/>
    <col min="10757" max="10759" width="3" style="1" customWidth="1"/>
    <col min="10760" max="10760" width="4.42578125" style="1" customWidth="1"/>
    <col min="10761" max="10762" width="3" style="1" customWidth="1"/>
    <col min="10763" max="10768" width="3.28515625" style="1" customWidth="1"/>
    <col min="10769" max="10770" width="9.140625" style="1" customWidth="1"/>
    <col min="10771" max="10774" width="3.28515625" style="1" customWidth="1"/>
    <col min="10775" max="10775" width="4.140625" style="1" customWidth="1"/>
    <col min="10776" max="10988" width="10.28515625" style="1"/>
    <col min="10989" max="10997" width="9.140625" style="1" customWidth="1"/>
    <col min="10998" max="10998" width="1" style="1" customWidth="1"/>
    <col min="10999" max="11002" width="3.28515625" style="1" customWidth="1"/>
    <col min="11003" max="11003" width="1.85546875" style="1" customWidth="1"/>
    <col min="11004" max="11004" width="17.85546875" style="1" customWidth="1"/>
    <col min="11005" max="11005" width="1.85546875" style="1" customWidth="1"/>
    <col min="11006" max="11009" width="3.28515625" style="1" customWidth="1"/>
    <col min="11010" max="11010" width="1.85546875" style="1" customWidth="1"/>
    <col min="11011" max="11011" width="12.42578125" style="1" customWidth="1"/>
    <col min="11012" max="11012" width="1.85546875" style="1" customWidth="1"/>
    <col min="11013" max="11015" width="3" style="1" customWidth="1"/>
    <col min="11016" max="11016" width="4.42578125" style="1" customWidth="1"/>
    <col min="11017" max="11018" width="3" style="1" customWidth="1"/>
    <col min="11019" max="11024" width="3.28515625" style="1" customWidth="1"/>
    <col min="11025" max="11026" width="9.140625" style="1" customWidth="1"/>
    <col min="11027" max="11030" width="3.28515625" style="1" customWidth="1"/>
    <col min="11031" max="11031" width="4.140625" style="1" customWidth="1"/>
    <col min="11032" max="11244" width="10.28515625" style="1"/>
    <col min="11245" max="11253" width="9.140625" style="1" customWidth="1"/>
    <col min="11254" max="11254" width="1" style="1" customWidth="1"/>
    <col min="11255" max="11258" width="3.28515625" style="1" customWidth="1"/>
    <col min="11259" max="11259" width="1.85546875" style="1" customWidth="1"/>
    <col min="11260" max="11260" width="17.85546875" style="1" customWidth="1"/>
    <col min="11261" max="11261" width="1.85546875" style="1" customWidth="1"/>
    <col min="11262" max="11265" width="3.28515625" style="1" customWidth="1"/>
    <col min="11266" max="11266" width="1.85546875" style="1" customWidth="1"/>
    <col min="11267" max="11267" width="12.42578125" style="1" customWidth="1"/>
    <col min="11268" max="11268" width="1.85546875" style="1" customWidth="1"/>
    <col min="11269" max="11271" width="3" style="1" customWidth="1"/>
    <col min="11272" max="11272" width="4.42578125" style="1" customWidth="1"/>
    <col min="11273" max="11274" width="3" style="1" customWidth="1"/>
    <col min="11275" max="11280" width="3.28515625" style="1" customWidth="1"/>
    <col min="11281" max="11282" width="9.140625" style="1" customWidth="1"/>
    <col min="11283" max="11286" width="3.28515625" style="1" customWidth="1"/>
    <col min="11287" max="11287" width="4.140625" style="1" customWidth="1"/>
    <col min="11288" max="11500" width="10.28515625" style="1"/>
    <col min="11501" max="11509" width="9.140625" style="1" customWidth="1"/>
    <col min="11510" max="11510" width="1" style="1" customWidth="1"/>
    <col min="11511" max="11514" width="3.28515625" style="1" customWidth="1"/>
    <col min="11515" max="11515" width="1.85546875" style="1" customWidth="1"/>
    <col min="11516" max="11516" width="17.85546875" style="1" customWidth="1"/>
    <col min="11517" max="11517" width="1.85546875" style="1" customWidth="1"/>
    <col min="11518" max="11521" width="3.28515625" style="1" customWidth="1"/>
    <col min="11522" max="11522" width="1.85546875" style="1" customWidth="1"/>
    <col min="11523" max="11523" width="12.42578125" style="1" customWidth="1"/>
    <col min="11524" max="11524" width="1.85546875" style="1" customWidth="1"/>
    <col min="11525" max="11527" width="3" style="1" customWidth="1"/>
    <col min="11528" max="11528" width="4.42578125" style="1" customWidth="1"/>
    <col min="11529" max="11530" width="3" style="1" customWidth="1"/>
    <col min="11531" max="11536" width="3.28515625" style="1" customWidth="1"/>
    <col min="11537" max="11538" width="9.140625" style="1" customWidth="1"/>
    <col min="11539" max="11542" width="3.28515625" style="1" customWidth="1"/>
    <col min="11543" max="11543" width="4.140625" style="1" customWidth="1"/>
    <col min="11544" max="11756" width="10.28515625" style="1"/>
    <col min="11757" max="11765" width="9.140625" style="1" customWidth="1"/>
    <col min="11766" max="11766" width="1" style="1" customWidth="1"/>
    <col min="11767" max="11770" width="3.28515625" style="1" customWidth="1"/>
    <col min="11771" max="11771" width="1.85546875" style="1" customWidth="1"/>
    <col min="11772" max="11772" width="17.85546875" style="1" customWidth="1"/>
    <col min="11773" max="11773" width="1.85546875" style="1" customWidth="1"/>
    <col min="11774" max="11777" width="3.28515625" style="1" customWidth="1"/>
    <col min="11778" max="11778" width="1.85546875" style="1" customWidth="1"/>
    <col min="11779" max="11779" width="12.42578125" style="1" customWidth="1"/>
    <col min="11780" max="11780" width="1.85546875" style="1" customWidth="1"/>
    <col min="11781" max="11783" width="3" style="1" customWidth="1"/>
    <col min="11784" max="11784" width="4.42578125" style="1" customWidth="1"/>
    <col min="11785" max="11786" width="3" style="1" customWidth="1"/>
    <col min="11787" max="11792" width="3.28515625" style="1" customWidth="1"/>
    <col min="11793" max="11794" width="9.140625" style="1" customWidth="1"/>
    <col min="11795" max="11798" width="3.28515625" style="1" customWidth="1"/>
    <col min="11799" max="11799" width="4.140625" style="1" customWidth="1"/>
    <col min="11800" max="12012" width="10.28515625" style="1"/>
    <col min="12013" max="12021" width="9.140625" style="1" customWidth="1"/>
    <col min="12022" max="12022" width="1" style="1" customWidth="1"/>
    <col min="12023" max="12026" width="3.28515625" style="1" customWidth="1"/>
    <col min="12027" max="12027" width="1.85546875" style="1" customWidth="1"/>
    <col min="12028" max="12028" width="17.85546875" style="1" customWidth="1"/>
    <col min="12029" max="12029" width="1.85546875" style="1" customWidth="1"/>
    <col min="12030" max="12033" width="3.28515625" style="1" customWidth="1"/>
    <col min="12034" max="12034" width="1.85546875" style="1" customWidth="1"/>
    <col min="12035" max="12035" width="12.42578125" style="1" customWidth="1"/>
    <col min="12036" max="12036" width="1.85546875" style="1" customWidth="1"/>
    <col min="12037" max="12039" width="3" style="1" customWidth="1"/>
    <col min="12040" max="12040" width="4.42578125" style="1" customWidth="1"/>
    <col min="12041" max="12042" width="3" style="1" customWidth="1"/>
    <col min="12043" max="12048" width="3.28515625" style="1" customWidth="1"/>
    <col min="12049" max="12050" width="9.140625" style="1" customWidth="1"/>
    <col min="12051" max="12054" width="3.28515625" style="1" customWidth="1"/>
    <col min="12055" max="12055" width="4.140625" style="1" customWidth="1"/>
    <col min="12056" max="12268" width="10.28515625" style="1"/>
    <col min="12269" max="12277" width="9.140625" style="1" customWidth="1"/>
    <col min="12278" max="12278" width="1" style="1" customWidth="1"/>
    <col min="12279" max="12282" width="3.28515625" style="1" customWidth="1"/>
    <col min="12283" max="12283" width="1.85546875" style="1" customWidth="1"/>
    <col min="12284" max="12284" width="17.85546875" style="1" customWidth="1"/>
    <col min="12285" max="12285" width="1.85546875" style="1" customWidth="1"/>
    <col min="12286" max="12289" width="3.28515625" style="1" customWidth="1"/>
    <col min="12290" max="12290" width="1.85546875" style="1" customWidth="1"/>
    <col min="12291" max="12291" width="12.42578125" style="1" customWidth="1"/>
    <col min="12292" max="12292" width="1.85546875" style="1" customWidth="1"/>
    <col min="12293" max="12295" width="3" style="1" customWidth="1"/>
    <col min="12296" max="12296" width="4.42578125" style="1" customWidth="1"/>
    <col min="12297" max="12298" width="3" style="1" customWidth="1"/>
    <col min="12299" max="12304" width="3.28515625" style="1" customWidth="1"/>
    <col min="12305" max="12306" width="9.140625" style="1" customWidth="1"/>
    <col min="12307" max="12310" width="3.28515625" style="1" customWidth="1"/>
    <col min="12311" max="12311" width="4.140625" style="1" customWidth="1"/>
    <col min="12312" max="12524" width="10.28515625" style="1"/>
    <col min="12525" max="12533" width="9.140625" style="1" customWidth="1"/>
    <col min="12534" max="12534" width="1" style="1" customWidth="1"/>
    <col min="12535" max="12538" width="3.28515625" style="1" customWidth="1"/>
    <col min="12539" max="12539" width="1.85546875" style="1" customWidth="1"/>
    <col min="12540" max="12540" width="17.85546875" style="1" customWidth="1"/>
    <col min="12541" max="12541" width="1.85546875" style="1" customWidth="1"/>
    <col min="12542" max="12545" width="3.28515625" style="1" customWidth="1"/>
    <col min="12546" max="12546" width="1.85546875" style="1" customWidth="1"/>
    <col min="12547" max="12547" width="12.42578125" style="1" customWidth="1"/>
    <col min="12548" max="12548" width="1.85546875" style="1" customWidth="1"/>
    <col min="12549" max="12551" width="3" style="1" customWidth="1"/>
    <col min="12552" max="12552" width="4.42578125" style="1" customWidth="1"/>
    <col min="12553" max="12554" width="3" style="1" customWidth="1"/>
    <col min="12555" max="12560" width="3.28515625" style="1" customWidth="1"/>
    <col min="12561" max="12562" width="9.140625" style="1" customWidth="1"/>
    <col min="12563" max="12566" width="3.28515625" style="1" customWidth="1"/>
    <col min="12567" max="12567" width="4.140625" style="1" customWidth="1"/>
    <col min="12568" max="12780" width="10.28515625" style="1"/>
    <col min="12781" max="12789" width="9.140625" style="1" customWidth="1"/>
    <col min="12790" max="12790" width="1" style="1" customWidth="1"/>
    <col min="12791" max="12794" width="3.28515625" style="1" customWidth="1"/>
    <col min="12795" max="12795" width="1.85546875" style="1" customWidth="1"/>
    <col min="12796" max="12796" width="17.85546875" style="1" customWidth="1"/>
    <col min="12797" max="12797" width="1.85546875" style="1" customWidth="1"/>
    <col min="12798" max="12801" width="3.28515625" style="1" customWidth="1"/>
    <col min="12802" max="12802" width="1.85546875" style="1" customWidth="1"/>
    <col min="12803" max="12803" width="12.42578125" style="1" customWidth="1"/>
    <col min="12804" max="12804" width="1.85546875" style="1" customWidth="1"/>
    <col min="12805" max="12807" width="3" style="1" customWidth="1"/>
    <col min="12808" max="12808" width="4.42578125" style="1" customWidth="1"/>
    <col min="12809" max="12810" width="3" style="1" customWidth="1"/>
    <col min="12811" max="12816" width="3.28515625" style="1" customWidth="1"/>
    <col min="12817" max="12818" width="9.140625" style="1" customWidth="1"/>
    <col min="12819" max="12822" width="3.28515625" style="1" customWidth="1"/>
    <col min="12823" max="12823" width="4.140625" style="1" customWidth="1"/>
    <col min="12824" max="13036" width="10.28515625" style="1"/>
    <col min="13037" max="13045" width="9.140625" style="1" customWidth="1"/>
    <col min="13046" max="13046" width="1" style="1" customWidth="1"/>
    <col min="13047" max="13050" width="3.28515625" style="1" customWidth="1"/>
    <col min="13051" max="13051" width="1.85546875" style="1" customWidth="1"/>
    <col min="13052" max="13052" width="17.85546875" style="1" customWidth="1"/>
    <col min="13053" max="13053" width="1.85546875" style="1" customWidth="1"/>
    <col min="13054" max="13057" width="3.28515625" style="1" customWidth="1"/>
    <col min="13058" max="13058" width="1.85546875" style="1" customWidth="1"/>
    <col min="13059" max="13059" width="12.42578125" style="1" customWidth="1"/>
    <col min="13060" max="13060" width="1.85546875" style="1" customWidth="1"/>
    <col min="13061" max="13063" width="3" style="1" customWidth="1"/>
    <col min="13064" max="13064" width="4.42578125" style="1" customWidth="1"/>
    <col min="13065" max="13066" width="3" style="1" customWidth="1"/>
    <col min="13067" max="13072" width="3.28515625" style="1" customWidth="1"/>
    <col min="13073" max="13074" width="9.140625" style="1" customWidth="1"/>
    <col min="13075" max="13078" width="3.28515625" style="1" customWidth="1"/>
    <col min="13079" max="13079" width="4.140625" style="1" customWidth="1"/>
    <col min="13080" max="13292" width="10.28515625" style="1"/>
    <col min="13293" max="13301" width="9.140625" style="1" customWidth="1"/>
    <col min="13302" max="13302" width="1" style="1" customWidth="1"/>
    <col min="13303" max="13306" width="3.28515625" style="1" customWidth="1"/>
    <col min="13307" max="13307" width="1.85546875" style="1" customWidth="1"/>
    <col min="13308" max="13308" width="17.85546875" style="1" customWidth="1"/>
    <col min="13309" max="13309" width="1.85546875" style="1" customWidth="1"/>
    <col min="13310" max="13313" width="3.28515625" style="1" customWidth="1"/>
    <col min="13314" max="13314" width="1.85546875" style="1" customWidth="1"/>
    <col min="13315" max="13315" width="12.42578125" style="1" customWidth="1"/>
    <col min="13316" max="13316" width="1.85546875" style="1" customWidth="1"/>
    <col min="13317" max="13319" width="3" style="1" customWidth="1"/>
    <col min="13320" max="13320" width="4.42578125" style="1" customWidth="1"/>
    <col min="13321" max="13322" width="3" style="1" customWidth="1"/>
    <col min="13323" max="13328" width="3.28515625" style="1" customWidth="1"/>
    <col min="13329" max="13330" width="9.140625" style="1" customWidth="1"/>
    <col min="13331" max="13334" width="3.28515625" style="1" customWidth="1"/>
    <col min="13335" max="13335" width="4.140625" style="1" customWidth="1"/>
    <col min="13336" max="13548" width="10.28515625" style="1"/>
    <col min="13549" max="13557" width="9.140625" style="1" customWidth="1"/>
    <col min="13558" max="13558" width="1" style="1" customWidth="1"/>
    <col min="13559" max="13562" width="3.28515625" style="1" customWidth="1"/>
    <col min="13563" max="13563" width="1.85546875" style="1" customWidth="1"/>
    <col min="13564" max="13564" width="17.85546875" style="1" customWidth="1"/>
    <col min="13565" max="13565" width="1.85546875" style="1" customWidth="1"/>
    <col min="13566" max="13569" width="3.28515625" style="1" customWidth="1"/>
    <col min="13570" max="13570" width="1.85546875" style="1" customWidth="1"/>
    <col min="13571" max="13571" width="12.42578125" style="1" customWidth="1"/>
    <col min="13572" max="13572" width="1.85546875" style="1" customWidth="1"/>
    <col min="13573" max="13575" width="3" style="1" customWidth="1"/>
    <col min="13576" max="13576" width="4.42578125" style="1" customWidth="1"/>
    <col min="13577" max="13578" width="3" style="1" customWidth="1"/>
    <col min="13579" max="13584" width="3.28515625" style="1" customWidth="1"/>
    <col min="13585" max="13586" width="9.140625" style="1" customWidth="1"/>
    <col min="13587" max="13590" width="3.28515625" style="1" customWidth="1"/>
    <col min="13591" max="13591" width="4.140625" style="1" customWidth="1"/>
    <col min="13592" max="13804" width="10.28515625" style="1"/>
    <col min="13805" max="13813" width="9.140625" style="1" customWidth="1"/>
    <col min="13814" max="13814" width="1" style="1" customWidth="1"/>
    <col min="13815" max="13818" width="3.28515625" style="1" customWidth="1"/>
    <col min="13819" max="13819" width="1.85546875" style="1" customWidth="1"/>
    <col min="13820" max="13820" width="17.85546875" style="1" customWidth="1"/>
    <col min="13821" max="13821" width="1.85546875" style="1" customWidth="1"/>
    <col min="13822" max="13825" width="3.28515625" style="1" customWidth="1"/>
    <col min="13826" max="13826" width="1.85546875" style="1" customWidth="1"/>
    <col min="13827" max="13827" width="12.42578125" style="1" customWidth="1"/>
    <col min="13828" max="13828" width="1.85546875" style="1" customWidth="1"/>
    <col min="13829" max="13831" width="3" style="1" customWidth="1"/>
    <col min="13832" max="13832" width="4.42578125" style="1" customWidth="1"/>
    <col min="13833" max="13834" width="3" style="1" customWidth="1"/>
    <col min="13835" max="13840" width="3.28515625" style="1" customWidth="1"/>
    <col min="13841" max="13842" width="9.140625" style="1" customWidth="1"/>
    <col min="13843" max="13846" width="3.28515625" style="1" customWidth="1"/>
    <col min="13847" max="13847" width="4.140625" style="1" customWidth="1"/>
    <col min="13848" max="14060" width="10.28515625" style="1"/>
    <col min="14061" max="14069" width="9.140625" style="1" customWidth="1"/>
    <col min="14070" max="14070" width="1" style="1" customWidth="1"/>
    <col min="14071" max="14074" width="3.28515625" style="1" customWidth="1"/>
    <col min="14075" max="14075" width="1.85546875" style="1" customWidth="1"/>
    <col min="14076" max="14076" width="17.85546875" style="1" customWidth="1"/>
    <col min="14077" max="14077" width="1.85546875" style="1" customWidth="1"/>
    <col min="14078" max="14081" width="3.28515625" style="1" customWidth="1"/>
    <col min="14082" max="14082" width="1.85546875" style="1" customWidth="1"/>
    <col min="14083" max="14083" width="12.42578125" style="1" customWidth="1"/>
    <col min="14084" max="14084" width="1.85546875" style="1" customWidth="1"/>
    <col min="14085" max="14087" width="3" style="1" customWidth="1"/>
    <col min="14088" max="14088" width="4.42578125" style="1" customWidth="1"/>
    <col min="14089" max="14090" width="3" style="1" customWidth="1"/>
    <col min="14091" max="14096" width="3.28515625" style="1" customWidth="1"/>
    <col min="14097" max="14098" width="9.140625" style="1" customWidth="1"/>
    <col min="14099" max="14102" width="3.28515625" style="1" customWidth="1"/>
    <col min="14103" max="14103" width="4.140625" style="1" customWidth="1"/>
    <col min="14104" max="14316" width="10.28515625" style="1"/>
    <col min="14317" max="14325" width="9.140625" style="1" customWidth="1"/>
    <col min="14326" max="14326" width="1" style="1" customWidth="1"/>
    <col min="14327" max="14330" width="3.28515625" style="1" customWidth="1"/>
    <col min="14331" max="14331" width="1.85546875" style="1" customWidth="1"/>
    <col min="14332" max="14332" width="17.85546875" style="1" customWidth="1"/>
    <col min="14333" max="14333" width="1.85546875" style="1" customWidth="1"/>
    <col min="14334" max="14337" width="3.28515625" style="1" customWidth="1"/>
    <col min="14338" max="14338" width="1.85546875" style="1" customWidth="1"/>
    <col min="14339" max="14339" width="12.42578125" style="1" customWidth="1"/>
    <col min="14340" max="14340" width="1.85546875" style="1" customWidth="1"/>
    <col min="14341" max="14343" width="3" style="1" customWidth="1"/>
    <col min="14344" max="14344" width="4.42578125" style="1" customWidth="1"/>
    <col min="14345" max="14346" width="3" style="1" customWidth="1"/>
    <col min="14347" max="14352" width="3.28515625" style="1" customWidth="1"/>
    <col min="14353" max="14354" width="9.140625" style="1" customWidth="1"/>
    <col min="14355" max="14358" width="3.28515625" style="1" customWidth="1"/>
    <col min="14359" max="14359" width="4.140625" style="1" customWidth="1"/>
    <col min="14360" max="14572" width="10.28515625" style="1"/>
    <col min="14573" max="14581" width="9.140625" style="1" customWidth="1"/>
    <col min="14582" max="14582" width="1" style="1" customWidth="1"/>
    <col min="14583" max="14586" width="3.28515625" style="1" customWidth="1"/>
    <col min="14587" max="14587" width="1.85546875" style="1" customWidth="1"/>
    <col min="14588" max="14588" width="17.85546875" style="1" customWidth="1"/>
    <col min="14589" max="14589" width="1.85546875" style="1" customWidth="1"/>
    <col min="14590" max="14593" width="3.28515625" style="1" customWidth="1"/>
    <col min="14594" max="14594" width="1.85546875" style="1" customWidth="1"/>
    <col min="14595" max="14595" width="12.42578125" style="1" customWidth="1"/>
    <col min="14596" max="14596" width="1.85546875" style="1" customWidth="1"/>
    <col min="14597" max="14599" width="3" style="1" customWidth="1"/>
    <col min="14600" max="14600" width="4.42578125" style="1" customWidth="1"/>
    <col min="14601" max="14602" width="3" style="1" customWidth="1"/>
    <col min="14603" max="14608" width="3.28515625" style="1" customWidth="1"/>
    <col min="14609" max="14610" width="9.140625" style="1" customWidth="1"/>
    <col min="14611" max="14614" width="3.28515625" style="1" customWidth="1"/>
    <col min="14615" max="14615" width="4.140625" style="1" customWidth="1"/>
    <col min="14616" max="14828" width="10.28515625" style="1"/>
    <col min="14829" max="14837" width="9.140625" style="1" customWidth="1"/>
    <col min="14838" max="14838" width="1" style="1" customWidth="1"/>
    <col min="14839" max="14842" width="3.28515625" style="1" customWidth="1"/>
    <col min="14843" max="14843" width="1.85546875" style="1" customWidth="1"/>
    <col min="14844" max="14844" width="17.85546875" style="1" customWidth="1"/>
    <col min="14845" max="14845" width="1.85546875" style="1" customWidth="1"/>
    <col min="14846" max="14849" width="3.28515625" style="1" customWidth="1"/>
    <col min="14850" max="14850" width="1.85546875" style="1" customWidth="1"/>
    <col min="14851" max="14851" width="12.42578125" style="1" customWidth="1"/>
    <col min="14852" max="14852" width="1.85546875" style="1" customWidth="1"/>
    <col min="14853" max="14855" width="3" style="1" customWidth="1"/>
    <col min="14856" max="14856" width="4.42578125" style="1" customWidth="1"/>
    <col min="14857" max="14858" width="3" style="1" customWidth="1"/>
    <col min="14859" max="14864" width="3.28515625" style="1" customWidth="1"/>
    <col min="14865" max="14866" width="9.140625" style="1" customWidth="1"/>
    <col min="14867" max="14870" width="3.28515625" style="1" customWidth="1"/>
    <col min="14871" max="14871" width="4.140625" style="1" customWidth="1"/>
    <col min="14872" max="15084" width="10.28515625" style="1"/>
    <col min="15085" max="15093" width="9.140625" style="1" customWidth="1"/>
    <col min="15094" max="15094" width="1" style="1" customWidth="1"/>
    <col min="15095" max="15098" width="3.28515625" style="1" customWidth="1"/>
    <col min="15099" max="15099" width="1.85546875" style="1" customWidth="1"/>
    <col min="15100" max="15100" width="17.85546875" style="1" customWidth="1"/>
    <col min="15101" max="15101" width="1.85546875" style="1" customWidth="1"/>
    <col min="15102" max="15105" width="3.28515625" style="1" customWidth="1"/>
    <col min="15106" max="15106" width="1.85546875" style="1" customWidth="1"/>
    <col min="15107" max="15107" width="12.42578125" style="1" customWidth="1"/>
    <col min="15108" max="15108" width="1.85546875" style="1" customWidth="1"/>
    <col min="15109" max="15111" width="3" style="1" customWidth="1"/>
    <col min="15112" max="15112" width="4.42578125" style="1" customWidth="1"/>
    <col min="15113" max="15114" width="3" style="1" customWidth="1"/>
    <col min="15115" max="15120" width="3.28515625" style="1" customWidth="1"/>
    <col min="15121" max="15122" width="9.140625" style="1" customWidth="1"/>
    <col min="15123" max="15126" width="3.28515625" style="1" customWidth="1"/>
    <col min="15127" max="15127" width="4.140625" style="1" customWidth="1"/>
    <col min="15128" max="15340" width="10.28515625" style="1"/>
    <col min="15341" max="15349" width="9.140625" style="1" customWidth="1"/>
    <col min="15350" max="15350" width="1" style="1" customWidth="1"/>
    <col min="15351" max="15354" width="3.28515625" style="1" customWidth="1"/>
    <col min="15355" max="15355" width="1.85546875" style="1" customWidth="1"/>
    <col min="15356" max="15356" width="17.85546875" style="1" customWidth="1"/>
    <col min="15357" max="15357" width="1.85546875" style="1" customWidth="1"/>
    <col min="15358" max="15361" width="3.28515625" style="1" customWidth="1"/>
    <col min="15362" max="15362" width="1.85546875" style="1" customWidth="1"/>
    <col min="15363" max="15363" width="12.42578125" style="1" customWidth="1"/>
    <col min="15364" max="15364" width="1.85546875" style="1" customWidth="1"/>
    <col min="15365" max="15367" width="3" style="1" customWidth="1"/>
    <col min="15368" max="15368" width="4.42578125" style="1" customWidth="1"/>
    <col min="15369" max="15370" width="3" style="1" customWidth="1"/>
    <col min="15371" max="15376" width="3.28515625" style="1" customWidth="1"/>
    <col min="15377" max="15378" width="9.140625" style="1" customWidth="1"/>
    <col min="15379" max="15382" width="3.28515625" style="1" customWidth="1"/>
    <col min="15383" max="15383" width="4.140625" style="1" customWidth="1"/>
    <col min="15384" max="15596" width="10.28515625" style="1"/>
    <col min="15597" max="15605" width="9.140625" style="1" customWidth="1"/>
    <col min="15606" max="15606" width="1" style="1" customWidth="1"/>
    <col min="15607" max="15610" width="3.28515625" style="1" customWidth="1"/>
    <col min="15611" max="15611" width="1.85546875" style="1" customWidth="1"/>
    <col min="15612" max="15612" width="17.85546875" style="1" customWidth="1"/>
    <col min="15613" max="15613" width="1.85546875" style="1" customWidth="1"/>
    <col min="15614" max="15617" width="3.28515625" style="1" customWidth="1"/>
    <col min="15618" max="15618" width="1.85546875" style="1" customWidth="1"/>
    <col min="15619" max="15619" width="12.42578125" style="1" customWidth="1"/>
    <col min="15620" max="15620" width="1.85546875" style="1" customWidth="1"/>
    <col min="15621" max="15623" width="3" style="1" customWidth="1"/>
    <col min="15624" max="15624" width="4.42578125" style="1" customWidth="1"/>
    <col min="15625" max="15626" width="3" style="1" customWidth="1"/>
    <col min="15627" max="15632" width="3.28515625" style="1" customWidth="1"/>
    <col min="15633" max="15634" width="9.140625" style="1" customWidth="1"/>
    <col min="15635" max="15638" width="3.28515625" style="1" customWidth="1"/>
    <col min="15639" max="15639" width="4.140625" style="1" customWidth="1"/>
    <col min="15640" max="15852" width="10.28515625" style="1"/>
    <col min="15853" max="15861" width="9.140625" style="1" customWidth="1"/>
    <col min="15862" max="15862" width="1" style="1" customWidth="1"/>
    <col min="15863" max="15866" width="3.28515625" style="1" customWidth="1"/>
    <col min="15867" max="15867" width="1.85546875" style="1" customWidth="1"/>
    <col min="15868" max="15868" width="17.85546875" style="1" customWidth="1"/>
    <col min="15869" max="15869" width="1.85546875" style="1" customWidth="1"/>
    <col min="15870" max="15873" width="3.28515625" style="1" customWidth="1"/>
    <col min="15874" max="15874" width="1.85546875" style="1" customWidth="1"/>
    <col min="15875" max="15875" width="12.42578125" style="1" customWidth="1"/>
    <col min="15876" max="15876" width="1.85546875" style="1" customWidth="1"/>
    <col min="15877" max="15879" width="3" style="1" customWidth="1"/>
    <col min="15880" max="15880" width="4.42578125" style="1" customWidth="1"/>
    <col min="15881" max="15882" width="3" style="1" customWidth="1"/>
    <col min="15883" max="15888" width="3.28515625" style="1" customWidth="1"/>
    <col min="15889" max="15890" width="9.140625" style="1" customWidth="1"/>
    <col min="15891" max="15894" width="3.28515625" style="1" customWidth="1"/>
    <col min="15895" max="15895" width="4.140625" style="1" customWidth="1"/>
    <col min="15896" max="16108" width="10.28515625" style="1"/>
    <col min="16109" max="16117" width="9.140625" style="1" customWidth="1"/>
    <col min="16118" max="16118" width="1" style="1" customWidth="1"/>
    <col min="16119" max="16122" width="3.28515625" style="1" customWidth="1"/>
    <col min="16123" max="16123" width="1.85546875" style="1" customWidth="1"/>
    <col min="16124" max="16124" width="17.85546875" style="1" customWidth="1"/>
    <col min="16125" max="16125" width="1.85546875" style="1" customWidth="1"/>
    <col min="16126" max="16129" width="3.28515625" style="1" customWidth="1"/>
    <col min="16130" max="16130" width="1.85546875" style="1" customWidth="1"/>
    <col min="16131" max="16131" width="12.42578125" style="1" customWidth="1"/>
    <col min="16132" max="16132" width="1.85546875" style="1" customWidth="1"/>
    <col min="16133" max="16135" width="3" style="1" customWidth="1"/>
    <col min="16136" max="16136" width="4.42578125" style="1" customWidth="1"/>
    <col min="16137" max="16138" width="3" style="1" customWidth="1"/>
    <col min="16139" max="16144" width="3.28515625" style="1" customWidth="1"/>
    <col min="16145" max="16146" width="9.140625" style="1" customWidth="1"/>
    <col min="16147" max="16150" width="3.28515625" style="1" customWidth="1"/>
    <col min="16151" max="16151" width="4.140625" style="1" customWidth="1"/>
    <col min="16152" max="16384" width="10.28515625" style="1"/>
  </cols>
  <sheetData>
    <row r="1" spans="1:37" ht="30" x14ac:dyDescent="0.25">
      <c r="E1" s="2" t="s">
        <v>0</v>
      </c>
      <c r="G1" s="4"/>
      <c r="H1" s="5" t="s">
        <v>1</v>
      </c>
      <c r="I1" s="6"/>
      <c r="J1" s="5" t="s">
        <v>2</v>
      </c>
      <c r="K1" s="7"/>
      <c r="L1" s="5" t="s">
        <v>3</v>
      </c>
      <c r="M1" s="8"/>
      <c r="N1" s="9" t="s">
        <v>4</v>
      </c>
      <c r="O1" s="9" t="s">
        <v>5</v>
      </c>
    </row>
    <row r="2" spans="1:37" ht="24" customHeight="1" x14ac:dyDescent="0.25">
      <c r="E2" s="14"/>
      <c r="F2" s="15" t="s">
        <v>6</v>
      </c>
      <c r="G2" s="16"/>
      <c r="H2" s="17">
        <v>368086818.30999988</v>
      </c>
      <c r="I2" s="18"/>
      <c r="J2" s="19">
        <v>1291333.21</v>
      </c>
      <c r="K2" s="20"/>
      <c r="L2" s="21">
        <v>366795485.0999999</v>
      </c>
      <c r="M2" s="22"/>
      <c r="N2" s="21"/>
      <c r="O2" s="21">
        <f>H2-N2</f>
        <v>368086818.30999988</v>
      </c>
      <c r="P2" s="23"/>
      <c r="Q2" s="23"/>
      <c r="R2" s="23"/>
      <c r="S2" s="23"/>
      <c r="T2" s="23"/>
      <c r="U2" s="23"/>
      <c r="V2" s="24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J2" s="1"/>
    </row>
    <row r="3" spans="1:37" ht="24" customHeight="1" x14ac:dyDescent="0.25">
      <c r="E3" s="14"/>
      <c r="F3" s="25" t="s">
        <v>7</v>
      </c>
      <c r="G3" s="16"/>
      <c r="H3" s="26">
        <v>406618198.12000048</v>
      </c>
      <c r="I3" s="18"/>
      <c r="J3" s="27">
        <v>1291333.21</v>
      </c>
      <c r="K3" s="20"/>
      <c r="L3" s="28">
        <v>405326864.9100005</v>
      </c>
      <c r="M3" s="22"/>
      <c r="N3" s="28">
        <v>37183135.959999993</v>
      </c>
      <c r="O3" s="28">
        <f>H3-N3</f>
        <v>369435062.1600005</v>
      </c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J3" s="1"/>
    </row>
    <row r="4" spans="1:37" ht="24" customHeight="1" x14ac:dyDescent="0.25">
      <c r="E4" s="14"/>
      <c r="F4" s="25" t="s">
        <v>8</v>
      </c>
      <c r="G4" s="16"/>
      <c r="H4" s="29">
        <v>-38531379.810000598</v>
      </c>
      <c r="I4" s="30"/>
      <c r="J4" s="29">
        <v>0</v>
      </c>
      <c r="K4" s="31"/>
      <c r="L4" s="29">
        <v>-38531379.810000598</v>
      </c>
      <c r="M4" s="32"/>
      <c r="N4" s="29"/>
      <c r="O4" s="29">
        <f>O2-O3</f>
        <v>-1348243.8500006199</v>
      </c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33"/>
      <c r="AJ4" s="1"/>
    </row>
    <row r="5" spans="1:37" ht="18" customHeight="1" x14ac:dyDescent="0.25">
      <c r="B5" s="34"/>
      <c r="C5" s="34"/>
      <c r="D5" s="34"/>
      <c r="E5" s="2" t="s">
        <v>1154</v>
      </c>
      <c r="F5" s="35"/>
      <c r="G5" s="16"/>
      <c r="H5" s="36"/>
      <c r="I5" s="23"/>
      <c r="J5" s="23"/>
      <c r="K5" s="37"/>
      <c r="L5" s="1"/>
      <c r="M5" s="38"/>
      <c r="N5" s="39"/>
      <c r="O5" s="39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J5" s="1"/>
    </row>
    <row r="6" spans="1:37" s="45" customFormat="1" ht="9.75" customHeight="1" thickBot="1" x14ac:dyDescent="0.3">
      <c r="A6" s="40"/>
      <c r="B6" s="40"/>
      <c r="C6" s="40"/>
      <c r="D6" s="40"/>
      <c r="E6" s="41"/>
      <c r="F6" s="41"/>
      <c r="G6" s="42"/>
      <c r="H6" s="36" t="s">
        <v>9</v>
      </c>
      <c r="I6" s="40"/>
      <c r="J6" s="40"/>
      <c r="K6" s="43"/>
      <c r="L6" s="40"/>
      <c r="M6" s="44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E6" s="46"/>
      <c r="AF6" s="46"/>
      <c r="AG6" s="46"/>
      <c r="AH6" s="46"/>
      <c r="AI6" s="47"/>
      <c r="AJ6" s="48"/>
      <c r="AK6" s="49"/>
    </row>
    <row r="7" spans="1:37" s="45" customFormat="1" ht="43.5" customHeight="1" thickBot="1" x14ac:dyDescent="0.3">
      <c r="A7" s="50" t="s">
        <v>10</v>
      </c>
      <c r="B7" s="51" t="s">
        <v>11</v>
      </c>
      <c r="C7" s="51" t="s">
        <v>12</v>
      </c>
      <c r="D7" s="51" t="s">
        <v>13</v>
      </c>
      <c r="E7" s="52" t="s">
        <v>14</v>
      </c>
      <c r="F7" s="52" t="s">
        <v>15</v>
      </c>
      <c r="G7" s="53" t="s">
        <v>16</v>
      </c>
      <c r="H7" s="54" t="s">
        <v>17</v>
      </c>
      <c r="I7" s="11"/>
      <c r="J7" s="55" t="s">
        <v>18</v>
      </c>
      <c r="K7" s="56"/>
      <c r="L7" s="55" t="s">
        <v>19</v>
      </c>
      <c r="M7" s="57"/>
      <c r="N7" s="58" t="s">
        <v>20</v>
      </c>
      <c r="O7" s="55" t="s">
        <v>21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E7" s="60"/>
      <c r="AF7" s="60"/>
      <c r="AG7" s="60"/>
      <c r="AH7" s="60"/>
      <c r="AJ7" s="48"/>
      <c r="AK7" s="49"/>
    </row>
    <row r="8" spans="1:37" s="74" customFormat="1" ht="22.5" customHeight="1" x14ac:dyDescent="0.25">
      <c r="A8" s="61"/>
      <c r="B8" s="62"/>
      <c r="C8" s="63"/>
      <c r="D8" s="63"/>
      <c r="E8" s="64"/>
      <c r="F8" s="65" t="s">
        <v>22</v>
      </c>
      <c r="G8" s="66"/>
      <c r="H8" s="67"/>
      <c r="I8" s="68"/>
      <c r="J8" s="69"/>
      <c r="K8" s="70"/>
      <c r="L8" s="71"/>
      <c r="M8" s="72"/>
      <c r="N8" s="73"/>
      <c r="O8" s="71"/>
      <c r="AK8" s="75"/>
    </row>
    <row r="9" spans="1:37" s="74" customFormat="1" ht="15" customHeight="1" x14ac:dyDescent="0.25">
      <c r="A9" s="76" t="s">
        <v>16</v>
      </c>
      <c r="B9" s="77"/>
      <c r="C9" s="78" t="s">
        <v>23</v>
      </c>
      <c r="D9" s="78" t="s">
        <v>23</v>
      </c>
      <c r="E9" s="79" t="s">
        <v>24</v>
      </c>
      <c r="F9" s="80" t="s">
        <v>25</v>
      </c>
      <c r="G9" s="81">
        <f>+G10+G19+G34+G39</f>
        <v>0</v>
      </c>
      <c r="H9" s="82">
        <v>335078782.88999999</v>
      </c>
      <c r="I9" s="68"/>
      <c r="J9" s="83">
        <v>1291333.21</v>
      </c>
      <c r="K9" s="70"/>
      <c r="L9" s="84">
        <v>333787449.68000001</v>
      </c>
      <c r="M9" s="85"/>
      <c r="N9" s="86">
        <v>0</v>
      </c>
      <c r="O9" s="84">
        <f>H9-N9</f>
        <v>335078782.88999999</v>
      </c>
      <c r="P9" s="70"/>
      <c r="V9" s="87"/>
      <c r="X9" s="88"/>
      <c r="Y9" s="89"/>
      <c r="Z9" s="88"/>
      <c r="AK9" s="75"/>
    </row>
    <row r="10" spans="1:37" s="100" customFormat="1" ht="15" customHeight="1" x14ac:dyDescent="0.25">
      <c r="A10" s="90" t="s">
        <v>16</v>
      </c>
      <c r="B10" s="91"/>
      <c r="C10" s="78" t="s">
        <v>23</v>
      </c>
      <c r="D10" s="78" t="s">
        <v>23</v>
      </c>
      <c r="E10" s="92" t="s">
        <v>26</v>
      </c>
      <c r="F10" s="93" t="s">
        <v>27</v>
      </c>
      <c r="G10" s="94">
        <f>+G11+G18</f>
        <v>0</v>
      </c>
      <c r="H10" s="95">
        <v>330277991</v>
      </c>
      <c r="I10" s="96"/>
      <c r="J10" s="97">
        <v>0</v>
      </c>
      <c r="K10" s="70"/>
      <c r="L10" s="98">
        <v>330277991</v>
      </c>
      <c r="M10" s="85"/>
      <c r="N10" s="99">
        <v>0</v>
      </c>
      <c r="O10" s="98">
        <f t="shared" ref="O10:O73" si="0">H10-N10</f>
        <v>330277991</v>
      </c>
      <c r="P10" s="70"/>
      <c r="R10" s="74"/>
      <c r="X10" s="88"/>
      <c r="Y10" s="89"/>
      <c r="Z10" s="88"/>
      <c r="AK10" s="101"/>
    </row>
    <row r="11" spans="1:37" s="110" customFormat="1" ht="15" customHeight="1" x14ac:dyDescent="0.25">
      <c r="A11" s="90" t="s">
        <v>16</v>
      </c>
      <c r="B11" s="102"/>
      <c r="C11" s="78" t="s">
        <v>23</v>
      </c>
      <c r="D11" s="78" t="s">
        <v>23</v>
      </c>
      <c r="E11" s="103" t="s">
        <v>28</v>
      </c>
      <c r="F11" s="104" t="s">
        <v>29</v>
      </c>
      <c r="G11" s="105">
        <f>SUM(G12:G17)</f>
        <v>0</v>
      </c>
      <c r="H11" s="106">
        <v>321790077.5</v>
      </c>
      <c r="I11" s="47"/>
      <c r="J11" s="97">
        <v>0</v>
      </c>
      <c r="K11" s="70"/>
      <c r="L11" s="107">
        <v>321790077.5</v>
      </c>
      <c r="M11" s="108"/>
      <c r="N11" s="109">
        <v>0</v>
      </c>
      <c r="O11" s="107">
        <f t="shared" si="0"/>
        <v>321790077.5</v>
      </c>
      <c r="P11" s="70"/>
      <c r="R11" s="74"/>
      <c r="X11" s="88"/>
      <c r="Y11" s="89"/>
      <c r="Z11" s="88"/>
      <c r="AK11" s="49"/>
    </row>
    <row r="12" spans="1:37" s="110" customFormat="1" ht="15" customHeight="1" x14ac:dyDescent="0.25">
      <c r="A12" s="90"/>
      <c r="B12" s="102"/>
      <c r="C12" s="78" t="s">
        <v>23</v>
      </c>
      <c r="D12" s="78" t="s">
        <v>13</v>
      </c>
      <c r="E12" s="111" t="s">
        <v>30</v>
      </c>
      <c r="F12" s="112" t="s">
        <v>31</v>
      </c>
      <c r="G12" s="113"/>
      <c r="H12" s="114">
        <v>321625554.5</v>
      </c>
      <c r="I12" s="47"/>
      <c r="J12" s="115"/>
      <c r="K12" s="70"/>
      <c r="L12" s="116">
        <v>321625554.5</v>
      </c>
      <c r="M12" s="117"/>
      <c r="N12" s="118">
        <v>0</v>
      </c>
      <c r="O12" s="116">
        <f t="shared" si="0"/>
        <v>321625554.5</v>
      </c>
      <c r="P12" s="70"/>
      <c r="R12" s="74"/>
      <c r="X12" s="88"/>
      <c r="Y12" s="89"/>
      <c r="Z12" s="88"/>
      <c r="AK12" s="49"/>
    </row>
    <row r="13" spans="1:37" s="110" customFormat="1" ht="15" customHeight="1" x14ac:dyDescent="0.25">
      <c r="A13" s="90"/>
      <c r="B13" s="102"/>
      <c r="C13" s="78" t="s">
        <v>23</v>
      </c>
      <c r="D13" s="78" t="s">
        <v>13</v>
      </c>
      <c r="E13" s="111" t="s">
        <v>32</v>
      </c>
      <c r="F13" s="112" t="s">
        <v>33</v>
      </c>
      <c r="G13" s="113"/>
      <c r="H13" s="114">
        <v>164523</v>
      </c>
      <c r="I13" s="47"/>
      <c r="J13" s="115"/>
      <c r="K13" s="70"/>
      <c r="L13" s="116">
        <v>164523</v>
      </c>
      <c r="M13" s="117"/>
      <c r="N13" s="118">
        <v>0</v>
      </c>
      <c r="O13" s="116">
        <f t="shared" si="0"/>
        <v>164523</v>
      </c>
      <c r="P13" s="70"/>
      <c r="R13" s="74"/>
      <c r="X13" s="88"/>
      <c r="Y13" s="89"/>
      <c r="Z13" s="88"/>
      <c r="AK13" s="49"/>
    </row>
    <row r="14" spans="1:37" s="110" customFormat="1" ht="15" customHeight="1" x14ac:dyDescent="0.25">
      <c r="A14" s="90"/>
      <c r="B14" s="102"/>
      <c r="C14" s="78" t="s">
        <v>23</v>
      </c>
      <c r="D14" s="78" t="s">
        <v>23</v>
      </c>
      <c r="E14" s="119" t="s">
        <v>34</v>
      </c>
      <c r="F14" s="120" t="s">
        <v>35</v>
      </c>
      <c r="G14" s="121"/>
      <c r="H14" s="114">
        <v>0</v>
      </c>
      <c r="I14" s="47"/>
      <c r="J14" s="115">
        <v>0</v>
      </c>
      <c r="K14" s="70"/>
      <c r="L14" s="116">
        <v>0</v>
      </c>
      <c r="M14" s="117"/>
      <c r="N14" s="118">
        <v>0</v>
      </c>
      <c r="O14" s="116">
        <f t="shared" si="0"/>
        <v>0</v>
      </c>
      <c r="P14" s="70"/>
      <c r="R14" s="74"/>
      <c r="X14" s="88"/>
      <c r="Y14" s="89"/>
      <c r="Z14" s="88"/>
      <c r="AK14" s="49"/>
    </row>
    <row r="15" spans="1:37" s="110" customFormat="1" ht="15" customHeight="1" x14ac:dyDescent="0.25">
      <c r="A15" s="90"/>
      <c r="B15" s="102"/>
      <c r="C15" s="78" t="s">
        <v>23</v>
      </c>
      <c r="D15" s="78" t="s">
        <v>13</v>
      </c>
      <c r="E15" s="119" t="s">
        <v>36</v>
      </c>
      <c r="F15" s="122" t="s">
        <v>37</v>
      </c>
      <c r="G15" s="123"/>
      <c r="H15" s="114">
        <v>0</v>
      </c>
      <c r="I15" s="47"/>
      <c r="J15" s="115"/>
      <c r="K15" s="70"/>
      <c r="L15" s="124">
        <v>0</v>
      </c>
      <c r="M15" s="108"/>
      <c r="N15" s="118">
        <v>0</v>
      </c>
      <c r="O15" s="116">
        <f t="shared" si="0"/>
        <v>0</v>
      </c>
      <c r="P15" s="70"/>
      <c r="R15" s="74"/>
      <c r="X15" s="88"/>
      <c r="Y15" s="89"/>
      <c r="Z15" s="88"/>
      <c r="AK15" s="49"/>
    </row>
    <row r="16" spans="1:37" s="110" customFormat="1" ht="15" customHeight="1" x14ac:dyDescent="0.25">
      <c r="A16" s="90"/>
      <c r="B16" s="102"/>
      <c r="C16" s="78" t="s">
        <v>23</v>
      </c>
      <c r="D16" s="78" t="s">
        <v>13</v>
      </c>
      <c r="E16" s="119" t="s">
        <v>38</v>
      </c>
      <c r="F16" s="122" t="s">
        <v>39</v>
      </c>
      <c r="G16" s="123"/>
      <c r="H16" s="114">
        <v>0</v>
      </c>
      <c r="I16" s="47"/>
      <c r="J16" s="115"/>
      <c r="K16" s="70"/>
      <c r="L16" s="124">
        <v>0</v>
      </c>
      <c r="M16" s="108"/>
      <c r="N16" s="118">
        <v>0</v>
      </c>
      <c r="O16" s="116">
        <f t="shared" si="0"/>
        <v>0</v>
      </c>
      <c r="P16" s="70"/>
      <c r="R16" s="74"/>
      <c r="X16" s="88"/>
      <c r="Y16" s="89"/>
      <c r="Z16" s="88"/>
      <c r="AK16" s="49"/>
    </row>
    <row r="17" spans="1:37" s="110" customFormat="1" ht="15" customHeight="1" x14ac:dyDescent="0.25">
      <c r="A17" s="90"/>
      <c r="B17" s="102"/>
      <c r="C17" s="78" t="s">
        <v>23</v>
      </c>
      <c r="D17" s="78" t="s">
        <v>13</v>
      </c>
      <c r="E17" s="111" t="s">
        <v>40</v>
      </c>
      <c r="F17" s="112" t="s">
        <v>41</v>
      </c>
      <c r="G17" s="113"/>
      <c r="H17" s="114">
        <v>0</v>
      </c>
      <c r="I17" s="47"/>
      <c r="J17" s="115"/>
      <c r="K17" s="70"/>
      <c r="L17" s="116">
        <v>0</v>
      </c>
      <c r="M17" s="117"/>
      <c r="N17" s="118">
        <v>0</v>
      </c>
      <c r="O17" s="116">
        <f t="shared" si="0"/>
        <v>0</v>
      </c>
      <c r="P17" s="70"/>
      <c r="R17" s="74"/>
      <c r="X17" s="88"/>
      <c r="Y17" s="89"/>
      <c r="Z17" s="88"/>
      <c r="AK17" s="49"/>
    </row>
    <row r="18" spans="1:37" s="110" customFormat="1" ht="15" customHeight="1" x14ac:dyDescent="0.25">
      <c r="A18" s="90"/>
      <c r="B18" s="102"/>
      <c r="C18" s="78" t="s">
        <v>23</v>
      </c>
      <c r="D18" s="78" t="s">
        <v>13</v>
      </c>
      <c r="E18" s="103" t="s">
        <v>42</v>
      </c>
      <c r="F18" s="104" t="s">
        <v>43</v>
      </c>
      <c r="G18" s="125"/>
      <c r="H18" s="106">
        <v>8487913.5</v>
      </c>
      <c r="I18" s="47"/>
      <c r="J18" s="126"/>
      <c r="K18" s="70"/>
      <c r="L18" s="107">
        <v>8487913.5</v>
      </c>
      <c r="M18" s="108"/>
      <c r="N18" s="109">
        <v>0</v>
      </c>
      <c r="O18" s="107">
        <f t="shared" si="0"/>
        <v>8487913.5</v>
      </c>
      <c r="P18" s="70"/>
      <c r="R18" s="74"/>
      <c r="X18" s="88"/>
      <c r="Y18" s="89"/>
      <c r="Z18" s="88"/>
      <c r="AK18" s="49"/>
    </row>
    <row r="19" spans="1:37" s="110" customFormat="1" ht="15" customHeight="1" x14ac:dyDescent="0.25">
      <c r="A19" s="90" t="s">
        <v>16</v>
      </c>
      <c r="B19" s="102"/>
      <c r="C19" s="78" t="s">
        <v>23</v>
      </c>
      <c r="D19" s="78" t="s">
        <v>23</v>
      </c>
      <c r="E19" s="92" t="s">
        <v>44</v>
      </c>
      <c r="F19" s="127" t="s">
        <v>45</v>
      </c>
      <c r="G19" s="94">
        <f>+G20+G25+G28</f>
        <v>0</v>
      </c>
      <c r="H19" s="95">
        <v>4800791.8900000006</v>
      </c>
      <c r="I19" s="47"/>
      <c r="J19" s="128">
        <v>1291333.21</v>
      </c>
      <c r="K19" s="70"/>
      <c r="L19" s="98">
        <v>3509458.6800000006</v>
      </c>
      <c r="M19" s="85"/>
      <c r="N19" s="99">
        <v>0</v>
      </c>
      <c r="O19" s="98">
        <f t="shared" si="0"/>
        <v>4800791.8900000006</v>
      </c>
      <c r="P19" s="70"/>
      <c r="R19" s="74"/>
      <c r="X19" s="88"/>
      <c r="Y19" s="89"/>
      <c r="Z19" s="88"/>
      <c r="AK19" s="49"/>
    </row>
    <row r="20" spans="1:37" s="110" customFormat="1" ht="15" customHeight="1" x14ac:dyDescent="0.25">
      <c r="A20" s="90" t="s">
        <v>16</v>
      </c>
      <c r="B20" s="102"/>
      <c r="C20" s="78" t="s">
        <v>23</v>
      </c>
      <c r="D20" s="78" t="s">
        <v>23</v>
      </c>
      <c r="E20" s="103" t="s">
        <v>46</v>
      </c>
      <c r="F20" s="104" t="s">
        <v>47</v>
      </c>
      <c r="G20" s="125">
        <f>SUM(G21:G24)</f>
        <v>0</v>
      </c>
      <c r="H20" s="129">
        <v>3043740.9800000004</v>
      </c>
      <c r="I20" s="47"/>
      <c r="J20" s="128">
        <v>1291333.21</v>
      </c>
      <c r="K20" s="70"/>
      <c r="L20" s="130">
        <v>1752407.7700000005</v>
      </c>
      <c r="M20" s="117"/>
      <c r="N20" s="131">
        <v>0</v>
      </c>
      <c r="O20" s="130">
        <f t="shared" si="0"/>
        <v>3043740.9800000004</v>
      </c>
      <c r="P20" s="70"/>
      <c r="R20" s="74"/>
      <c r="X20" s="88"/>
      <c r="Y20" s="89"/>
      <c r="Z20" s="88"/>
      <c r="AK20" s="49"/>
    </row>
    <row r="21" spans="1:37" s="110" customFormat="1" ht="15" customHeight="1" x14ac:dyDescent="0.25">
      <c r="A21" s="90"/>
      <c r="B21" s="102"/>
      <c r="C21" s="78" t="s">
        <v>23</v>
      </c>
      <c r="D21" s="78" t="s">
        <v>13</v>
      </c>
      <c r="E21" s="111" t="s">
        <v>48</v>
      </c>
      <c r="F21" s="112" t="s">
        <v>49</v>
      </c>
      <c r="G21" s="113"/>
      <c r="H21" s="114">
        <v>3043740.9800000004</v>
      </c>
      <c r="I21" s="47"/>
      <c r="J21" s="132">
        <v>1291333.21</v>
      </c>
      <c r="K21" s="70"/>
      <c r="L21" s="116">
        <v>1752407.7700000005</v>
      </c>
      <c r="M21" s="117"/>
      <c r="N21" s="118">
        <v>0</v>
      </c>
      <c r="O21" s="116">
        <f t="shared" si="0"/>
        <v>3043740.9800000004</v>
      </c>
      <c r="P21" s="70"/>
      <c r="R21" s="74"/>
      <c r="X21" s="88"/>
      <c r="Y21" s="89"/>
      <c r="Z21" s="88"/>
      <c r="AK21" s="49"/>
    </row>
    <row r="22" spans="1:37" s="110" customFormat="1" ht="15" customHeight="1" x14ac:dyDescent="0.25">
      <c r="A22" s="90"/>
      <c r="B22" s="102"/>
      <c r="C22" s="78" t="s">
        <v>23</v>
      </c>
      <c r="D22" s="78" t="s">
        <v>13</v>
      </c>
      <c r="E22" s="111" t="s">
        <v>50</v>
      </c>
      <c r="F22" s="112" t="s">
        <v>51</v>
      </c>
      <c r="G22" s="133"/>
      <c r="H22" s="114">
        <v>0</v>
      </c>
      <c r="I22" s="47"/>
      <c r="J22" s="134"/>
      <c r="K22" s="70"/>
      <c r="L22" s="116">
        <v>0</v>
      </c>
      <c r="M22" s="117"/>
      <c r="N22" s="118">
        <v>0</v>
      </c>
      <c r="O22" s="116">
        <f t="shared" si="0"/>
        <v>0</v>
      </c>
      <c r="P22" s="70"/>
      <c r="R22" s="74"/>
      <c r="X22" s="88"/>
      <c r="Y22" s="89"/>
      <c r="Z22" s="88"/>
      <c r="AK22" s="49"/>
    </row>
    <row r="23" spans="1:37" s="110" customFormat="1" ht="15" customHeight="1" x14ac:dyDescent="0.25">
      <c r="A23" s="90"/>
      <c r="B23" s="102"/>
      <c r="C23" s="78" t="s">
        <v>23</v>
      </c>
      <c r="D23" s="78" t="s">
        <v>13</v>
      </c>
      <c r="E23" s="111" t="s">
        <v>52</v>
      </c>
      <c r="F23" s="112" t="s">
        <v>53</v>
      </c>
      <c r="G23" s="113"/>
      <c r="H23" s="114">
        <v>0</v>
      </c>
      <c r="I23" s="47"/>
      <c r="J23" s="115"/>
      <c r="K23" s="70"/>
      <c r="L23" s="116">
        <v>0</v>
      </c>
      <c r="M23" s="117"/>
      <c r="N23" s="118">
        <v>0</v>
      </c>
      <c r="O23" s="116">
        <f t="shared" si="0"/>
        <v>0</v>
      </c>
      <c r="P23" s="70"/>
      <c r="R23" s="74"/>
      <c r="X23" s="88"/>
      <c r="Y23" s="89"/>
      <c r="Z23" s="88"/>
      <c r="AK23" s="49"/>
    </row>
    <row r="24" spans="1:37" s="110" customFormat="1" ht="15" customHeight="1" x14ac:dyDescent="0.25">
      <c r="A24" s="90"/>
      <c r="B24" s="102"/>
      <c r="C24" s="78" t="s">
        <v>23</v>
      </c>
      <c r="D24" s="78" t="s">
        <v>13</v>
      </c>
      <c r="E24" s="111" t="s">
        <v>54</v>
      </c>
      <c r="F24" s="112" t="s">
        <v>55</v>
      </c>
      <c r="G24" s="113"/>
      <c r="H24" s="114">
        <v>0</v>
      </c>
      <c r="I24" s="47"/>
      <c r="J24" s="115"/>
      <c r="K24" s="70"/>
      <c r="L24" s="116">
        <v>0</v>
      </c>
      <c r="M24" s="117"/>
      <c r="N24" s="118">
        <v>0</v>
      </c>
      <c r="O24" s="116">
        <f t="shared" si="0"/>
        <v>0</v>
      </c>
      <c r="P24" s="70"/>
      <c r="R24" s="74"/>
      <c r="X24" s="88"/>
      <c r="Y24" s="89"/>
      <c r="Z24" s="88"/>
      <c r="AK24" s="49"/>
    </row>
    <row r="25" spans="1:37" s="110" customFormat="1" ht="15" customHeight="1" x14ac:dyDescent="0.25">
      <c r="A25" s="90" t="s">
        <v>16</v>
      </c>
      <c r="B25" s="102"/>
      <c r="C25" s="78" t="s">
        <v>23</v>
      </c>
      <c r="D25" s="78" t="s">
        <v>23</v>
      </c>
      <c r="E25" s="103" t="s">
        <v>56</v>
      </c>
      <c r="F25" s="104" t="s">
        <v>57</v>
      </c>
      <c r="G25" s="135">
        <f>SUM(G26:G27)</f>
        <v>0</v>
      </c>
      <c r="H25" s="129">
        <v>53000</v>
      </c>
      <c r="I25" s="47"/>
      <c r="J25" s="97">
        <v>0</v>
      </c>
      <c r="K25" s="70"/>
      <c r="L25" s="130">
        <v>53000</v>
      </c>
      <c r="M25" s="117"/>
      <c r="N25" s="131">
        <v>0</v>
      </c>
      <c r="O25" s="130">
        <f t="shared" si="0"/>
        <v>53000</v>
      </c>
      <c r="P25" s="70"/>
      <c r="R25" s="74"/>
      <c r="X25" s="88"/>
      <c r="Y25" s="89"/>
      <c r="Z25" s="88"/>
      <c r="AK25" s="49"/>
    </row>
    <row r="26" spans="1:37" s="110" customFormat="1" ht="15" customHeight="1" x14ac:dyDescent="0.25">
      <c r="A26" s="90"/>
      <c r="B26" s="102" t="s">
        <v>12</v>
      </c>
      <c r="C26" s="78" t="s">
        <v>12</v>
      </c>
      <c r="D26" s="78" t="s">
        <v>13</v>
      </c>
      <c r="E26" s="111" t="s">
        <v>58</v>
      </c>
      <c r="F26" s="112" t="s">
        <v>59</v>
      </c>
      <c r="G26" s="113"/>
      <c r="H26" s="114">
        <v>0</v>
      </c>
      <c r="I26" s="47"/>
      <c r="J26" s="115"/>
      <c r="K26" s="70"/>
      <c r="L26" s="116">
        <v>0</v>
      </c>
      <c r="M26" s="117"/>
      <c r="N26" s="118">
        <v>0</v>
      </c>
      <c r="O26" s="116">
        <f t="shared" si="0"/>
        <v>0</v>
      </c>
      <c r="P26" s="70"/>
      <c r="R26" s="74"/>
      <c r="X26" s="88"/>
      <c r="Y26" s="89"/>
      <c r="Z26" s="88"/>
      <c r="AK26" s="49"/>
    </row>
    <row r="27" spans="1:37" s="110" customFormat="1" ht="15" customHeight="1" x14ac:dyDescent="0.25">
      <c r="A27" s="90"/>
      <c r="B27" s="102" t="s">
        <v>12</v>
      </c>
      <c r="C27" s="78" t="s">
        <v>12</v>
      </c>
      <c r="D27" s="78" t="s">
        <v>13</v>
      </c>
      <c r="E27" s="111" t="s">
        <v>60</v>
      </c>
      <c r="F27" s="112" t="s">
        <v>61</v>
      </c>
      <c r="G27" s="113"/>
      <c r="H27" s="114">
        <v>53000</v>
      </c>
      <c r="I27" s="47"/>
      <c r="J27" s="115"/>
      <c r="K27" s="70"/>
      <c r="L27" s="116">
        <v>53000</v>
      </c>
      <c r="M27" s="117"/>
      <c r="N27" s="118">
        <v>0</v>
      </c>
      <c r="O27" s="116">
        <f t="shared" si="0"/>
        <v>53000</v>
      </c>
      <c r="P27" s="70"/>
      <c r="R27" s="74"/>
      <c r="X27" s="88"/>
      <c r="Y27" s="89"/>
      <c r="Z27" s="88"/>
      <c r="AK27" s="49"/>
    </row>
    <row r="28" spans="1:37" s="48" customFormat="1" ht="15" customHeight="1" x14ac:dyDescent="0.25">
      <c r="A28" s="136" t="s">
        <v>16</v>
      </c>
      <c r="B28" s="137"/>
      <c r="C28" s="78" t="s">
        <v>23</v>
      </c>
      <c r="D28" s="78" t="s">
        <v>23</v>
      </c>
      <c r="E28" s="103" t="s">
        <v>62</v>
      </c>
      <c r="F28" s="104" t="s">
        <v>63</v>
      </c>
      <c r="G28" s="138">
        <f>SUM(G29:G33)</f>
        <v>0</v>
      </c>
      <c r="H28" s="139">
        <v>1704050.91</v>
      </c>
      <c r="I28" s="47"/>
      <c r="J28" s="97">
        <v>0</v>
      </c>
      <c r="K28" s="70"/>
      <c r="L28" s="140">
        <v>1704050.91</v>
      </c>
      <c r="M28" s="141"/>
      <c r="N28" s="142">
        <v>0</v>
      </c>
      <c r="O28" s="140">
        <f t="shared" si="0"/>
        <v>1704050.91</v>
      </c>
      <c r="P28" s="70"/>
      <c r="R28" s="74"/>
      <c r="X28" s="88"/>
      <c r="Y28" s="89"/>
      <c r="Z28" s="88"/>
      <c r="AK28" s="49"/>
    </row>
    <row r="29" spans="1:37" s="48" customFormat="1" ht="15" customHeight="1" x14ac:dyDescent="0.25">
      <c r="A29" s="136"/>
      <c r="B29" s="137"/>
      <c r="C29" s="78" t="s">
        <v>23</v>
      </c>
      <c r="D29" s="78" t="s">
        <v>13</v>
      </c>
      <c r="E29" s="111" t="s">
        <v>64</v>
      </c>
      <c r="F29" s="112" t="s">
        <v>65</v>
      </c>
      <c r="G29" s="113"/>
      <c r="H29" s="114">
        <v>0</v>
      </c>
      <c r="I29" s="47"/>
      <c r="J29" s="115"/>
      <c r="K29" s="70"/>
      <c r="L29" s="116">
        <v>0</v>
      </c>
      <c r="M29" s="117"/>
      <c r="N29" s="118">
        <v>0</v>
      </c>
      <c r="O29" s="116">
        <f t="shared" si="0"/>
        <v>0</v>
      </c>
      <c r="P29" s="70"/>
      <c r="R29" s="74"/>
      <c r="X29" s="88"/>
      <c r="Y29" s="89"/>
      <c r="Z29" s="88"/>
      <c r="AK29" s="49"/>
    </row>
    <row r="30" spans="1:37" s="48" customFormat="1" ht="15" customHeight="1" x14ac:dyDescent="0.25">
      <c r="A30" s="136"/>
      <c r="B30" s="137"/>
      <c r="C30" s="78" t="s">
        <v>23</v>
      </c>
      <c r="D30" s="78" t="s">
        <v>13</v>
      </c>
      <c r="E30" s="111" t="s">
        <v>66</v>
      </c>
      <c r="F30" s="112" t="s">
        <v>67</v>
      </c>
      <c r="G30" s="113"/>
      <c r="H30" s="114">
        <v>0</v>
      </c>
      <c r="I30" s="47"/>
      <c r="J30" s="115"/>
      <c r="K30" s="70"/>
      <c r="L30" s="116">
        <v>0</v>
      </c>
      <c r="M30" s="117"/>
      <c r="N30" s="118">
        <v>0</v>
      </c>
      <c r="O30" s="116">
        <f t="shared" si="0"/>
        <v>0</v>
      </c>
      <c r="P30" s="70"/>
      <c r="R30" s="74"/>
      <c r="X30" s="88"/>
      <c r="Y30" s="89"/>
      <c r="Z30" s="88"/>
      <c r="AK30" s="49"/>
    </row>
    <row r="31" spans="1:37" s="48" customFormat="1" ht="15" customHeight="1" x14ac:dyDescent="0.25">
      <c r="A31" s="136"/>
      <c r="B31" s="137"/>
      <c r="C31" s="78" t="s">
        <v>23</v>
      </c>
      <c r="D31" s="78" t="s">
        <v>13</v>
      </c>
      <c r="E31" s="111" t="s">
        <v>68</v>
      </c>
      <c r="F31" s="112" t="s">
        <v>69</v>
      </c>
      <c r="G31" s="113"/>
      <c r="H31" s="114">
        <v>1704050.91</v>
      </c>
      <c r="I31" s="47"/>
      <c r="J31" s="115"/>
      <c r="K31" s="70"/>
      <c r="L31" s="116">
        <v>1704050.91</v>
      </c>
      <c r="M31" s="117"/>
      <c r="N31" s="118">
        <v>0</v>
      </c>
      <c r="O31" s="116">
        <f t="shared" si="0"/>
        <v>1704050.91</v>
      </c>
      <c r="P31" s="70"/>
      <c r="R31" s="74"/>
      <c r="X31" s="88"/>
      <c r="Y31" s="89"/>
      <c r="Z31" s="88"/>
      <c r="AK31" s="49"/>
    </row>
    <row r="32" spans="1:37" s="48" customFormat="1" ht="15" customHeight="1" x14ac:dyDescent="0.25">
      <c r="A32" s="136"/>
      <c r="B32" s="137"/>
      <c r="C32" s="78" t="s">
        <v>23</v>
      </c>
      <c r="D32" s="78" t="s">
        <v>13</v>
      </c>
      <c r="E32" s="111" t="s">
        <v>70</v>
      </c>
      <c r="F32" s="112" t="s">
        <v>71</v>
      </c>
      <c r="G32" s="113"/>
      <c r="H32" s="114">
        <v>0</v>
      </c>
      <c r="I32" s="47"/>
      <c r="J32" s="115"/>
      <c r="K32" s="70"/>
      <c r="L32" s="116">
        <v>0</v>
      </c>
      <c r="M32" s="117"/>
      <c r="N32" s="118">
        <v>0</v>
      </c>
      <c r="O32" s="116">
        <f t="shared" si="0"/>
        <v>0</v>
      </c>
      <c r="P32" s="70"/>
      <c r="R32" s="74"/>
      <c r="X32" s="88"/>
      <c r="Y32" s="89"/>
      <c r="Z32" s="88"/>
      <c r="AK32" s="49"/>
    </row>
    <row r="33" spans="1:37" s="48" customFormat="1" ht="15" customHeight="1" x14ac:dyDescent="0.25">
      <c r="A33" s="136"/>
      <c r="B33" s="137"/>
      <c r="C33" s="78" t="s">
        <v>23</v>
      </c>
      <c r="D33" s="78" t="s">
        <v>13</v>
      </c>
      <c r="E33" s="111" t="s">
        <v>72</v>
      </c>
      <c r="F33" s="112" t="s">
        <v>73</v>
      </c>
      <c r="G33" s="113"/>
      <c r="H33" s="114">
        <v>0</v>
      </c>
      <c r="I33" s="47"/>
      <c r="J33" s="115"/>
      <c r="K33" s="70"/>
      <c r="L33" s="116">
        <v>0</v>
      </c>
      <c r="M33" s="117"/>
      <c r="N33" s="118">
        <v>0</v>
      </c>
      <c r="O33" s="116">
        <f t="shared" si="0"/>
        <v>0</v>
      </c>
      <c r="P33" s="70"/>
      <c r="R33" s="74"/>
      <c r="X33" s="88"/>
      <c r="Y33" s="89"/>
      <c r="Z33" s="88"/>
      <c r="AK33" s="49"/>
    </row>
    <row r="34" spans="1:37" s="110" customFormat="1" ht="15" customHeight="1" x14ac:dyDescent="0.25">
      <c r="A34" s="90" t="s">
        <v>16</v>
      </c>
      <c r="B34" s="102"/>
      <c r="C34" s="78" t="s">
        <v>23</v>
      </c>
      <c r="D34" s="78" t="s">
        <v>23</v>
      </c>
      <c r="E34" s="92" t="s">
        <v>74</v>
      </c>
      <c r="F34" s="93" t="s">
        <v>75</v>
      </c>
      <c r="G34" s="94">
        <f>SUM(G35:G38)</f>
        <v>0</v>
      </c>
      <c r="H34" s="95">
        <v>0</v>
      </c>
      <c r="I34" s="47"/>
      <c r="J34" s="97">
        <v>0</v>
      </c>
      <c r="K34" s="70"/>
      <c r="L34" s="98">
        <v>0</v>
      </c>
      <c r="M34" s="85"/>
      <c r="N34" s="99">
        <v>0</v>
      </c>
      <c r="O34" s="98">
        <f t="shared" si="0"/>
        <v>0</v>
      </c>
      <c r="P34" s="70"/>
      <c r="R34" s="74"/>
      <c r="X34" s="88"/>
      <c r="Y34" s="89"/>
      <c r="Z34" s="88"/>
      <c r="AK34" s="49"/>
    </row>
    <row r="35" spans="1:37" s="110" customFormat="1" ht="15" customHeight="1" x14ac:dyDescent="0.25">
      <c r="A35" s="90"/>
      <c r="B35" s="102"/>
      <c r="C35" s="78" t="s">
        <v>23</v>
      </c>
      <c r="D35" s="78" t="s">
        <v>13</v>
      </c>
      <c r="E35" s="103" t="s">
        <v>76</v>
      </c>
      <c r="F35" s="104" t="s">
        <v>77</v>
      </c>
      <c r="G35" s="125"/>
      <c r="H35" s="129">
        <v>0</v>
      </c>
      <c r="I35" s="47"/>
      <c r="J35" s="115"/>
      <c r="K35" s="70"/>
      <c r="L35" s="130">
        <v>0</v>
      </c>
      <c r="M35" s="117"/>
      <c r="N35" s="131">
        <v>0</v>
      </c>
      <c r="O35" s="130">
        <f t="shared" si="0"/>
        <v>0</v>
      </c>
      <c r="P35" s="70"/>
      <c r="R35" s="74"/>
      <c r="X35" s="88"/>
      <c r="Y35" s="89"/>
      <c r="Z35" s="88"/>
      <c r="AK35" s="49"/>
    </row>
    <row r="36" spans="1:37" s="110" customFormat="1" ht="15" customHeight="1" x14ac:dyDescent="0.25">
      <c r="A36" s="90"/>
      <c r="B36" s="102"/>
      <c r="C36" s="78" t="s">
        <v>23</v>
      </c>
      <c r="D36" s="78" t="s">
        <v>13</v>
      </c>
      <c r="E36" s="103" t="s">
        <v>78</v>
      </c>
      <c r="F36" s="104" t="s">
        <v>79</v>
      </c>
      <c r="G36" s="125"/>
      <c r="H36" s="129">
        <v>0</v>
      </c>
      <c r="I36" s="47"/>
      <c r="J36" s="115"/>
      <c r="K36" s="70"/>
      <c r="L36" s="130">
        <v>0</v>
      </c>
      <c r="M36" s="117"/>
      <c r="N36" s="131">
        <v>0</v>
      </c>
      <c r="O36" s="130">
        <f t="shared" si="0"/>
        <v>0</v>
      </c>
      <c r="P36" s="70"/>
      <c r="R36" s="74"/>
      <c r="X36" s="88"/>
      <c r="Y36" s="89"/>
      <c r="Z36" s="88"/>
      <c r="AK36" s="49"/>
    </row>
    <row r="37" spans="1:37" s="110" customFormat="1" ht="15" customHeight="1" x14ac:dyDescent="0.25">
      <c r="A37" s="90"/>
      <c r="B37" s="102"/>
      <c r="C37" s="78" t="s">
        <v>23</v>
      </c>
      <c r="D37" s="78" t="s">
        <v>13</v>
      </c>
      <c r="E37" s="103" t="s">
        <v>80</v>
      </c>
      <c r="F37" s="104" t="s">
        <v>81</v>
      </c>
      <c r="G37" s="125"/>
      <c r="H37" s="129">
        <v>0</v>
      </c>
      <c r="I37" s="47"/>
      <c r="J37" s="115"/>
      <c r="K37" s="70"/>
      <c r="L37" s="130">
        <v>0</v>
      </c>
      <c r="M37" s="117"/>
      <c r="N37" s="131">
        <v>0</v>
      </c>
      <c r="O37" s="130">
        <f t="shared" si="0"/>
        <v>0</v>
      </c>
      <c r="P37" s="70"/>
      <c r="R37" s="74"/>
      <c r="X37" s="88"/>
      <c r="Y37" s="89"/>
      <c r="Z37" s="88"/>
      <c r="AK37" s="49"/>
    </row>
    <row r="38" spans="1:37" s="110" customFormat="1" ht="15" customHeight="1" x14ac:dyDescent="0.25">
      <c r="A38" s="90"/>
      <c r="B38" s="102"/>
      <c r="C38" s="78" t="s">
        <v>23</v>
      </c>
      <c r="D38" s="78" t="s">
        <v>13</v>
      </c>
      <c r="E38" s="103" t="s">
        <v>82</v>
      </c>
      <c r="F38" s="104" t="s">
        <v>83</v>
      </c>
      <c r="G38" s="125"/>
      <c r="H38" s="129">
        <v>0</v>
      </c>
      <c r="I38" s="47"/>
      <c r="J38" s="115"/>
      <c r="K38" s="70"/>
      <c r="L38" s="130">
        <v>0</v>
      </c>
      <c r="M38" s="117"/>
      <c r="N38" s="131">
        <v>0</v>
      </c>
      <c r="O38" s="130">
        <f t="shared" si="0"/>
        <v>0</v>
      </c>
      <c r="P38" s="70"/>
      <c r="R38" s="74"/>
      <c r="X38" s="88"/>
      <c r="Y38" s="89"/>
      <c r="Z38" s="88"/>
      <c r="AK38" s="49"/>
    </row>
    <row r="39" spans="1:37" s="110" customFormat="1" ht="15" customHeight="1" x14ac:dyDescent="0.25">
      <c r="A39" s="90"/>
      <c r="B39" s="102"/>
      <c r="C39" s="78" t="s">
        <v>23</v>
      </c>
      <c r="D39" s="78" t="s">
        <v>13</v>
      </c>
      <c r="E39" s="92" t="s">
        <v>84</v>
      </c>
      <c r="F39" s="93" t="s">
        <v>85</v>
      </c>
      <c r="G39" s="143"/>
      <c r="H39" s="144">
        <v>0</v>
      </c>
      <c r="I39" s="47"/>
      <c r="J39" s="115"/>
      <c r="K39" s="70"/>
      <c r="L39" s="145">
        <v>0</v>
      </c>
      <c r="M39" s="146"/>
      <c r="N39" s="147">
        <v>0</v>
      </c>
      <c r="O39" s="145">
        <f t="shared" si="0"/>
        <v>0</v>
      </c>
      <c r="P39" s="70"/>
      <c r="R39" s="74"/>
      <c r="X39" s="88"/>
      <c r="Y39" s="89"/>
      <c r="Z39" s="88"/>
      <c r="AK39" s="49"/>
    </row>
    <row r="40" spans="1:37" s="110" customFormat="1" ht="15" customHeight="1" x14ac:dyDescent="0.25">
      <c r="A40" s="90" t="s">
        <v>16</v>
      </c>
      <c r="B40" s="102"/>
      <c r="C40" s="78" t="s">
        <v>23</v>
      </c>
      <c r="D40" s="78" t="s">
        <v>23</v>
      </c>
      <c r="E40" s="148" t="s">
        <v>86</v>
      </c>
      <c r="F40" s="149" t="s">
        <v>87</v>
      </c>
      <c r="G40" s="150">
        <f>+G41+G42</f>
        <v>0</v>
      </c>
      <c r="H40" s="151">
        <v>-2218723.64</v>
      </c>
      <c r="I40" s="47"/>
      <c r="J40" s="83">
        <v>0</v>
      </c>
      <c r="K40" s="70"/>
      <c r="L40" s="84">
        <v>-2218723.64</v>
      </c>
      <c r="M40" s="85"/>
      <c r="N40" s="152">
        <v>0</v>
      </c>
      <c r="O40" s="84">
        <f t="shared" si="0"/>
        <v>-2218723.64</v>
      </c>
      <c r="P40" s="70"/>
      <c r="R40" s="74"/>
      <c r="X40" s="88"/>
      <c r="Y40" s="89"/>
      <c r="Z40" s="88"/>
      <c r="AK40" s="49"/>
    </row>
    <row r="41" spans="1:37" s="110" customFormat="1" ht="15" customHeight="1" x14ac:dyDescent="0.25">
      <c r="A41" s="90"/>
      <c r="B41" s="102"/>
      <c r="C41" s="78" t="s">
        <v>23</v>
      </c>
      <c r="D41" s="78" t="s">
        <v>13</v>
      </c>
      <c r="E41" s="92" t="s">
        <v>88</v>
      </c>
      <c r="F41" s="93" t="s">
        <v>89</v>
      </c>
      <c r="G41" s="143"/>
      <c r="H41" s="153">
        <v>-2218723.64</v>
      </c>
      <c r="I41" s="47"/>
      <c r="J41" s="115"/>
      <c r="K41" s="70"/>
      <c r="L41" s="154">
        <v>-2218723.64</v>
      </c>
      <c r="M41" s="117"/>
      <c r="N41" s="155">
        <v>0</v>
      </c>
      <c r="O41" s="154">
        <f t="shared" si="0"/>
        <v>-2218723.64</v>
      </c>
      <c r="P41" s="70"/>
      <c r="R41" s="74"/>
      <c r="X41" s="88"/>
      <c r="Y41" s="89"/>
      <c r="Z41" s="88"/>
      <c r="AK41" s="49"/>
    </row>
    <row r="42" spans="1:37" s="110" customFormat="1" ht="15" customHeight="1" x14ac:dyDescent="0.25">
      <c r="A42" s="90"/>
      <c r="B42" s="102"/>
      <c r="C42" s="78" t="s">
        <v>23</v>
      </c>
      <c r="D42" s="78" t="s">
        <v>13</v>
      </c>
      <c r="E42" s="92" t="s">
        <v>90</v>
      </c>
      <c r="F42" s="93" t="s">
        <v>91</v>
      </c>
      <c r="G42" s="143"/>
      <c r="H42" s="153">
        <v>0</v>
      </c>
      <c r="I42" s="47"/>
      <c r="J42" s="115"/>
      <c r="K42" s="70"/>
      <c r="L42" s="154">
        <v>0</v>
      </c>
      <c r="M42" s="117"/>
      <c r="N42" s="155">
        <v>0</v>
      </c>
      <c r="O42" s="154">
        <f t="shared" si="0"/>
        <v>0</v>
      </c>
      <c r="P42" s="70"/>
      <c r="R42" s="74"/>
      <c r="X42" s="88"/>
      <c r="Y42" s="89"/>
      <c r="Z42" s="88"/>
      <c r="AK42" s="49"/>
    </row>
    <row r="43" spans="1:37" s="48" customFormat="1" ht="15" customHeight="1" x14ac:dyDescent="0.25">
      <c r="A43" s="136" t="s">
        <v>16</v>
      </c>
      <c r="B43" s="137"/>
      <c r="C43" s="78" t="s">
        <v>23</v>
      </c>
      <c r="D43" s="78" t="s">
        <v>23</v>
      </c>
      <c r="E43" s="148" t="s">
        <v>92</v>
      </c>
      <c r="F43" s="149" t="s">
        <v>93</v>
      </c>
      <c r="G43" s="156">
        <f>SUM(G44:G48)</f>
        <v>0</v>
      </c>
      <c r="H43" s="157">
        <v>0</v>
      </c>
      <c r="I43" s="47"/>
      <c r="J43" s="83">
        <v>0</v>
      </c>
      <c r="K43" s="70"/>
      <c r="L43" s="158">
        <v>0</v>
      </c>
      <c r="M43" s="117"/>
      <c r="N43" s="159">
        <v>0</v>
      </c>
      <c r="O43" s="158">
        <f t="shared" si="0"/>
        <v>0</v>
      </c>
      <c r="P43" s="70"/>
      <c r="R43" s="74"/>
      <c r="X43" s="88"/>
      <c r="Y43" s="89"/>
      <c r="Z43" s="88"/>
      <c r="AK43" s="49"/>
    </row>
    <row r="44" spans="1:37" s="47" customFormat="1" ht="15" customHeight="1" x14ac:dyDescent="0.25">
      <c r="A44" s="136"/>
      <c r="B44" s="137"/>
      <c r="C44" s="78" t="s">
        <v>23</v>
      </c>
      <c r="D44" s="78" t="s">
        <v>13</v>
      </c>
      <c r="E44" s="92" t="s">
        <v>94</v>
      </c>
      <c r="F44" s="93" t="s">
        <v>95</v>
      </c>
      <c r="G44" s="143"/>
      <c r="H44" s="153">
        <v>0</v>
      </c>
      <c r="J44" s="160"/>
      <c r="K44" s="70"/>
      <c r="L44" s="154">
        <v>0</v>
      </c>
      <c r="M44" s="117"/>
      <c r="N44" s="155">
        <v>0</v>
      </c>
      <c r="O44" s="154">
        <f t="shared" si="0"/>
        <v>0</v>
      </c>
      <c r="P44" s="70"/>
      <c r="R44" s="74"/>
      <c r="X44" s="88"/>
      <c r="Y44" s="89"/>
      <c r="Z44" s="88"/>
      <c r="AK44" s="161"/>
    </row>
    <row r="45" spans="1:37" s="48" customFormat="1" ht="15" customHeight="1" x14ac:dyDescent="0.25">
      <c r="A45" s="136"/>
      <c r="B45" s="137"/>
      <c r="C45" s="78" t="s">
        <v>23</v>
      </c>
      <c r="D45" s="78" t="s">
        <v>13</v>
      </c>
      <c r="E45" s="92" t="s">
        <v>96</v>
      </c>
      <c r="F45" s="93" t="s">
        <v>97</v>
      </c>
      <c r="G45" s="143"/>
      <c r="H45" s="153">
        <v>0</v>
      </c>
      <c r="I45" s="47"/>
      <c r="J45" s="115"/>
      <c r="K45" s="70"/>
      <c r="L45" s="154">
        <v>0</v>
      </c>
      <c r="M45" s="117"/>
      <c r="N45" s="155">
        <v>0</v>
      </c>
      <c r="O45" s="154">
        <f t="shared" si="0"/>
        <v>0</v>
      </c>
      <c r="P45" s="70"/>
      <c r="R45" s="74"/>
      <c r="X45" s="88"/>
      <c r="Y45" s="89"/>
      <c r="Z45" s="88"/>
      <c r="AK45" s="49"/>
    </row>
    <row r="46" spans="1:37" s="48" customFormat="1" ht="15" customHeight="1" x14ac:dyDescent="0.25">
      <c r="A46" s="136"/>
      <c r="B46" s="137"/>
      <c r="C46" s="78" t="s">
        <v>23</v>
      </c>
      <c r="D46" s="78" t="s">
        <v>13</v>
      </c>
      <c r="E46" s="92" t="s">
        <v>98</v>
      </c>
      <c r="F46" s="93" t="s">
        <v>99</v>
      </c>
      <c r="G46" s="143"/>
      <c r="H46" s="153">
        <v>0</v>
      </c>
      <c r="I46" s="47"/>
      <c r="J46" s="115"/>
      <c r="K46" s="70"/>
      <c r="L46" s="154">
        <v>0</v>
      </c>
      <c r="M46" s="117"/>
      <c r="N46" s="155">
        <v>0</v>
      </c>
      <c r="O46" s="154">
        <f t="shared" si="0"/>
        <v>0</v>
      </c>
      <c r="P46" s="70"/>
      <c r="R46" s="74"/>
      <c r="X46" s="88"/>
      <c r="Y46" s="89"/>
      <c r="Z46" s="88"/>
      <c r="AK46" s="49"/>
    </row>
    <row r="47" spans="1:37" s="48" customFormat="1" ht="15" customHeight="1" x14ac:dyDescent="0.25">
      <c r="A47" s="136"/>
      <c r="B47" s="137"/>
      <c r="C47" s="78" t="s">
        <v>23</v>
      </c>
      <c r="D47" s="78" t="s">
        <v>13</v>
      </c>
      <c r="E47" s="92" t="s">
        <v>100</v>
      </c>
      <c r="F47" s="93" t="s">
        <v>101</v>
      </c>
      <c r="G47" s="143"/>
      <c r="H47" s="153">
        <v>0</v>
      </c>
      <c r="I47" s="47"/>
      <c r="J47" s="115"/>
      <c r="K47" s="70"/>
      <c r="L47" s="154">
        <v>0</v>
      </c>
      <c r="M47" s="117"/>
      <c r="N47" s="155">
        <v>0</v>
      </c>
      <c r="O47" s="154">
        <f t="shared" si="0"/>
        <v>0</v>
      </c>
      <c r="P47" s="70"/>
      <c r="R47" s="74"/>
      <c r="X47" s="88"/>
      <c r="Y47" s="89"/>
      <c r="Z47" s="88"/>
      <c r="AK47" s="49"/>
    </row>
    <row r="48" spans="1:37" s="48" customFormat="1" ht="15" customHeight="1" x14ac:dyDescent="0.25">
      <c r="A48" s="136"/>
      <c r="B48" s="137"/>
      <c r="C48" s="78" t="s">
        <v>23</v>
      </c>
      <c r="D48" s="78" t="s">
        <v>13</v>
      </c>
      <c r="E48" s="92" t="s">
        <v>102</v>
      </c>
      <c r="F48" s="93" t="s">
        <v>103</v>
      </c>
      <c r="G48" s="143"/>
      <c r="H48" s="153">
        <v>0</v>
      </c>
      <c r="I48" s="47"/>
      <c r="J48" s="115"/>
      <c r="K48" s="70"/>
      <c r="L48" s="154">
        <v>0</v>
      </c>
      <c r="M48" s="117"/>
      <c r="N48" s="155">
        <v>0</v>
      </c>
      <c r="O48" s="154">
        <f t="shared" si="0"/>
        <v>0</v>
      </c>
      <c r="P48" s="70"/>
      <c r="R48" s="74"/>
      <c r="X48" s="88"/>
      <c r="Y48" s="89"/>
      <c r="Z48" s="88"/>
      <c r="AK48" s="49"/>
    </row>
    <row r="49" spans="1:37" s="110" customFormat="1" ht="15" customHeight="1" x14ac:dyDescent="0.25">
      <c r="A49" s="90" t="s">
        <v>16</v>
      </c>
      <c r="B49" s="102"/>
      <c r="C49" s="78" t="s">
        <v>23</v>
      </c>
      <c r="D49" s="78" t="s">
        <v>23</v>
      </c>
      <c r="E49" s="148" t="s">
        <v>104</v>
      </c>
      <c r="F49" s="149" t="s">
        <v>105</v>
      </c>
      <c r="G49" s="150">
        <f>+G50+G89+G95+G96</f>
        <v>0</v>
      </c>
      <c r="H49" s="151">
        <v>16599384.229999999</v>
      </c>
      <c r="I49" s="47"/>
      <c r="J49" s="83">
        <v>0</v>
      </c>
      <c r="K49" s="70"/>
      <c r="L49" s="84">
        <v>16599384.229999999</v>
      </c>
      <c r="M49" s="85"/>
      <c r="N49" s="152">
        <v>0</v>
      </c>
      <c r="O49" s="84">
        <f t="shared" si="0"/>
        <v>16599384.229999999</v>
      </c>
      <c r="P49" s="70"/>
      <c r="R49" s="74"/>
      <c r="X49" s="88"/>
      <c r="Y49" s="89"/>
      <c r="Z49" s="88"/>
      <c r="AK49" s="49"/>
    </row>
    <row r="50" spans="1:37" s="110" customFormat="1" ht="15" customHeight="1" x14ac:dyDescent="0.25">
      <c r="A50" s="90" t="s">
        <v>16</v>
      </c>
      <c r="B50" s="102"/>
      <c r="C50" s="78" t="s">
        <v>23</v>
      </c>
      <c r="D50" s="78" t="s">
        <v>23</v>
      </c>
      <c r="E50" s="92" t="s">
        <v>106</v>
      </c>
      <c r="F50" s="93" t="s">
        <v>107</v>
      </c>
      <c r="G50" s="162">
        <f>G51+G67+G68</f>
        <v>0</v>
      </c>
      <c r="H50" s="153">
        <v>14400305.779999999</v>
      </c>
      <c r="I50" s="47"/>
      <c r="J50" s="97">
        <v>0</v>
      </c>
      <c r="K50" s="70"/>
      <c r="L50" s="154">
        <v>14400305.779999999</v>
      </c>
      <c r="M50" s="117"/>
      <c r="N50" s="155">
        <v>0</v>
      </c>
      <c r="O50" s="154">
        <f t="shared" si="0"/>
        <v>14400305.779999999</v>
      </c>
      <c r="P50" s="70"/>
      <c r="R50" s="74"/>
      <c r="X50" s="88"/>
      <c r="Y50" s="89"/>
      <c r="Z50" s="88"/>
      <c r="AK50" s="49"/>
    </row>
    <row r="51" spans="1:37" s="110" customFormat="1" ht="15" customHeight="1" x14ac:dyDescent="0.25">
      <c r="A51" s="90" t="s">
        <v>16</v>
      </c>
      <c r="B51" s="102" t="s">
        <v>12</v>
      </c>
      <c r="C51" s="78" t="s">
        <v>12</v>
      </c>
      <c r="D51" s="78" t="s">
        <v>23</v>
      </c>
      <c r="E51" s="103" t="s">
        <v>108</v>
      </c>
      <c r="F51" s="104" t="s">
        <v>109</v>
      </c>
      <c r="G51" s="135">
        <f>SUM(G52:G66)</f>
        <v>0</v>
      </c>
      <c r="H51" s="129">
        <v>13317805.779999999</v>
      </c>
      <c r="I51" s="47"/>
      <c r="J51" s="97">
        <v>0</v>
      </c>
      <c r="K51" s="70"/>
      <c r="L51" s="130">
        <v>13317805.779999999</v>
      </c>
      <c r="M51" s="117"/>
      <c r="N51" s="131">
        <v>0</v>
      </c>
      <c r="O51" s="130">
        <f t="shared" si="0"/>
        <v>13317805.779999999</v>
      </c>
      <c r="P51" s="70"/>
      <c r="R51" s="74"/>
      <c r="X51" s="88"/>
      <c r="Y51" s="89"/>
      <c r="Z51" s="88"/>
      <c r="AK51" s="49"/>
    </row>
    <row r="52" spans="1:37" s="110" customFormat="1" ht="15" customHeight="1" x14ac:dyDescent="0.25">
      <c r="A52" s="90"/>
      <c r="B52" s="102" t="s">
        <v>12</v>
      </c>
      <c r="C52" s="78" t="s">
        <v>12</v>
      </c>
      <c r="D52" s="78" t="s">
        <v>13</v>
      </c>
      <c r="E52" s="111" t="s">
        <v>110</v>
      </c>
      <c r="F52" s="112" t="s">
        <v>111</v>
      </c>
      <c r="G52" s="113"/>
      <c r="H52" s="114">
        <v>7920402.5</v>
      </c>
      <c r="I52" s="47"/>
      <c r="J52" s="115"/>
      <c r="K52" s="70"/>
      <c r="L52" s="116">
        <v>7920402.5</v>
      </c>
      <c r="M52" s="117"/>
      <c r="N52" s="118">
        <v>0</v>
      </c>
      <c r="O52" s="116">
        <f t="shared" si="0"/>
        <v>7920402.5</v>
      </c>
      <c r="P52" s="70"/>
      <c r="R52" s="74"/>
      <c r="X52" s="88"/>
      <c r="Y52" s="89"/>
      <c r="Z52" s="88"/>
      <c r="AK52" s="49"/>
    </row>
    <row r="53" spans="1:37" s="48" customFormat="1" ht="15" customHeight="1" x14ac:dyDescent="0.25">
      <c r="A53" s="136"/>
      <c r="B53" s="137" t="s">
        <v>12</v>
      </c>
      <c r="C53" s="78" t="s">
        <v>12</v>
      </c>
      <c r="D53" s="78" t="s">
        <v>13</v>
      </c>
      <c r="E53" s="111" t="s">
        <v>112</v>
      </c>
      <c r="F53" s="112" t="s">
        <v>113</v>
      </c>
      <c r="G53" s="113"/>
      <c r="H53" s="114">
        <v>3338036.5</v>
      </c>
      <c r="I53" s="47"/>
      <c r="J53" s="115"/>
      <c r="K53" s="70"/>
      <c r="L53" s="116">
        <v>3338036.5</v>
      </c>
      <c r="M53" s="117"/>
      <c r="N53" s="118">
        <v>0</v>
      </c>
      <c r="O53" s="116">
        <f t="shared" si="0"/>
        <v>3338036.5</v>
      </c>
      <c r="P53" s="70"/>
      <c r="R53" s="74"/>
      <c r="X53" s="88"/>
      <c r="Y53" s="89"/>
      <c r="Z53" s="88"/>
      <c r="AK53" s="49"/>
    </row>
    <row r="54" spans="1:37" s="48" customFormat="1" ht="15" customHeight="1" x14ac:dyDescent="0.25">
      <c r="A54" s="136"/>
      <c r="B54" s="137" t="s">
        <v>12</v>
      </c>
      <c r="C54" s="78" t="s">
        <v>12</v>
      </c>
      <c r="D54" s="78" t="s">
        <v>13</v>
      </c>
      <c r="E54" s="111" t="s">
        <v>114</v>
      </c>
      <c r="F54" s="112" t="s">
        <v>115</v>
      </c>
      <c r="G54" s="113"/>
      <c r="H54" s="114">
        <v>0</v>
      </c>
      <c r="I54" s="47"/>
      <c r="J54" s="115"/>
      <c r="K54" s="70"/>
      <c r="L54" s="116">
        <v>0</v>
      </c>
      <c r="M54" s="117"/>
      <c r="N54" s="118">
        <v>0</v>
      </c>
      <c r="O54" s="116">
        <f t="shared" si="0"/>
        <v>0</v>
      </c>
      <c r="P54" s="70"/>
      <c r="R54" s="74"/>
      <c r="X54" s="88"/>
      <c r="Y54" s="89"/>
      <c r="Z54" s="88"/>
      <c r="AK54" s="49"/>
    </row>
    <row r="55" spans="1:37" s="48" customFormat="1" ht="15" customHeight="1" x14ac:dyDescent="0.25">
      <c r="A55" s="136"/>
      <c r="B55" s="136" t="s">
        <v>12</v>
      </c>
      <c r="C55" s="78" t="s">
        <v>12</v>
      </c>
      <c r="D55" s="78" t="s">
        <v>13</v>
      </c>
      <c r="E55" s="111" t="s">
        <v>116</v>
      </c>
      <c r="F55" s="112" t="s">
        <v>117</v>
      </c>
      <c r="G55" s="113"/>
      <c r="H55" s="114">
        <v>0</v>
      </c>
      <c r="I55" s="47"/>
      <c r="J55" s="115"/>
      <c r="K55" s="70"/>
      <c r="L55" s="116">
        <v>0</v>
      </c>
      <c r="M55" s="117"/>
      <c r="N55" s="118">
        <v>0</v>
      </c>
      <c r="O55" s="116">
        <f t="shared" si="0"/>
        <v>0</v>
      </c>
      <c r="P55" s="70"/>
      <c r="R55" s="74"/>
      <c r="X55" s="88"/>
      <c r="Y55" s="89"/>
      <c r="Z55" s="88"/>
      <c r="AK55" s="49"/>
    </row>
    <row r="56" spans="1:37" s="48" customFormat="1" ht="15" customHeight="1" x14ac:dyDescent="0.25">
      <c r="A56" s="136"/>
      <c r="B56" s="136" t="s">
        <v>12</v>
      </c>
      <c r="C56" s="78" t="s">
        <v>12</v>
      </c>
      <c r="D56" s="78" t="s">
        <v>13</v>
      </c>
      <c r="E56" s="111" t="s">
        <v>118</v>
      </c>
      <c r="F56" s="112" t="s">
        <v>119</v>
      </c>
      <c r="G56" s="163"/>
      <c r="H56" s="114">
        <v>1326941.5</v>
      </c>
      <c r="I56" s="47"/>
      <c r="J56" s="115"/>
      <c r="K56" s="70"/>
      <c r="L56" s="116">
        <v>1326941.5</v>
      </c>
      <c r="M56" s="117"/>
      <c r="N56" s="118">
        <v>0</v>
      </c>
      <c r="O56" s="116">
        <f t="shared" si="0"/>
        <v>1326941.5</v>
      </c>
      <c r="P56" s="70"/>
      <c r="R56" s="74"/>
      <c r="X56" s="88"/>
      <c r="Y56" s="89"/>
      <c r="Z56" s="88"/>
      <c r="AK56" s="49"/>
    </row>
    <row r="57" spans="1:37" s="48" customFormat="1" ht="15" customHeight="1" x14ac:dyDescent="0.25">
      <c r="A57" s="136"/>
      <c r="B57" s="136" t="s">
        <v>12</v>
      </c>
      <c r="C57" s="78" t="s">
        <v>12</v>
      </c>
      <c r="D57" s="78" t="s">
        <v>13</v>
      </c>
      <c r="E57" s="111" t="s">
        <v>120</v>
      </c>
      <c r="F57" s="112" t="s">
        <v>121</v>
      </c>
      <c r="G57" s="163"/>
      <c r="H57" s="114">
        <v>35055</v>
      </c>
      <c r="I57" s="47"/>
      <c r="J57" s="115"/>
      <c r="K57" s="70"/>
      <c r="L57" s="116">
        <v>35055</v>
      </c>
      <c r="M57" s="117"/>
      <c r="N57" s="118">
        <v>0</v>
      </c>
      <c r="O57" s="116">
        <f t="shared" si="0"/>
        <v>35055</v>
      </c>
      <c r="P57" s="70"/>
      <c r="R57" s="74"/>
      <c r="X57" s="88"/>
      <c r="Y57" s="89"/>
      <c r="Z57" s="88"/>
      <c r="AK57" s="49"/>
    </row>
    <row r="58" spans="1:37" s="48" customFormat="1" ht="15" customHeight="1" x14ac:dyDescent="0.25">
      <c r="A58" s="136"/>
      <c r="B58" s="136" t="s">
        <v>12</v>
      </c>
      <c r="C58" s="78" t="s">
        <v>12</v>
      </c>
      <c r="D58" s="78" t="s">
        <v>13</v>
      </c>
      <c r="E58" s="111" t="s">
        <v>122</v>
      </c>
      <c r="F58" s="112" t="s">
        <v>123</v>
      </c>
      <c r="G58" s="163"/>
      <c r="H58" s="114">
        <v>165668.5</v>
      </c>
      <c r="I58" s="47"/>
      <c r="J58" s="115"/>
      <c r="K58" s="70"/>
      <c r="L58" s="116">
        <v>165668.5</v>
      </c>
      <c r="M58" s="117"/>
      <c r="N58" s="118">
        <v>0</v>
      </c>
      <c r="O58" s="116">
        <f t="shared" si="0"/>
        <v>165668.5</v>
      </c>
      <c r="P58" s="70"/>
      <c r="R58" s="74"/>
      <c r="X58" s="88"/>
      <c r="Y58" s="89"/>
      <c r="Z58" s="88"/>
      <c r="AK58" s="49"/>
    </row>
    <row r="59" spans="1:37" s="48" customFormat="1" ht="15" customHeight="1" x14ac:dyDescent="0.25">
      <c r="A59" s="136"/>
      <c r="B59" s="136" t="s">
        <v>12</v>
      </c>
      <c r="C59" s="78" t="s">
        <v>12</v>
      </c>
      <c r="D59" s="78" t="s">
        <v>13</v>
      </c>
      <c r="E59" s="111" t="s">
        <v>124</v>
      </c>
      <c r="F59" s="112" t="s">
        <v>125</v>
      </c>
      <c r="G59" s="163"/>
      <c r="H59" s="114">
        <v>202348</v>
      </c>
      <c r="I59" s="47"/>
      <c r="J59" s="115"/>
      <c r="K59" s="70"/>
      <c r="L59" s="116">
        <v>202348</v>
      </c>
      <c r="M59" s="117"/>
      <c r="N59" s="118">
        <v>0</v>
      </c>
      <c r="O59" s="116">
        <f t="shared" si="0"/>
        <v>202348</v>
      </c>
      <c r="P59" s="70"/>
      <c r="R59" s="74"/>
      <c r="X59" s="88"/>
      <c r="Y59" s="89"/>
      <c r="Z59" s="88"/>
      <c r="AK59" s="49"/>
    </row>
    <row r="60" spans="1:37" s="48" customFormat="1" ht="15" customHeight="1" x14ac:dyDescent="0.25">
      <c r="A60" s="136"/>
      <c r="B60" s="136" t="s">
        <v>12</v>
      </c>
      <c r="C60" s="78" t="s">
        <v>12</v>
      </c>
      <c r="D60" s="78" t="s">
        <v>13</v>
      </c>
      <c r="E60" s="111" t="s">
        <v>126</v>
      </c>
      <c r="F60" s="112" t="s">
        <v>127</v>
      </c>
      <c r="G60" s="113"/>
      <c r="H60" s="114">
        <v>0</v>
      </c>
      <c r="I60" s="47"/>
      <c r="J60" s="115"/>
      <c r="K60" s="70"/>
      <c r="L60" s="116">
        <v>0</v>
      </c>
      <c r="M60" s="117"/>
      <c r="N60" s="118">
        <v>0</v>
      </c>
      <c r="O60" s="116">
        <f t="shared" si="0"/>
        <v>0</v>
      </c>
      <c r="P60" s="70"/>
      <c r="R60" s="74"/>
      <c r="X60" s="88"/>
      <c r="Y60" s="89"/>
      <c r="Z60" s="88"/>
      <c r="AK60" s="49"/>
    </row>
    <row r="61" spans="1:37" s="48" customFormat="1" ht="15" customHeight="1" x14ac:dyDescent="0.25">
      <c r="A61" s="136"/>
      <c r="B61" s="137" t="s">
        <v>12</v>
      </c>
      <c r="C61" s="78" t="s">
        <v>12</v>
      </c>
      <c r="D61" s="78" t="s">
        <v>13</v>
      </c>
      <c r="E61" s="111" t="s">
        <v>128</v>
      </c>
      <c r="F61" s="112" t="s">
        <v>129</v>
      </c>
      <c r="G61" s="113"/>
      <c r="H61" s="114">
        <v>0</v>
      </c>
      <c r="I61" s="47"/>
      <c r="J61" s="115"/>
      <c r="K61" s="70"/>
      <c r="L61" s="116">
        <v>0</v>
      </c>
      <c r="M61" s="117"/>
      <c r="N61" s="118">
        <v>0</v>
      </c>
      <c r="O61" s="116">
        <f t="shared" si="0"/>
        <v>0</v>
      </c>
      <c r="P61" s="70"/>
      <c r="R61" s="74"/>
      <c r="X61" s="88"/>
      <c r="Y61" s="89"/>
      <c r="Z61" s="88"/>
      <c r="AK61" s="49"/>
    </row>
    <row r="62" spans="1:37" s="48" customFormat="1" ht="15" customHeight="1" x14ac:dyDescent="0.25">
      <c r="A62" s="136"/>
      <c r="B62" s="137" t="s">
        <v>12</v>
      </c>
      <c r="C62" s="78" t="s">
        <v>12</v>
      </c>
      <c r="D62" s="78" t="s">
        <v>13</v>
      </c>
      <c r="E62" s="111" t="s">
        <v>130</v>
      </c>
      <c r="F62" s="112" t="s">
        <v>131</v>
      </c>
      <c r="G62" s="113"/>
      <c r="H62" s="114">
        <v>0</v>
      </c>
      <c r="I62" s="47"/>
      <c r="J62" s="115"/>
      <c r="K62" s="70"/>
      <c r="L62" s="116">
        <v>0</v>
      </c>
      <c r="M62" s="117"/>
      <c r="N62" s="118">
        <v>0</v>
      </c>
      <c r="O62" s="116">
        <f t="shared" si="0"/>
        <v>0</v>
      </c>
      <c r="P62" s="70"/>
      <c r="R62" s="74"/>
      <c r="X62" s="88"/>
      <c r="Y62" s="89"/>
      <c r="Z62" s="88"/>
      <c r="AK62" s="49"/>
    </row>
    <row r="63" spans="1:37" s="48" customFormat="1" ht="15" customHeight="1" x14ac:dyDescent="0.25">
      <c r="A63" s="90"/>
      <c r="B63" s="102" t="s">
        <v>12</v>
      </c>
      <c r="C63" s="78" t="s">
        <v>12</v>
      </c>
      <c r="D63" s="78" t="s">
        <v>13</v>
      </c>
      <c r="E63" s="111" t="s">
        <v>132</v>
      </c>
      <c r="F63" s="112" t="s">
        <v>133</v>
      </c>
      <c r="G63" s="113"/>
      <c r="H63" s="114">
        <v>0</v>
      </c>
      <c r="I63" s="47"/>
      <c r="J63" s="115"/>
      <c r="K63" s="70"/>
      <c r="L63" s="116">
        <v>0</v>
      </c>
      <c r="M63" s="117"/>
      <c r="N63" s="118">
        <v>0</v>
      </c>
      <c r="O63" s="116">
        <f t="shared" si="0"/>
        <v>0</v>
      </c>
      <c r="P63" s="70"/>
      <c r="R63" s="74"/>
      <c r="X63" s="88"/>
      <c r="Y63" s="89"/>
      <c r="Z63" s="88"/>
      <c r="AK63" s="49"/>
    </row>
    <row r="64" spans="1:37" s="110" customFormat="1" ht="15" customHeight="1" x14ac:dyDescent="0.25">
      <c r="A64" s="90"/>
      <c r="B64" s="102" t="s">
        <v>12</v>
      </c>
      <c r="C64" s="78" t="s">
        <v>12</v>
      </c>
      <c r="D64" s="78" t="s">
        <v>13</v>
      </c>
      <c r="E64" s="111" t="s">
        <v>134</v>
      </c>
      <c r="F64" s="112" t="s">
        <v>135</v>
      </c>
      <c r="G64" s="113"/>
      <c r="H64" s="114">
        <v>325732</v>
      </c>
      <c r="I64" s="47"/>
      <c r="J64" s="115"/>
      <c r="K64" s="70"/>
      <c r="L64" s="116">
        <v>325732</v>
      </c>
      <c r="M64" s="117"/>
      <c r="N64" s="118">
        <v>0</v>
      </c>
      <c r="O64" s="116">
        <f t="shared" si="0"/>
        <v>325732</v>
      </c>
      <c r="P64" s="70"/>
      <c r="R64" s="74"/>
      <c r="X64" s="88"/>
      <c r="Y64" s="89"/>
      <c r="Z64" s="88"/>
      <c r="AK64" s="49"/>
    </row>
    <row r="65" spans="1:37" s="48" customFormat="1" ht="15" customHeight="1" x14ac:dyDescent="0.25">
      <c r="A65" s="90"/>
      <c r="B65" s="102" t="s">
        <v>12</v>
      </c>
      <c r="C65" s="78" t="s">
        <v>12</v>
      </c>
      <c r="D65" s="78" t="s">
        <v>13</v>
      </c>
      <c r="E65" s="111" t="s">
        <v>136</v>
      </c>
      <c r="F65" s="112" t="s">
        <v>137</v>
      </c>
      <c r="G65" s="113"/>
      <c r="H65" s="114">
        <v>0</v>
      </c>
      <c r="I65" s="47"/>
      <c r="J65" s="115"/>
      <c r="K65" s="70"/>
      <c r="L65" s="116">
        <v>0</v>
      </c>
      <c r="M65" s="117"/>
      <c r="N65" s="118">
        <v>0</v>
      </c>
      <c r="O65" s="116">
        <f t="shared" si="0"/>
        <v>0</v>
      </c>
      <c r="P65" s="70"/>
      <c r="R65" s="74"/>
      <c r="X65" s="88"/>
      <c r="Y65" s="89"/>
      <c r="Z65" s="88"/>
      <c r="AK65" s="49"/>
    </row>
    <row r="66" spans="1:37" s="48" customFormat="1" ht="15" customHeight="1" x14ac:dyDescent="0.25">
      <c r="A66" s="90"/>
      <c r="B66" s="102" t="s">
        <v>12</v>
      </c>
      <c r="C66" s="78" t="s">
        <v>12</v>
      </c>
      <c r="D66" s="78" t="s">
        <v>13</v>
      </c>
      <c r="E66" s="111" t="s">
        <v>138</v>
      </c>
      <c r="F66" s="112" t="s">
        <v>139</v>
      </c>
      <c r="G66" s="113"/>
      <c r="H66" s="114">
        <v>3621.78</v>
      </c>
      <c r="I66" s="47"/>
      <c r="J66" s="115"/>
      <c r="K66" s="70"/>
      <c r="L66" s="116">
        <v>3621.78</v>
      </c>
      <c r="M66" s="117"/>
      <c r="N66" s="118">
        <v>0</v>
      </c>
      <c r="O66" s="116">
        <f t="shared" si="0"/>
        <v>3621.78</v>
      </c>
      <c r="P66" s="70"/>
      <c r="R66" s="74"/>
      <c r="X66" s="88"/>
      <c r="Y66" s="89"/>
      <c r="Z66" s="88"/>
      <c r="AK66" s="49"/>
    </row>
    <row r="67" spans="1:37" s="110" customFormat="1" ht="15" customHeight="1" x14ac:dyDescent="0.25">
      <c r="A67" s="90"/>
      <c r="B67" s="102"/>
      <c r="C67" s="78" t="s">
        <v>23</v>
      </c>
      <c r="D67" s="78" t="s">
        <v>13</v>
      </c>
      <c r="E67" s="103" t="s">
        <v>140</v>
      </c>
      <c r="F67" s="104" t="s">
        <v>141</v>
      </c>
      <c r="G67" s="164"/>
      <c r="H67" s="165"/>
      <c r="I67" s="47"/>
      <c r="J67" s="115"/>
      <c r="K67" s="70"/>
      <c r="L67" s="166">
        <v>0</v>
      </c>
      <c r="M67" s="167"/>
      <c r="N67" s="168"/>
      <c r="O67" s="166">
        <f t="shared" si="0"/>
        <v>0</v>
      </c>
      <c r="P67" s="70"/>
      <c r="R67" s="74"/>
      <c r="X67" s="88"/>
      <c r="Y67" s="89"/>
      <c r="Z67" s="88"/>
      <c r="AK67" s="49"/>
    </row>
    <row r="68" spans="1:37" s="110" customFormat="1" ht="15" customHeight="1" x14ac:dyDescent="0.25">
      <c r="A68" s="90" t="s">
        <v>16</v>
      </c>
      <c r="B68" s="102"/>
      <c r="C68" s="78" t="s">
        <v>23</v>
      </c>
      <c r="D68" s="78" t="s">
        <v>23</v>
      </c>
      <c r="E68" s="103" t="s">
        <v>142</v>
      </c>
      <c r="F68" s="104" t="s">
        <v>143</v>
      </c>
      <c r="G68" s="169">
        <f>SUM(G69:G83)+G86+G87+G88</f>
        <v>0</v>
      </c>
      <c r="H68" s="170">
        <v>1082500</v>
      </c>
      <c r="I68" s="47"/>
      <c r="J68" s="97">
        <v>0</v>
      </c>
      <c r="K68" s="70"/>
      <c r="L68" s="171">
        <v>1082500</v>
      </c>
      <c r="M68" s="172"/>
      <c r="N68" s="173">
        <v>0</v>
      </c>
      <c r="O68" s="171">
        <f t="shared" si="0"/>
        <v>1082500</v>
      </c>
      <c r="P68" s="70"/>
      <c r="R68" s="74"/>
      <c r="X68" s="88"/>
      <c r="Y68" s="89"/>
      <c r="Z68" s="88"/>
      <c r="AK68" s="49"/>
    </row>
    <row r="69" spans="1:37" s="110" customFormat="1" ht="15" customHeight="1" x14ac:dyDescent="0.25">
      <c r="A69" s="90"/>
      <c r="B69" s="102" t="s">
        <v>144</v>
      </c>
      <c r="C69" s="78" t="s">
        <v>144</v>
      </c>
      <c r="D69" s="78" t="s">
        <v>13</v>
      </c>
      <c r="E69" s="111" t="s">
        <v>145</v>
      </c>
      <c r="F69" s="112" t="s">
        <v>146</v>
      </c>
      <c r="G69" s="113"/>
      <c r="H69" s="114">
        <v>563000</v>
      </c>
      <c r="I69" s="47"/>
      <c r="J69" s="115"/>
      <c r="K69" s="70"/>
      <c r="L69" s="116">
        <v>563000</v>
      </c>
      <c r="M69" s="117"/>
      <c r="N69" s="118">
        <v>0</v>
      </c>
      <c r="O69" s="116">
        <f t="shared" si="0"/>
        <v>563000</v>
      </c>
      <c r="P69" s="70"/>
      <c r="R69" s="74"/>
      <c r="X69" s="88"/>
      <c r="Y69" s="89"/>
      <c r="Z69" s="88"/>
      <c r="AK69" s="49"/>
    </row>
    <row r="70" spans="1:37" s="110" customFormat="1" ht="15" customHeight="1" x14ac:dyDescent="0.25">
      <c r="A70" s="90"/>
      <c r="B70" s="102" t="s">
        <v>144</v>
      </c>
      <c r="C70" s="78" t="s">
        <v>144</v>
      </c>
      <c r="D70" s="78" t="s">
        <v>13</v>
      </c>
      <c r="E70" s="111" t="s">
        <v>147</v>
      </c>
      <c r="F70" s="112" t="s">
        <v>148</v>
      </c>
      <c r="G70" s="113"/>
      <c r="H70" s="114">
        <v>139500</v>
      </c>
      <c r="I70" s="47"/>
      <c r="J70" s="115"/>
      <c r="K70" s="70"/>
      <c r="L70" s="116">
        <v>139500</v>
      </c>
      <c r="M70" s="117"/>
      <c r="N70" s="118">
        <v>0</v>
      </c>
      <c r="O70" s="116">
        <f t="shared" si="0"/>
        <v>139500</v>
      </c>
      <c r="P70" s="70"/>
      <c r="R70" s="74"/>
      <c r="X70" s="88"/>
      <c r="Y70" s="89"/>
      <c r="Z70" s="88"/>
      <c r="AK70" s="49"/>
    </row>
    <row r="71" spans="1:37" s="48" customFormat="1" ht="15" customHeight="1" x14ac:dyDescent="0.25">
      <c r="A71" s="90"/>
      <c r="B71" s="102" t="s">
        <v>144</v>
      </c>
      <c r="C71" s="78" t="s">
        <v>144</v>
      </c>
      <c r="D71" s="78" t="s">
        <v>13</v>
      </c>
      <c r="E71" s="111" t="s">
        <v>149</v>
      </c>
      <c r="F71" s="112" t="s">
        <v>150</v>
      </c>
      <c r="G71" s="113"/>
      <c r="H71" s="114">
        <v>0</v>
      </c>
      <c r="I71" s="47"/>
      <c r="J71" s="115"/>
      <c r="K71" s="70"/>
      <c r="L71" s="116">
        <v>0</v>
      </c>
      <c r="M71" s="117"/>
      <c r="N71" s="118">
        <v>0</v>
      </c>
      <c r="O71" s="116">
        <f t="shared" si="0"/>
        <v>0</v>
      </c>
      <c r="P71" s="70"/>
      <c r="R71" s="74"/>
      <c r="X71" s="88"/>
      <c r="Y71" s="89"/>
      <c r="Z71" s="88"/>
      <c r="AK71" s="49"/>
    </row>
    <row r="72" spans="1:37" s="48" customFormat="1" ht="15" customHeight="1" x14ac:dyDescent="0.25">
      <c r="A72" s="136"/>
      <c r="B72" s="136" t="s">
        <v>151</v>
      </c>
      <c r="C72" s="78" t="s">
        <v>151</v>
      </c>
      <c r="D72" s="78" t="s">
        <v>13</v>
      </c>
      <c r="E72" s="111" t="s">
        <v>152</v>
      </c>
      <c r="F72" s="112" t="s">
        <v>153</v>
      </c>
      <c r="G72" s="113"/>
      <c r="H72" s="114">
        <v>0</v>
      </c>
      <c r="I72" s="47"/>
      <c r="J72" s="115"/>
      <c r="K72" s="70"/>
      <c r="L72" s="116">
        <v>0</v>
      </c>
      <c r="M72" s="117"/>
      <c r="N72" s="118">
        <v>0</v>
      </c>
      <c r="O72" s="116">
        <f t="shared" si="0"/>
        <v>0</v>
      </c>
      <c r="P72" s="70"/>
      <c r="R72" s="74"/>
      <c r="X72" s="88"/>
      <c r="Y72" s="89"/>
      <c r="Z72" s="88"/>
      <c r="AK72" s="49"/>
    </row>
    <row r="73" spans="1:37" s="110" customFormat="1" ht="15" customHeight="1" x14ac:dyDescent="0.25">
      <c r="A73" s="136"/>
      <c r="B73" s="136" t="s">
        <v>144</v>
      </c>
      <c r="C73" s="78" t="s">
        <v>144</v>
      </c>
      <c r="D73" s="78" t="s">
        <v>13</v>
      </c>
      <c r="E73" s="111" t="s">
        <v>154</v>
      </c>
      <c r="F73" s="112" t="s">
        <v>155</v>
      </c>
      <c r="G73" s="113"/>
      <c r="H73" s="114">
        <v>87500</v>
      </c>
      <c r="I73" s="47"/>
      <c r="J73" s="115"/>
      <c r="K73" s="70"/>
      <c r="L73" s="116">
        <v>87500</v>
      </c>
      <c r="M73" s="117"/>
      <c r="N73" s="118">
        <v>0</v>
      </c>
      <c r="O73" s="116">
        <f t="shared" si="0"/>
        <v>87500</v>
      </c>
      <c r="P73" s="70"/>
      <c r="R73" s="74"/>
      <c r="X73" s="88"/>
      <c r="Y73" s="89"/>
      <c r="Z73" s="88"/>
      <c r="AK73" s="49"/>
    </row>
    <row r="74" spans="1:37" s="48" customFormat="1" ht="15" customHeight="1" x14ac:dyDescent="0.25">
      <c r="A74" s="136"/>
      <c r="B74" s="136" t="s">
        <v>144</v>
      </c>
      <c r="C74" s="78" t="s">
        <v>144</v>
      </c>
      <c r="D74" s="78" t="s">
        <v>13</v>
      </c>
      <c r="E74" s="111" t="s">
        <v>156</v>
      </c>
      <c r="F74" s="112" t="s">
        <v>157</v>
      </c>
      <c r="G74" s="113"/>
      <c r="H74" s="114">
        <v>35000</v>
      </c>
      <c r="I74" s="47"/>
      <c r="J74" s="115"/>
      <c r="K74" s="70"/>
      <c r="L74" s="116">
        <v>35000</v>
      </c>
      <c r="M74" s="117"/>
      <c r="N74" s="118">
        <v>0</v>
      </c>
      <c r="O74" s="116">
        <f t="shared" ref="O74:O137" si="1">H74-N74</f>
        <v>35000</v>
      </c>
      <c r="P74" s="70"/>
      <c r="R74" s="74"/>
      <c r="X74" s="88"/>
      <c r="Y74" s="89"/>
      <c r="Z74" s="88"/>
      <c r="AK74" s="49"/>
    </row>
    <row r="75" spans="1:37" s="48" customFormat="1" ht="15" customHeight="1" x14ac:dyDescent="0.25">
      <c r="A75" s="136"/>
      <c r="B75" s="136" t="s">
        <v>144</v>
      </c>
      <c r="C75" s="78" t="s">
        <v>144</v>
      </c>
      <c r="D75" s="78" t="s">
        <v>13</v>
      </c>
      <c r="E75" s="111" t="s">
        <v>158</v>
      </c>
      <c r="F75" s="112" t="s">
        <v>159</v>
      </c>
      <c r="G75" s="113"/>
      <c r="H75" s="114">
        <v>51000</v>
      </c>
      <c r="I75" s="47"/>
      <c r="J75" s="115"/>
      <c r="K75" s="70"/>
      <c r="L75" s="116">
        <v>51000</v>
      </c>
      <c r="M75" s="117"/>
      <c r="N75" s="118">
        <v>0</v>
      </c>
      <c r="O75" s="116">
        <f t="shared" si="1"/>
        <v>51000</v>
      </c>
      <c r="P75" s="70"/>
      <c r="R75" s="74"/>
      <c r="X75" s="88"/>
      <c r="Y75" s="89"/>
      <c r="Z75" s="88"/>
      <c r="AK75" s="49"/>
    </row>
    <row r="76" spans="1:37" s="48" customFormat="1" ht="15" customHeight="1" x14ac:dyDescent="0.25">
      <c r="A76" s="136"/>
      <c r="B76" s="136" t="s">
        <v>144</v>
      </c>
      <c r="C76" s="78" t="s">
        <v>144</v>
      </c>
      <c r="D76" s="78" t="s">
        <v>13</v>
      </c>
      <c r="E76" s="111" t="s">
        <v>160</v>
      </c>
      <c r="F76" s="112" t="s">
        <v>161</v>
      </c>
      <c r="G76" s="113"/>
      <c r="H76" s="114">
        <v>180500</v>
      </c>
      <c r="I76" s="47"/>
      <c r="J76" s="115"/>
      <c r="K76" s="70"/>
      <c r="L76" s="116">
        <v>180500</v>
      </c>
      <c r="M76" s="117"/>
      <c r="N76" s="118">
        <v>0</v>
      </c>
      <c r="O76" s="116">
        <f t="shared" si="1"/>
        <v>180500</v>
      </c>
      <c r="P76" s="70"/>
      <c r="R76" s="74"/>
      <c r="X76" s="88"/>
      <c r="Y76" s="89"/>
      <c r="Z76" s="88"/>
      <c r="AK76" s="49"/>
    </row>
    <row r="77" spans="1:37" s="48" customFormat="1" ht="15" customHeight="1" x14ac:dyDescent="0.25">
      <c r="A77" s="136"/>
      <c r="B77" s="136" t="s">
        <v>144</v>
      </c>
      <c r="C77" s="78" t="s">
        <v>144</v>
      </c>
      <c r="D77" s="78" t="s">
        <v>13</v>
      </c>
      <c r="E77" s="111" t="s">
        <v>162</v>
      </c>
      <c r="F77" s="112" t="s">
        <v>163</v>
      </c>
      <c r="G77" s="113"/>
      <c r="H77" s="114">
        <v>26000</v>
      </c>
      <c r="I77" s="47"/>
      <c r="J77" s="115"/>
      <c r="K77" s="70"/>
      <c r="L77" s="116">
        <v>26000</v>
      </c>
      <c r="M77" s="117"/>
      <c r="N77" s="118">
        <v>0</v>
      </c>
      <c r="O77" s="116">
        <f t="shared" si="1"/>
        <v>26000</v>
      </c>
      <c r="P77" s="70"/>
      <c r="R77" s="74"/>
      <c r="X77" s="88"/>
      <c r="Y77" s="89"/>
      <c r="Z77" s="88"/>
      <c r="AK77" s="49"/>
    </row>
    <row r="78" spans="1:37" s="48" customFormat="1" ht="15" customHeight="1" x14ac:dyDescent="0.25">
      <c r="A78" s="136"/>
      <c r="B78" s="137" t="s">
        <v>151</v>
      </c>
      <c r="C78" s="78" t="s">
        <v>151</v>
      </c>
      <c r="D78" s="78" t="s">
        <v>13</v>
      </c>
      <c r="E78" s="111" t="s">
        <v>164</v>
      </c>
      <c r="F78" s="112" t="s">
        <v>165</v>
      </c>
      <c r="G78" s="113"/>
      <c r="H78" s="114">
        <v>0</v>
      </c>
      <c r="I78" s="47"/>
      <c r="J78" s="115"/>
      <c r="K78" s="70"/>
      <c r="L78" s="116">
        <v>0</v>
      </c>
      <c r="M78" s="117"/>
      <c r="N78" s="118">
        <v>0</v>
      </c>
      <c r="O78" s="116">
        <f t="shared" si="1"/>
        <v>0</v>
      </c>
      <c r="P78" s="70"/>
      <c r="R78" s="74"/>
      <c r="X78" s="88"/>
      <c r="Y78" s="89"/>
      <c r="Z78" s="88"/>
      <c r="AK78" s="49"/>
    </row>
    <row r="79" spans="1:37" s="48" customFormat="1" ht="15" customHeight="1" x14ac:dyDescent="0.25">
      <c r="A79" s="136"/>
      <c r="B79" s="137" t="s">
        <v>151</v>
      </c>
      <c r="C79" s="78" t="s">
        <v>151</v>
      </c>
      <c r="D79" s="78" t="s">
        <v>13</v>
      </c>
      <c r="E79" s="111" t="s">
        <v>166</v>
      </c>
      <c r="F79" s="112" t="s">
        <v>167</v>
      </c>
      <c r="G79" s="113"/>
      <c r="H79" s="114">
        <v>0</v>
      </c>
      <c r="I79" s="47"/>
      <c r="J79" s="115"/>
      <c r="K79" s="70"/>
      <c r="L79" s="116">
        <v>0</v>
      </c>
      <c r="M79" s="117"/>
      <c r="N79" s="118">
        <v>0</v>
      </c>
      <c r="O79" s="116">
        <f t="shared" si="1"/>
        <v>0</v>
      </c>
      <c r="P79" s="70"/>
      <c r="R79" s="74"/>
      <c r="X79" s="88"/>
      <c r="Y79" s="89"/>
      <c r="Z79" s="88"/>
      <c r="AK79" s="49"/>
    </row>
    <row r="80" spans="1:37" s="48" customFormat="1" ht="15" customHeight="1" x14ac:dyDescent="0.25">
      <c r="A80" s="136"/>
      <c r="B80" s="136" t="s">
        <v>144</v>
      </c>
      <c r="C80" s="78" t="s">
        <v>144</v>
      </c>
      <c r="D80" s="78" t="s">
        <v>13</v>
      </c>
      <c r="E80" s="111" t="s">
        <v>168</v>
      </c>
      <c r="F80" s="112" t="s">
        <v>169</v>
      </c>
      <c r="G80" s="113"/>
      <c r="H80" s="114">
        <v>0</v>
      </c>
      <c r="I80" s="47"/>
      <c r="J80" s="115"/>
      <c r="K80" s="70"/>
      <c r="L80" s="116">
        <v>0</v>
      </c>
      <c r="M80" s="117"/>
      <c r="N80" s="118">
        <v>0</v>
      </c>
      <c r="O80" s="116">
        <f t="shared" si="1"/>
        <v>0</v>
      </c>
      <c r="P80" s="70"/>
      <c r="R80" s="74"/>
      <c r="X80" s="88"/>
      <c r="Y80" s="89"/>
      <c r="Z80" s="88"/>
      <c r="AK80" s="49"/>
    </row>
    <row r="81" spans="1:37" s="48" customFormat="1" ht="15" customHeight="1" x14ac:dyDescent="0.25">
      <c r="A81" s="136"/>
      <c r="B81" s="137" t="s">
        <v>144</v>
      </c>
      <c r="C81" s="78" t="s">
        <v>144</v>
      </c>
      <c r="D81" s="78" t="s">
        <v>13</v>
      </c>
      <c r="E81" s="111" t="s">
        <v>170</v>
      </c>
      <c r="F81" s="112" t="s">
        <v>171</v>
      </c>
      <c r="G81" s="113"/>
      <c r="H81" s="114">
        <v>0</v>
      </c>
      <c r="I81" s="47"/>
      <c r="J81" s="115"/>
      <c r="K81" s="70"/>
      <c r="L81" s="116">
        <v>0</v>
      </c>
      <c r="M81" s="117"/>
      <c r="N81" s="118">
        <v>0</v>
      </c>
      <c r="O81" s="116">
        <f t="shared" si="1"/>
        <v>0</v>
      </c>
      <c r="P81" s="70"/>
      <c r="R81" s="74"/>
      <c r="X81" s="88"/>
      <c r="Y81" s="89"/>
      <c r="Z81" s="88"/>
      <c r="AK81" s="49"/>
    </row>
    <row r="82" spans="1:37" s="48" customFormat="1" ht="15" customHeight="1" x14ac:dyDescent="0.25">
      <c r="A82" s="136"/>
      <c r="B82" s="137" t="s">
        <v>144</v>
      </c>
      <c r="C82" s="78" t="s">
        <v>144</v>
      </c>
      <c r="D82" s="78" t="s">
        <v>13</v>
      </c>
      <c r="E82" s="111" t="s">
        <v>172</v>
      </c>
      <c r="F82" s="112" t="s">
        <v>173</v>
      </c>
      <c r="G82" s="113"/>
      <c r="H82" s="114">
        <v>0</v>
      </c>
      <c r="I82" s="47"/>
      <c r="J82" s="115"/>
      <c r="K82" s="70"/>
      <c r="L82" s="116">
        <v>0</v>
      </c>
      <c r="M82" s="117"/>
      <c r="N82" s="118">
        <v>0</v>
      </c>
      <c r="O82" s="116">
        <f t="shared" si="1"/>
        <v>0</v>
      </c>
      <c r="P82" s="70"/>
      <c r="R82" s="74"/>
      <c r="X82" s="88"/>
      <c r="Y82" s="89"/>
      <c r="Z82" s="88"/>
      <c r="AK82" s="49"/>
    </row>
    <row r="83" spans="1:37" s="176" customFormat="1" ht="15" customHeight="1" x14ac:dyDescent="0.25">
      <c r="A83" s="136" t="s">
        <v>16</v>
      </c>
      <c r="B83" s="136" t="s">
        <v>151</v>
      </c>
      <c r="C83" s="78" t="s">
        <v>151</v>
      </c>
      <c r="D83" s="78" t="s">
        <v>23</v>
      </c>
      <c r="E83" s="111" t="s">
        <v>174</v>
      </c>
      <c r="F83" s="112" t="s">
        <v>175</v>
      </c>
      <c r="G83" s="174">
        <f>+G84+G85</f>
        <v>0</v>
      </c>
      <c r="H83" s="114">
        <v>0</v>
      </c>
      <c r="I83" s="175"/>
      <c r="J83" s="97">
        <v>0</v>
      </c>
      <c r="K83" s="70"/>
      <c r="L83" s="116">
        <v>0</v>
      </c>
      <c r="M83" s="117"/>
      <c r="N83" s="118">
        <v>0</v>
      </c>
      <c r="O83" s="116">
        <f t="shared" si="1"/>
        <v>0</v>
      </c>
      <c r="P83" s="70"/>
      <c r="R83" s="74"/>
      <c r="X83" s="88"/>
      <c r="Y83" s="89"/>
      <c r="Z83" s="88"/>
      <c r="AK83" s="177"/>
    </row>
    <row r="84" spans="1:37" s="176" customFormat="1" ht="15" customHeight="1" x14ac:dyDescent="0.25">
      <c r="A84" s="136"/>
      <c r="B84" s="136" t="s">
        <v>151</v>
      </c>
      <c r="C84" s="78" t="s">
        <v>151</v>
      </c>
      <c r="D84" s="78" t="s">
        <v>13</v>
      </c>
      <c r="E84" s="103" t="s">
        <v>176</v>
      </c>
      <c r="F84" s="178" t="s">
        <v>177</v>
      </c>
      <c r="G84" s="179"/>
      <c r="H84" s="114">
        <v>0</v>
      </c>
      <c r="I84" s="175"/>
      <c r="J84" s="180"/>
      <c r="K84" s="70"/>
      <c r="L84" s="116">
        <v>0</v>
      </c>
      <c r="M84" s="117"/>
      <c r="N84" s="118">
        <v>0</v>
      </c>
      <c r="O84" s="116">
        <f t="shared" si="1"/>
        <v>0</v>
      </c>
      <c r="P84" s="70"/>
      <c r="R84" s="74"/>
      <c r="X84" s="88"/>
      <c r="Y84" s="89"/>
      <c r="Z84" s="88"/>
      <c r="AK84" s="177"/>
    </row>
    <row r="85" spans="1:37" s="48" customFormat="1" ht="15" customHeight="1" x14ac:dyDescent="0.25">
      <c r="A85" s="136"/>
      <c r="B85" s="136" t="s">
        <v>151</v>
      </c>
      <c r="C85" s="78" t="s">
        <v>151</v>
      </c>
      <c r="D85" s="78" t="s">
        <v>13</v>
      </c>
      <c r="E85" s="103" t="s">
        <v>178</v>
      </c>
      <c r="F85" s="112" t="s">
        <v>179</v>
      </c>
      <c r="G85" s="113"/>
      <c r="H85" s="114">
        <v>0</v>
      </c>
      <c r="I85" s="47"/>
      <c r="J85" s="115"/>
      <c r="K85" s="70"/>
      <c r="L85" s="116">
        <v>0</v>
      </c>
      <c r="M85" s="117"/>
      <c r="N85" s="118">
        <v>0</v>
      </c>
      <c r="O85" s="116">
        <f t="shared" si="1"/>
        <v>0</v>
      </c>
      <c r="P85" s="70"/>
      <c r="R85" s="74"/>
      <c r="X85" s="88"/>
      <c r="Y85" s="89"/>
      <c r="Z85" s="88"/>
      <c r="AK85" s="49"/>
    </row>
    <row r="86" spans="1:37" s="47" customFormat="1" ht="15" customHeight="1" x14ac:dyDescent="0.25">
      <c r="A86" s="136"/>
      <c r="B86" s="136"/>
      <c r="C86" s="78" t="s">
        <v>23</v>
      </c>
      <c r="D86" s="78" t="s">
        <v>13</v>
      </c>
      <c r="E86" s="111" t="s">
        <v>180</v>
      </c>
      <c r="F86" s="112" t="s">
        <v>181</v>
      </c>
      <c r="G86" s="113"/>
      <c r="H86" s="114">
        <v>0</v>
      </c>
      <c r="J86" s="160"/>
      <c r="K86" s="70"/>
      <c r="L86" s="116">
        <v>0</v>
      </c>
      <c r="M86" s="117"/>
      <c r="N86" s="118">
        <v>0</v>
      </c>
      <c r="O86" s="116">
        <f t="shared" si="1"/>
        <v>0</v>
      </c>
      <c r="P86" s="70"/>
      <c r="R86" s="74"/>
      <c r="X86" s="88"/>
      <c r="Y86" s="89"/>
      <c r="Z86" s="88"/>
      <c r="AK86" s="161"/>
    </row>
    <row r="87" spans="1:37" s="47" customFormat="1" ht="15" customHeight="1" x14ac:dyDescent="0.25">
      <c r="A87" s="90"/>
      <c r="B87" s="102" t="s">
        <v>12</v>
      </c>
      <c r="C87" s="78" t="s">
        <v>12</v>
      </c>
      <c r="D87" s="78" t="s">
        <v>13</v>
      </c>
      <c r="E87" s="111" t="s">
        <v>182</v>
      </c>
      <c r="F87" s="112" t="s">
        <v>183</v>
      </c>
      <c r="G87" s="113"/>
      <c r="H87" s="114">
        <v>0</v>
      </c>
      <c r="J87" s="160"/>
      <c r="K87" s="70"/>
      <c r="L87" s="116">
        <v>0</v>
      </c>
      <c r="M87" s="117"/>
      <c r="N87" s="118">
        <v>0</v>
      </c>
      <c r="O87" s="116">
        <f t="shared" si="1"/>
        <v>0</v>
      </c>
      <c r="P87" s="70"/>
      <c r="R87" s="74"/>
      <c r="X87" s="88"/>
      <c r="Y87" s="89"/>
      <c r="Z87" s="88"/>
      <c r="AK87" s="161"/>
    </row>
    <row r="88" spans="1:37" s="47" customFormat="1" ht="15" customHeight="1" x14ac:dyDescent="0.25">
      <c r="A88" s="90"/>
      <c r="B88" s="102" t="s">
        <v>151</v>
      </c>
      <c r="C88" s="78" t="s">
        <v>151</v>
      </c>
      <c r="D88" s="78" t="s">
        <v>13</v>
      </c>
      <c r="E88" s="111" t="s">
        <v>184</v>
      </c>
      <c r="F88" s="112" t="s">
        <v>185</v>
      </c>
      <c r="G88" s="113"/>
      <c r="H88" s="114">
        <v>0</v>
      </c>
      <c r="J88" s="160"/>
      <c r="K88" s="70"/>
      <c r="L88" s="116">
        <v>0</v>
      </c>
      <c r="M88" s="117"/>
      <c r="N88" s="118">
        <v>0</v>
      </c>
      <c r="O88" s="116">
        <f t="shared" si="1"/>
        <v>0</v>
      </c>
      <c r="P88" s="70"/>
      <c r="R88" s="74"/>
      <c r="X88" s="88"/>
      <c r="Y88" s="89"/>
      <c r="Z88" s="88"/>
      <c r="AK88" s="161"/>
    </row>
    <row r="89" spans="1:37" s="110" customFormat="1" ht="15" customHeight="1" x14ac:dyDescent="0.25">
      <c r="A89" s="181" t="s">
        <v>16</v>
      </c>
      <c r="B89" s="182" t="s">
        <v>144</v>
      </c>
      <c r="C89" s="78" t="s">
        <v>144</v>
      </c>
      <c r="D89" s="78" t="s">
        <v>23</v>
      </c>
      <c r="E89" s="92" t="s">
        <v>186</v>
      </c>
      <c r="F89" s="93" t="s">
        <v>187</v>
      </c>
      <c r="G89" s="162">
        <f>SUM(G90:G94)</f>
        <v>0</v>
      </c>
      <c r="H89" s="153">
        <v>0</v>
      </c>
      <c r="I89" s="47"/>
      <c r="J89" s="97">
        <v>0</v>
      </c>
      <c r="K89" s="70"/>
      <c r="L89" s="154">
        <v>0</v>
      </c>
      <c r="M89" s="117"/>
      <c r="N89" s="155">
        <v>0</v>
      </c>
      <c r="O89" s="154">
        <f t="shared" si="1"/>
        <v>0</v>
      </c>
      <c r="P89" s="70"/>
      <c r="R89" s="74"/>
      <c r="X89" s="88"/>
      <c r="Y89" s="89"/>
      <c r="Z89" s="88"/>
      <c r="AK89" s="49"/>
    </row>
    <row r="90" spans="1:37" s="48" customFormat="1" ht="15" customHeight="1" x14ac:dyDescent="0.25">
      <c r="A90" s="136"/>
      <c r="B90" s="137" t="s">
        <v>144</v>
      </c>
      <c r="C90" s="78" t="s">
        <v>144</v>
      </c>
      <c r="D90" s="78" t="s">
        <v>13</v>
      </c>
      <c r="E90" s="111" t="s">
        <v>188</v>
      </c>
      <c r="F90" s="183" t="s">
        <v>189</v>
      </c>
      <c r="G90" s="184"/>
      <c r="H90" s="129">
        <v>0</v>
      </c>
      <c r="I90" s="47"/>
      <c r="J90" s="115"/>
      <c r="K90" s="70"/>
      <c r="L90" s="130">
        <v>0</v>
      </c>
      <c r="M90" s="117"/>
      <c r="N90" s="131">
        <v>0</v>
      </c>
      <c r="O90" s="130">
        <f t="shared" si="1"/>
        <v>0</v>
      </c>
      <c r="P90" s="70"/>
      <c r="R90" s="74"/>
      <c r="X90" s="88"/>
      <c r="Y90" s="89"/>
      <c r="Z90" s="88"/>
      <c r="AK90" s="49"/>
    </row>
    <row r="91" spans="1:37" s="48" customFormat="1" ht="15" customHeight="1" x14ac:dyDescent="0.25">
      <c r="A91" s="136"/>
      <c r="B91" s="137" t="s">
        <v>144</v>
      </c>
      <c r="C91" s="78" t="s">
        <v>144</v>
      </c>
      <c r="D91" s="78" t="s">
        <v>13</v>
      </c>
      <c r="E91" s="103" t="s">
        <v>190</v>
      </c>
      <c r="F91" s="104" t="s">
        <v>191</v>
      </c>
      <c r="G91" s="125"/>
      <c r="H91" s="129">
        <v>0</v>
      </c>
      <c r="I91" s="47"/>
      <c r="J91" s="115"/>
      <c r="K91" s="70"/>
      <c r="L91" s="130">
        <v>0</v>
      </c>
      <c r="M91" s="117"/>
      <c r="N91" s="131">
        <v>0</v>
      </c>
      <c r="O91" s="130">
        <f t="shared" si="1"/>
        <v>0</v>
      </c>
      <c r="P91" s="70"/>
      <c r="R91" s="74"/>
      <c r="X91" s="88"/>
      <c r="Y91" s="89"/>
      <c r="Z91" s="88"/>
      <c r="AK91" s="49"/>
    </row>
    <row r="92" spans="1:37" s="48" customFormat="1" ht="15" customHeight="1" x14ac:dyDescent="0.25">
      <c r="A92" s="136"/>
      <c r="B92" s="137" t="s">
        <v>144</v>
      </c>
      <c r="C92" s="78" t="s">
        <v>144</v>
      </c>
      <c r="D92" s="78" t="s">
        <v>13</v>
      </c>
      <c r="E92" s="103" t="s">
        <v>192</v>
      </c>
      <c r="F92" s="104" t="s">
        <v>193</v>
      </c>
      <c r="G92" s="125"/>
      <c r="H92" s="129">
        <v>0</v>
      </c>
      <c r="I92" s="47"/>
      <c r="J92" s="115"/>
      <c r="K92" s="70"/>
      <c r="L92" s="130">
        <v>0</v>
      </c>
      <c r="M92" s="117"/>
      <c r="N92" s="131">
        <v>0</v>
      </c>
      <c r="O92" s="130">
        <f t="shared" si="1"/>
        <v>0</v>
      </c>
      <c r="P92" s="70"/>
      <c r="R92" s="74"/>
      <c r="X92" s="88"/>
      <c r="Y92" s="89"/>
      <c r="Z92" s="88"/>
      <c r="AK92" s="49"/>
    </row>
    <row r="93" spans="1:37" s="48" customFormat="1" ht="15" customHeight="1" x14ac:dyDescent="0.25">
      <c r="A93" s="90"/>
      <c r="B93" s="90" t="s">
        <v>144</v>
      </c>
      <c r="C93" s="78" t="s">
        <v>144</v>
      </c>
      <c r="D93" s="78" t="s">
        <v>13</v>
      </c>
      <c r="E93" s="103" t="s">
        <v>194</v>
      </c>
      <c r="F93" s="104" t="s">
        <v>195</v>
      </c>
      <c r="G93" s="125"/>
      <c r="H93" s="129">
        <v>0</v>
      </c>
      <c r="I93" s="47"/>
      <c r="J93" s="115"/>
      <c r="K93" s="70"/>
      <c r="L93" s="130">
        <v>0</v>
      </c>
      <c r="M93" s="117"/>
      <c r="N93" s="131">
        <v>0</v>
      </c>
      <c r="O93" s="130">
        <f t="shared" si="1"/>
        <v>0</v>
      </c>
      <c r="P93" s="70"/>
      <c r="R93" s="74"/>
      <c r="X93" s="88"/>
      <c r="Y93" s="89"/>
      <c r="Z93" s="88"/>
      <c r="AK93" s="49"/>
    </row>
    <row r="94" spans="1:37" s="48" customFormat="1" ht="15" customHeight="1" x14ac:dyDescent="0.25">
      <c r="A94" s="90"/>
      <c r="B94" s="90" t="s">
        <v>144</v>
      </c>
      <c r="C94" s="78" t="s">
        <v>144</v>
      </c>
      <c r="D94" s="78" t="s">
        <v>13</v>
      </c>
      <c r="E94" s="103" t="s">
        <v>196</v>
      </c>
      <c r="F94" s="104" t="s">
        <v>197</v>
      </c>
      <c r="G94" s="125"/>
      <c r="H94" s="129">
        <v>0</v>
      </c>
      <c r="I94" s="47"/>
      <c r="J94" s="115"/>
      <c r="K94" s="70"/>
      <c r="L94" s="130">
        <v>0</v>
      </c>
      <c r="M94" s="117"/>
      <c r="N94" s="131">
        <v>0</v>
      </c>
      <c r="O94" s="130">
        <f t="shared" si="1"/>
        <v>0</v>
      </c>
      <c r="P94" s="70"/>
      <c r="R94" s="74"/>
      <c r="X94" s="88"/>
      <c r="Y94" s="89"/>
      <c r="Z94" s="88"/>
      <c r="AK94" s="49"/>
    </row>
    <row r="95" spans="1:37" s="110" customFormat="1" ht="15" customHeight="1" x14ac:dyDescent="0.25">
      <c r="A95" s="90"/>
      <c r="B95" s="102"/>
      <c r="C95" s="78" t="s">
        <v>23</v>
      </c>
      <c r="D95" s="78" t="s">
        <v>13</v>
      </c>
      <c r="E95" s="92" t="s">
        <v>198</v>
      </c>
      <c r="F95" s="93" t="s">
        <v>199</v>
      </c>
      <c r="G95" s="143"/>
      <c r="H95" s="153">
        <v>314804.42000000004</v>
      </c>
      <c r="I95" s="47"/>
      <c r="J95" s="115"/>
      <c r="K95" s="70"/>
      <c r="L95" s="154">
        <v>314804.42000000004</v>
      </c>
      <c r="M95" s="117"/>
      <c r="N95" s="155">
        <v>0</v>
      </c>
      <c r="O95" s="154">
        <f t="shared" si="1"/>
        <v>314804.42000000004</v>
      </c>
      <c r="P95" s="70"/>
      <c r="R95" s="74"/>
      <c r="X95" s="88"/>
      <c r="Y95" s="89"/>
      <c r="Z95" s="88"/>
      <c r="AK95" s="49"/>
    </row>
    <row r="96" spans="1:37" s="110" customFormat="1" ht="15" customHeight="1" x14ac:dyDescent="0.25">
      <c r="A96" s="90" t="s">
        <v>16</v>
      </c>
      <c r="B96" s="102"/>
      <c r="C96" s="78" t="s">
        <v>23</v>
      </c>
      <c r="D96" s="78" t="s">
        <v>23</v>
      </c>
      <c r="E96" s="92" t="s">
        <v>200</v>
      </c>
      <c r="F96" s="93" t="s">
        <v>201</v>
      </c>
      <c r="G96" s="185">
        <f>SUM(G97:G103)</f>
        <v>0</v>
      </c>
      <c r="H96" s="144">
        <v>1884274.03</v>
      </c>
      <c r="I96" s="47"/>
      <c r="J96" s="97">
        <v>0</v>
      </c>
      <c r="K96" s="70"/>
      <c r="L96" s="145">
        <v>1884274.03</v>
      </c>
      <c r="M96" s="146"/>
      <c r="N96" s="147">
        <v>0</v>
      </c>
      <c r="O96" s="145">
        <f t="shared" si="1"/>
        <v>1884274.03</v>
      </c>
      <c r="P96" s="70"/>
      <c r="R96" s="74"/>
      <c r="X96" s="88"/>
      <c r="Y96" s="89"/>
      <c r="Z96" s="88"/>
      <c r="AK96" s="49"/>
    </row>
    <row r="97" spans="1:37" s="110" customFormat="1" ht="15" customHeight="1" x14ac:dyDescent="0.25">
      <c r="A97" s="90"/>
      <c r="B97" s="102"/>
      <c r="C97" s="78" t="s">
        <v>23</v>
      </c>
      <c r="D97" s="78" t="s">
        <v>13</v>
      </c>
      <c r="E97" s="103" t="s">
        <v>202</v>
      </c>
      <c r="F97" s="104" t="s">
        <v>203</v>
      </c>
      <c r="G97" s="125"/>
      <c r="H97" s="129">
        <v>0</v>
      </c>
      <c r="I97" s="47"/>
      <c r="J97" s="115"/>
      <c r="K97" s="70"/>
      <c r="L97" s="130">
        <v>0</v>
      </c>
      <c r="M97" s="117"/>
      <c r="N97" s="131">
        <v>0</v>
      </c>
      <c r="O97" s="130">
        <f t="shared" si="1"/>
        <v>0</v>
      </c>
      <c r="P97" s="70"/>
      <c r="R97" s="74"/>
      <c r="X97" s="88"/>
      <c r="Y97" s="89"/>
      <c r="Z97" s="88"/>
      <c r="AK97" s="49"/>
    </row>
    <row r="98" spans="1:37" s="110" customFormat="1" ht="15" customHeight="1" x14ac:dyDescent="0.25">
      <c r="A98" s="90"/>
      <c r="B98" s="102"/>
      <c r="C98" s="78" t="s">
        <v>23</v>
      </c>
      <c r="D98" s="78" t="s">
        <v>13</v>
      </c>
      <c r="E98" s="103" t="s">
        <v>204</v>
      </c>
      <c r="F98" s="104" t="s">
        <v>205</v>
      </c>
      <c r="G98" s="125"/>
      <c r="H98" s="129">
        <v>1717983.97</v>
      </c>
      <c r="I98" s="47"/>
      <c r="J98" s="115"/>
      <c r="K98" s="70"/>
      <c r="L98" s="130">
        <v>1717983.97</v>
      </c>
      <c r="M98" s="117"/>
      <c r="N98" s="131">
        <v>0</v>
      </c>
      <c r="O98" s="130">
        <f t="shared" si="1"/>
        <v>1717983.97</v>
      </c>
      <c r="P98" s="70"/>
      <c r="R98" s="74"/>
      <c r="X98" s="88"/>
      <c r="Y98" s="89"/>
      <c r="Z98" s="88"/>
      <c r="AK98" s="49"/>
    </row>
    <row r="99" spans="1:37" s="110" customFormat="1" ht="15" customHeight="1" x14ac:dyDescent="0.25">
      <c r="A99" s="90"/>
      <c r="B99" s="102"/>
      <c r="C99" s="78" t="s">
        <v>23</v>
      </c>
      <c r="D99" s="78" t="s">
        <v>13</v>
      </c>
      <c r="E99" s="103" t="s">
        <v>206</v>
      </c>
      <c r="F99" s="104" t="s">
        <v>207</v>
      </c>
      <c r="G99" s="125"/>
      <c r="H99" s="129">
        <v>550</v>
      </c>
      <c r="I99" s="47"/>
      <c r="J99" s="115"/>
      <c r="K99" s="70"/>
      <c r="L99" s="130">
        <v>550</v>
      </c>
      <c r="M99" s="117"/>
      <c r="N99" s="131">
        <v>0</v>
      </c>
      <c r="O99" s="130">
        <f t="shared" si="1"/>
        <v>550</v>
      </c>
      <c r="P99" s="70"/>
      <c r="R99" s="74"/>
      <c r="X99" s="88"/>
      <c r="Y99" s="89"/>
      <c r="Z99" s="88"/>
      <c r="AK99" s="49"/>
    </row>
    <row r="100" spans="1:37" s="110" customFormat="1" ht="15" customHeight="1" x14ac:dyDescent="0.25">
      <c r="A100" s="90"/>
      <c r="B100" s="102"/>
      <c r="C100" s="78" t="s">
        <v>23</v>
      </c>
      <c r="D100" s="78" t="s">
        <v>13</v>
      </c>
      <c r="E100" s="103" t="s">
        <v>208</v>
      </c>
      <c r="F100" s="104" t="s">
        <v>209</v>
      </c>
      <c r="G100" s="125"/>
      <c r="H100" s="129">
        <v>143610.06</v>
      </c>
      <c r="I100" s="47"/>
      <c r="J100" s="115"/>
      <c r="K100" s="70"/>
      <c r="L100" s="130">
        <v>143610.06</v>
      </c>
      <c r="M100" s="117"/>
      <c r="N100" s="131">
        <v>0</v>
      </c>
      <c r="O100" s="130">
        <f t="shared" si="1"/>
        <v>143610.06</v>
      </c>
      <c r="P100" s="70"/>
      <c r="R100" s="74"/>
      <c r="X100" s="88"/>
      <c r="Y100" s="89"/>
      <c r="Z100" s="88"/>
      <c r="AK100" s="49"/>
    </row>
    <row r="101" spans="1:37" s="110" customFormat="1" ht="15" customHeight="1" x14ac:dyDescent="0.25">
      <c r="A101" s="90"/>
      <c r="B101" s="102" t="s">
        <v>12</v>
      </c>
      <c r="C101" s="78" t="s">
        <v>12</v>
      </c>
      <c r="D101" s="78" t="s">
        <v>13</v>
      </c>
      <c r="E101" s="103" t="s">
        <v>210</v>
      </c>
      <c r="F101" s="104" t="s">
        <v>211</v>
      </c>
      <c r="G101" s="125"/>
      <c r="H101" s="129">
        <v>22130</v>
      </c>
      <c r="I101" s="47"/>
      <c r="J101" s="115"/>
      <c r="K101" s="70"/>
      <c r="L101" s="130">
        <v>22130</v>
      </c>
      <c r="M101" s="117"/>
      <c r="N101" s="131">
        <v>0</v>
      </c>
      <c r="O101" s="130">
        <f t="shared" si="1"/>
        <v>22130</v>
      </c>
      <c r="P101" s="70"/>
      <c r="R101" s="74"/>
      <c r="X101" s="88"/>
      <c r="Y101" s="89"/>
      <c r="Z101" s="88"/>
      <c r="AK101" s="49"/>
    </row>
    <row r="102" spans="1:37" s="110" customFormat="1" ht="15" customHeight="1" x14ac:dyDescent="0.25">
      <c r="A102" s="90"/>
      <c r="B102" s="102"/>
      <c r="C102" s="78" t="s">
        <v>23</v>
      </c>
      <c r="D102" s="78" t="s">
        <v>13</v>
      </c>
      <c r="E102" s="103" t="s">
        <v>212</v>
      </c>
      <c r="F102" s="104" t="s">
        <v>213</v>
      </c>
      <c r="G102" s="125"/>
      <c r="H102" s="129">
        <v>0</v>
      </c>
      <c r="I102" s="47"/>
      <c r="J102" s="115"/>
      <c r="K102" s="70"/>
      <c r="L102" s="130">
        <v>0</v>
      </c>
      <c r="M102" s="117"/>
      <c r="N102" s="131">
        <v>0</v>
      </c>
      <c r="O102" s="130">
        <f t="shared" si="1"/>
        <v>0</v>
      </c>
      <c r="P102" s="70"/>
      <c r="R102" s="74"/>
      <c r="X102" s="88"/>
      <c r="Y102" s="89"/>
      <c r="Z102" s="88"/>
      <c r="AK102" s="49"/>
    </row>
    <row r="103" spans="1:37" s="110" customFormat="1" ht="15" customHeight="1" x14ac:dyDescent="0.25">
      <c r="A103" s="90"/>
      <c r="B103" s="102" t="s">
        <v>12</v>
      </c>
      <c r="C103" s="78" t="s">
        <v>12</v>
      </c>
      <c r="D103" s="78" t="s">
        <v>13</v>
      </c>
      <c r="E103" s="103" t="s">
        <v>214</v>
      </c>
      <c r="F103" s="104" t="s">
        <v>215</v>
      </c>
      <c r="G103" s="125"/>
      <c r="H103" s="129">
        <v>0</v>
      </c>
      <c r="I103" s="47"/>
      <c r="J103" s="115"/>
      <c r="K103" s="70"/>
      <c r="L103" s="130">
        <v>0</v>
      </c>
      <c r="M103" s="117"/>
      <c r="N103" s="131">
        <v>0</v>
      </c>
      <c r="O103" s="130">
        <f t="shared" si="1"/>
        <v>0</v>
      </c>
      <c r="P103" s="70"/>
      <c r="R103" s="74"/>
      <c r="X103" s="88"/>
      <c r="Y103" s="89"/>
      <c r="Z103" s="88"/>
      <c r="AK103" s="49"/>
    </row>
    <row r="104" spans="1:37" s="110" customFormat="1" ht="15" customHeight="1" x14ac:dyDescent="0.25">
      <c r="A104" s="90" t="s">
        <v>16</v>
      </c>
      <c r="B104" s="102"/>
      <c r="C104" s="78" t="s">
        <v>23</v>
      </c>
      <c r="D104" s="78" t="s">
        <v>23</v>
      </c>
      <c r="E104" s="148" t="s">
        <v>216</v>
      </c>
      <c r="F104" s="149" t="s">
        <v>217</v>
      </c>
      <c r="G104" s="150">
        <f>+G105+G106+G109+G114+G118</f>
        <v>0</v>
      </c>
      <c r="H104" s="151">
        <v>454994.29</v>
      </c>
      <c r="I104" s="47"/>
      <c r="J104" s="83">
        <v>0</v>
      </c>
      <c r="K104" s="70"/>
      <c r="L104" s="84">
        <v>454994.29</v>
      </c>
      <c r="M104" s="85"/>
      <c r="N104" s="152">
        <v>0</v>
      </c>
      <c r="O104" s="84">
        <f t="shared" si="1"/>
        <v>454994.29</v>
      </c>
      <c r="P104" s="70"/>
      <c r="R104" s="74"/>
      <c r="X104" s="88"/>
      <c r="Y104" s="89"/>
      <c r="Z104" s="88"/>
      <c r="AK104" s="49"/>
    </row>
    <row r="105" spans="1:37" s="110" customFormat="1" ht="15" customHeight="1" x14ac:dyDescent="0.25">
      <c r="A105" s="90"/>
      <c r="B105" s="102"/>
      <c r="C105" s="78" t="s">
        <v>23</v>
      </c>
      <c r="D105" s="78" t="s">
        <v>13</v>
      </c>
      <c r="E105" s="92" t="s">
        <v>218</v>
      </c>
      <c r="F105" s="93" t="s">
        <v>219</v>
      </c>
      <c r="G105" s="143"/>
      <c r="H105" s="153">
        <v>0</v>
      </c>
      <c r="I105" s="47"/>
      <c r="J105" s="115"/>
      <c r="K105" s="70"/>
      <c r="L105" s="154">
        <v>0</v>
      </c>
      <c r="M105" s="117"/>
      <c r="N105" s="155">
        <v>0</v>
      </c>
      <c r="O105" s="154">
        <f t="shared" si="1"/>
        <v>0</v>
      </c>
      <c r="P105" s="70"/>
      <c r="R105" s="74"/>
      <c r="X105" s="88"/>
      <c r="Y105" s="89"/>
      <c r="Z105" s="88"/>
      <c r="AK105" s="49"/>
    </row>
    <row r="106" spans="1:37" s="110" customFormat="1" ht="15" customHeight="1" x14ac:dyDescent="0.25">
      <c r="A106" s="186" t="s">
        <v>16</v>
      </c>
      <c r="B106" s="187"/>
      <c r="C106" s="78" t="s">
        <v>23</v>
      </c>
      <c r="D106" s="78" t="s">
        <v>23</v>
      </c>
      <c r="E106" s="92" t="s">
        <v>220</v>
      </c>
      <c r="F106" s="93" t="s">
        <v>221</v>
      </c>
      <c r="G106" s="185">
        <f>SUM(G107:G108)</f>
        <v>0</v>
      </c>
      <c r="H106" s="144">
        <v>0</v>
      </c>
      <c r="I106" s="47"/>
      <c r="J106" s="97">
        <v>0</v>
      </c>
      <c r="K106" s="70"/>
      <c r="L106" s="145">
        <v>0</v>
      </c>
      <c r="M106" s="146"/>
      <c r="N106" s="147">
        <v>0</v>
      </c>
      <c r="O106" s="145">
        <f t="shared" si="1"/>
        <v>0</v>
      </c>
      <c r="P106" s="70"/>
      <c r="R106" s="74"/>
      <c r="X106" s="88"/>
      <c r="Y106" s="89"/>
      <c r="Z106" s="88"/>
      <c r="AK106" s="49"/>
    </row>
    <row r="107" spans="1:37" s="110" customFormat="1" ht="15" customHeight="1" x14ac:dyDescent="0.25">
      <c r="A107" s="186"/>
      <c r="B107" s="187"/>
      <c r="C107" s="78" t="s">
        <v>23</v>
      </c>
      <c r="D107" s="78" t="s">
        <v>13</v>
      </c>
      <c r="E107" s="103" t="s">
        <v>222</v>
      </c>
      <c r="F107" s="104" t="s">
        <v>223</v>
      </c>
      <c r="G107" s="125"/>
      <c r="H107" s="129">
        <v>0</v>
      </c>
      <c r="I107" s="47"/>
      <c r="J107" s="115"/>
      <c r="K107" s="70"/>
      <c r="L107" s="130">
        <v>0</v>
      </c>
      <c r="M107" s="117"/>
      <c r="N107" s="131">
        <v>0</v>
      </c>
      <c r="O107" s="130">
        <f t="shared" si="1"/>
        <v>0</v>
      </c>
      <c r="P107" s="70"/>
      <c r="R107" s="74"/>
      <c r="X107" s="88"/>
      <c r="Y107" s="89"/>
      <c r="Z107" s="88"/>
      <c r="AK107" s="49"/>
    </row>
    <row r="108" spans="1:37" s="110" customFormat="1" ht="15" customHeight="1" x14ac:dyDescent="0.25">
      <c r="A108" s="186"/>
      <c r="B108" s="187"/>
      <c r="C108" s="78" t="s">
        <v>23</v>
      </c>
      <c r="D108" s="78" t="s">
        <v>13</v>
      </c>
      <c r="E108" s="103" t="s">
        <v>224</v>
      </c>
      <c r="F108" s="104" t="s">
        <v>225</v>
      </c>
      <c r="G108" s="125"/>
      <c r="H108" s="129">
        <v>0</v>
      </c>
      <c r="I108" s="47"/>
      <c r="J108" s="115"/>
      <c r="K108" s="70"/>
      <c r="L108" s="130">
        <v>0</v>
      </c>
      <c r="M108" s="117"/>
      <c r="N108" s="131">
        <v>0</v>
      </c>
      <c r="O108" s="130">
        <f t="shared" si="1"/>
        <v>0</v>
      </c>
      <c r="P108" s="70"/>
      <c r="R108" s="74"/>
      <c r="X108" s="88"/>
      <c r="Y108" s="89"/>
      <c r="Z108" s="88"/>
      <c r="AK108" s="49"/>
    </row>
    <row r="109" spans="1:37" s="110" customFormat="1" ht="15" customHeight="1" x14ac:dyDescent="0.25">
      <c r="A109" s="181" t="s">
        <v>16</v>
      </c>
      <c r="B109" s="182" t="s">
        <v>12</v>
      </c>
      <c r="C109" s="78" t="s">
        <v>12</v>
      </c>
      <c r="D109" s="78" t="s">
        <v>23</v>
      </c>
      <c r="E109" s="92" t="s">
        <v>226</v>
      </c>
      <c r="F109" s="93" t="s">
        <v>227</v>
      </c>
      <c r="G109" s="94">
        <f>SUM(G110:G113)</f>
        <v>0</v>
      </c>
      <c r="H109" s="95">
        <v>1267.5</v>
      </c>
      <c r="I109" s="47"/>
      <c r="J109" s="97">
        <v>0</v>
      </c>
      <c r="K109" s="70"/>
      <c r="L109" s="98">
        <v>1267.5</v>
      </c>
      <c r="M109" s="85"/>
      <c r="N109" s="99">
        <v>0</v>
      </c>
      <c r="O109" s="98">
        <f t="shared" si="1"/>
        <v>1267.5</v>
      </c>
      <c r="P109" s="70"/>
      <c r="R109" s="74"/>
      <c r="X109" s="88"/>
      <c r="Y109" s="89"/>
      <c r="Z109" s="88"/>
      <c r="AK109" s="49"/>
    </row>
    <row r="110" spans="1:37" s="110" customFormat="1" ht="15" customHeight="1" x14ac:dyDescent="0.25">
      <c r="A110" s="90"/>
      <c r="B110" s="102" t="s">
        <v>12</v>
      </c>
      <c r="C110" s="78" t="s">
        <v>12</v>
      </c>
      <c r="D110" s="78" t="s">
        <v>13</v>
      </c>
      <c r="E110" s="103" t="s">
        <v>228</v>
      </c>
      <c r="F110" s="104" t="s">
        <v>229</v>
      </c>
      <c r="G110" s="125"/>
      <c r="H110" s="129">
        <v>0</v>
      </c>
      <c r="I110" s="47"/>
      <c r="J110" s="115"/>
      <c r="K110" s="70"/>
      <c r="L110" s="130">
        <v>0</v>
      </c>
      <c r="M110" s="117"/>
      <c r="N110" s="131">
        <v>0</v>
      </c>
      <c r="O110" s="130">
        <f t="shared" si="1"/>
        <v>0</v>
      </c>
      <c r="P110" s="70"/>
      <c r="R110" s="74"/>
      <c r="X110" s="88"/>
      <c r="Y110" s="89"/>
      <c r="Z110" s="88"/>
      <c r="AK110" s="49"/>
    </row>
    <row r="111" spans="1:37" s="110" customFormat="1" ht="15" customHeight="1" x14ac:dyDescent="0.25">
      <c r="A111" s="90"/>
      <c r="B111" s="102" t="s">
        <v>12</v>
      </c>
      <c r="C111" s="78" t="s">
        <v>12</v>
      </c>
      <c r="D111" s="78" t="s">
        <v>13</v>
      </c>
      <c r="E111" s="103" t="s">
        <v>230</v>
      </c>
      <c r="F111" s="104" t="s">
        <v>231</v>
      </c>
      <c r="G111" s="125"/>
      <c r="H111" s="129">
        <v>0</v>
      </c>
      <c r="I111" s="47"/>
      <c r="J111" s="115"/>
      <c r="K111" s="70"/>
      <c r="L111" s="130">
        <v>0</v>
      </c>
      <c r="M111" s="117"/>
      <c r="N111" s="131">
        <v>0</v>
      </c>
      <c r="O111" s="130">
        <f t="shared" si="1"/>
        <v>0</v>
      </c>
      <c r="P111" s="70"/>
      <c r="R111" s="74"/>
      <c r="X111" s="88"/>
      <c r="Y111" s="89"/>
      <c r="Z111" s="88"/>
      <c r="AK111" s="49"/>
    </row>
    <row r="112" spans="1:37" s="110" customFormat="1" ht="15" customHeight="1" x14ac:dyDescent="0.25">
      <c r="A112" s="90"/>
      <c r="B112" s="102" t="s">
        <v>12</v>
      </c>
      <c r="C112" s="78" t="s">
        <v>12</v>
      </c>
      <c r="D112" s="78" t="s">
        <v>13</v>
      </c>
      <c r="E112" s="103" t="s">
        <v>232</v>
      </c>
      <c r="F112" s="104" t="s">
        <v>233</v>
      </c>
      <c r="G112" s="125"/>
      <c r="H112" s="129">
        <v>1267.5</v>
      </c>
      <c r="I112" s="47"/>
      <c r="J112" s="115"/>
      <c r="K112" s="70"/>
      <c r="L112" s="130">
        <v>1267.5</v>
      </c>
      <c r="M112" s="117"/>
      <c r="N112" s="131">
        <v>0</v>
      </c>
      <c r="O112" s="130">
        <f t="shared" si="1"/>
        <v>1267.5</v>
      </c>
      <c r="P112" s="70"/>
      <c r="R112" s="74"/>
      <c r="X112" s="88"/>
      <c r="Y112" s="89"/>
      <c r="Z112" s="88"/>
      <c r="AK112" s="49"/>
    </row>
    <row r="113" spans="1:37" s="188" customFormat="1" ht="15" customHeight="1" x14ac:dyDescent="0.25">
      <c r="A113" s="90"/>
      <c r="B113" s="102" t="s">
        <v>12</v>
      </c>
      <c r="C113" s="78" t="s">
        <v>12</v>
      </c>
      <c r="D113" s="78" t="s">
        <v>13</v>
      </c>
      <c r="E113" s="103" t="s">
        <v>234</v>
      </c>
      <c r="F113" s="104" t="s">
        <v>235</v>
      </c>
      <c r="G113" s="125"/>
      <c r="H113" s="129">
        <v>0</v>
      </c>
      <c r="I113" s="47"/>
      <c r="J113" s="160"/>
      <c r="K113" s="70"/>
      <c r="L113" s="130">
        <v>0</v>
      </c>
      <c r="M113" s="117"/>
      <c r="N113" s="131">
        <v>0</v>
      </c>
      <c r="O113" s="130">
        <f t="shared" si="1"/>
        <v>0</v>
      </c>
      <c r="P113" s="70"/>
      <c r="R113" s="74"/>
      <c r="X113" s="88"/>
      <c r="Y113" s="89"/>
      <c r="Z113" s="88"/>
      <c r="AK113" s="161"/>
    </row>
    <row r="114" spans="1:37" s="110" customFormat="1" ht="15" customHeight="1" x14ac:dyDescent="0.25">
      <c r="A114" s="90" t="s">
        <v>16</v>
      </c>
      <c r="B114" s="102"/>
      <c r="C114" s="78" t="s">
        <v>23</v>
      </c>
      <c r="D114" s="78" t="s">
        <v>23</v>
      </c>
      <c r="E114" s="92" t="s">
        <v>236</v>
      </c>
      <c r="F114" s="93" t="s">
        <v>237</v>
      </c>
      <c r="G114" s="94">
        <f>SUM(G115:G117)</f>
        <v>0</v>
      </c>
      <c r="H114" s="95">
        <v>207946.36</v>
      </c>
      <c r="I114" s="47"/>
      <c r="J114" s="97">
        <v>0</v>
      </c>
      <c r="K114" s="70"/>
      <c r="L114" s="98">
        <v>207946.36</v>
      </c>
      <c r="M114" s="85"/>
      <c r="N114" s="99">
        <v>0</v>
      </c>
      <c r="O114" s="98">
        <f t="shared" si="1"/>
        <v>207946.36</v>
      </c>
      <c r="P114" s="70"/>
      <c r="R114" s="74"/>
      <c r="X114" s="88"/>
      <c r="Y114" s="89"/>
      <c r="Z114" s="88"/>
      <c r="AK114" s="49"/>
    </row>
    <row r="115" spans="1:37" s="110" customFormat="1" ht="15" customHeight="1" x14ac:dyDescent="0.25">
      <c r="A115" s="90"/>
      <c r="B115" s="102"/>
      <c r="C115" s="78" t="s">
        <v>23</v>
      </c>
      <c r="D115" s="78" t="s">
        <v>13</v>
      </c>
      <c r="E115" s="103" t="s">
        <v>238</v>
      </c>
      <c r="F115" s="104" t="s">
        <v>239</v>
      </c>
      <c r="G115" s="125"/>
      <c r="H115" s="129">
        <v>124969.29</v>
      </c>
      <c r="I115" s="47"/>
      <c r="J115" s="115"/>
      <c r="K115" s="70"/>
      <c r="L115" s="130">
        <v>124969.29</v>
      </c>
      <c r="M115" s="117"/>
      <c r="N115" s="131">
        <v>0</v>
      </c>
      <c r="O115" s="130">
        <f t="shared" si="1"/>
        <v>124969.29</v>
      </c>
      <c r="P115" s="70"/>
      <c r="R115" s="74"/>
      <c r="X115" s="88"/>
      <c r="Y115" s="89"/>
      <c r="Z115" s="88"/>
      <c r="AK115" s="49"/>
    </row>
    <row r="116" spans="1:37" s="110" customFormat="1" ht="15" customHeight="1" x14ac:dyDescent="0.25">
      <c r="A116" s="90"/>
      <c r="B116" s="102"/>
      <c r="C116" s="78" t="s">
        <v>23</v>
      </c>
      <c r="D116" s="78" t="s">
        <v>13</v>
      </c>
      <c r="E116" s="103" t="s">
        <v>240</v>
      </c>
      <c r="F116" s="104" t="s">
        <v>241</v>
      </c>
      <c r="G116" s="125"/>
      <c r="H116" s="129">
        <v>0</v>
      </c>
      <c r="I116" s="47"/>
      <c r="J116" s="115"/>
      <c r="K116" s="70"/>
      <c r="L116" s="130">
        <v>0</v>
      </c>
      <c r="M116" s="117"/>
      <c r="N116" s="131">
        <v>0</v>
      </c>
      <c r="O116" s="130">
        <f t="shared" si="1"/>
        <v>0</v>
      </c>
      <c r="P116" s="70"/>
      <c r="R116" s="74"/>
      <c r="X116" s="88"/>
      <c r="Y116" s="89"/>
      <c r="Z116" s="88"/>
      <c r="AK116" s="49"/>
    </row>
    <row r="117" spans="1:37" s="110" customFormat="1" ht="15" customHeight="1" x14ac:dyDescent="0.25">
      <c r="A117" s="90"/>
      <c r="B117" s="102"/>
      <c r="C117" s="78" t="s">
        <v>23</v>
      </c>
      <c r="D117" s="78" t="s">
        <v>13</v>
      </c>
      <c r="E117" s="103" t="s">
        <v>242</v>
      </c>
      <c r="F117" s="104" t="s">
        <v>243</v>
      </c>
      <c r="G117" s="125"/>
      <c r="H117" s="129">
        <v>82977.070000000007</v>
      </c>
      <c r="I117" s="47"/>
      <c r="J117" s="115"/>
      <c r="K117" s="70"/>
      <c r="L117" s="130">
        <v>82977.070000000007</v>
      </c>
      <c r="M117" s="117"/>
      <c r="N117" s="131">
        <v>0</v>
      </c>
      <c r="O117" s="130">
        <f t="shared" si="1"/>
        <v>82977.070000000007</v>
      </c>
      <c r="P117" s="70"/>
      <c r="R117" s="74"/>
      <c r="X117" s="88"/>
      <c r="Y117" s="89"/>
      <c r="Z117" s="88"/>
      <c r="AK117" s="49"/>
    </row>
    <row r="118" spans="1:37" s="110" customFormat="1" ht="15" customHeight="1" x14ac:dyDescent="0.25">
      <c r="A118" s="90" t="s">
        <v>16</v>
      </c>
      <c r="B118" s="102"/>
      <c r="C118" s="78" t="s">
        <v>23</v>
      </c>
      <c r="D118" s="78" t="s">
        <v>23</v>
      </c>
      <c r="E118" s="92" t="s">
        <v>244</v>
      </c>
      <c r="F118" s="93" t="s">
        <v>245</v>
      </c>
      <c r="G118" s="94">
        <f>+G119+G123+G124</f>
        <v>0</v>
      </c>
      <c r="H118" s="95">
        <v>245780.43</v>
      </c>
      <c r="I118" s="47"/>
      <c r="J118" s="97">
        <v>0</v>
      </c>
      <c r="K118" s="70"/>
      <c r="L118" s="98">
        <v>245780.43</v>
      </c>
      <c r="M118" s="85"/>
      <c r="N118" s="99">
        <v>0</v>
      </c>
      <c r="O118" s="98">
        <f t="shared" si="1"/>
        <v>245780.43</v>
      </c>
      <c r="P118" s="70"/>
      <c r="R118" s="74"/>
      <c r="X118" s="88"/>
      <c r="Y118" s="89"/>
      <c r="Z118" s="88"/>
      <c r="AK118" s="49"/>
    </row>
    <row r="119" spans="1:37" s="110" customFormat="1" ht="15" customHeight="1" x14ac:dyDescent="0.25">
      <c r="A119" s="90" t="s">
        <v>16</v>
      </c>
      <c r="B119" s="102"/>
      <c r="C119" s="78" t="s">
        <v>23</v>
      </c>
      <c r="D119" s="78" t="s">
        <v>23</v>
      </c>
      <c r="E119" s="103" t="s">
        <v>246</v>
      </c>
      <c r="F119" s="104" t="s">
        <v>247</v>
      </c>
      <c r="G119" s="129">
        <f>SUM(G120:G122)</f>
        <v>0</v>
      </c>
      <c r="H119" s="129">
        <v>0</v>
      </c>
      <c r="I119" s="47"/>
      <c r="J119" s="97">
        <v>0</v>
      </c>
      <c r="K119" s="70"/>
      <c r="L119" s="130">
        <v>0</v>
      </c>
      <c r="M119" s="117"/>
      <c r="N119" s="131">
        <v>0</v>
      </c>
      <c r="O119" s="130">
        <f t="shared" si="1"/>
        <v>0</v>
      </c>
      <c r="P119" s="70"/>
      <c r="R119" s="74"/>
      <c r="X119" s="88"/>
      <c r="Y119" s="89"/>
      <c r="Z119" s="88"/>
      <c r="AK119" s="49"/>
    </row>
    <row r="120" spans="1:37" s="110" customFormat="1" ht="15" customHeight="1" x14ac:dyDescent="0.25">
      <c r="A120" s="90"/>
      <c r="B120" s="102"/>
      <c r="C120" s="78" t="s">
        <v>23</v>
      </c>
      <c r="D120" s="78" t="s">
        <v>13</v>
      </c>
      <c r="E120" s="111" t="s">
        <v>248</v>
      </c>
      <c r="F120" s="112" t="s">
        <v>249</v>
      </c>
      <c r="G120" s="113"/>
      <c r="H120" s="114">
        <v>0</v>
      </c>
      <c r="I120" s="47"/>
      <c r="J120" s="115"/>
      <c r="K120" s="70"/>
      <c r="L120" s="116">
        <v>0</v>
      </c>
      <c r="M120" s="117"/>
      <c r="N120" s="118">
        <v>0</v>
      </c>
      <c r="O120" s="116">
        <f t="shared" si="1"/>
        <v>0</v>
      </c>
      <c r="P120" s="70"/>
      <c r="R120" s="74"/>
      <c r="X120" s="88"/>
      <c r="Y120" s="89"/>
      <c r="Z120" s="88"/>
      <c r="AK120" s="49"/>
    </row>
    <row r="121" spans="1:37" s="110" customFormat="1" ht="15" customHeight="1" x14ac:dyDescent="0.25">
      <c r="A121" s="90"/>
      <c r="B121" s="102"/>
      <c r="C121" s="78" t="s">
        <v>23</v>
      </c>
      <c r="D121" s="78" t="s">
        <v>13</v>
      </c>
      <c r="E121" s="111" t="s">
        <v>250</v>
      </c>
      <c r="F121" s="112" t="s">
        <v>251</v>
      </c>
      <c r="G121" s="113"/>
      <c r="H121" s="114">
        <v>0</v>
      </c>
      <c r="I121" s="47"/>
      <c r="J121" s="115"/>
      <c r="K121" s="70"/>
      <c r="L121" s="116">
        <v>0</v>
      </c>
      <c r="M121" s="117"/>
      <c r="N121" s="118">
        <v>0</v>
      </c>
      <c r="O121" s="116">
        <f t="shared" si="1"/>
        <v>0</v>
      </c>
      <c r="P121" s="70"/>
      <c r="R121" s="74"/>
      <c r="X121" s="88"/>
      <c r="Y121" s="89"/>
      <c r="Z121" s="88"/>
      <c r="AK121" s="49"/>
    </row>
    <row r="122" spans="1:37" s="110" customFormat="1" ht="15" customHeight="1" x14ac:dyDescent="0.25">
      <c r="A122" s="90"/>
      <c r="B122" s="102"/>
      <c r="C122" s="78" t="s">
        <v>23</v>
      </c>
      <c r="D122" s="78" t="s">
        <v>13</v>
      </c>
      <c r="E122" s="111" t="s">
        <v>252</v>
      </c>
      <c r="F122" s="112" t="s">
        <v>253</v>
      </c>
      <c r="G122" s="113"/>
      <c r="H122" s="114">
        <v>0</v>
      </c>
      <c r="I122" s="47"/>
      <c r="J122" s="115"/>
      <c r="K122" s="70"/>
      <c r="L122" s="116">
        <v>0</v>
      </c>
      <c r="M122" s="117"/>
      <c r="N122" s="118">
        <v>0</v>
      </c>
      <c r="O122" s="116">
        <f t="shared" si="1"/>
        <v>0</v>
      </c>
      <c r="P122" s="70"/>
      <c r="R122" s="74"/>
      <c r="X122" s="88"/>
      <c r="Y122" s="89"/>
      <c r="Z122" s="88"/>
      <c r="AK122" s="49"/>
    </row>
    <row r="123" spans="1:37" s="48" customFormat="1" ht="15" customHeight="1" x14ac:dyDescent="0.25">
      <c r="A123" s="136"/>
      <c r="B123" s="137"/>
      <c r="C123" s="78" t="s">
        <v>23</v>
      </c>
      <c r="D123" s="78" t="s">
        <v>13</v>
      </c>
      <c r="E123" s="103" t="s">
        <v>254</v>
      </c>
      <c r="F123" s="104" t="s">
        <v>255</v>
      </c>
      <c r="G123" s="125"/>
      <c r="H123" s="106">
        <v>0</v>
      </c>
      <c r="I123" s="47"/>
      <c r="J123" s="115"/>
      <c r="K123" s="70"/>
      <c r="L123" s="107">
        <v>0</v>
      </c>
      <c r="M123" s="108"/>
      <c r="N123" s="109">
        <v>0</v>
      </c>
      <c r="O123" s="107">
        <f t="shared" si="1"/>
        <v>0</v>
      </c>
      <c r="P123" s="70"/>
      <c r="R123" s="74"/>
      <c r="X123" s="88"/>
      <c r="Y123" s="89"/>
      <c r="Z123" s="88"/>
      <c r="AK123" s="49"/>
    </row>
    <row r="124" spans="1:37" s="48" customFormat="1" ht="15" customHeight="1" x14ac:dyDescent="0.25">
      <c r="A124" s="136"/>
      <c r="B124" s="137"/>
      <c r="C124" s="78" t="s">
        <v>23</v>
      </c>
      <c r="D124" s="78" t="s">
        <v>13</v>
      </c>
      <c r="E124" s="103" t="s">
        <v>256</v>
      </c>
      <c r="F124" s="104" t="s">
        <v>257</v>
      </c>
      <c r="G124" s="125"/>
      <c r="H124" s="106">
        <v>245780.43</v>
      </c>
      <c r="I124" s="47"/>
      <c r="J124" s="115"/>
      <c r="K124" s="70"/>
      <c r="L124" s="107">
        <v>245780.43</v>
      </c>
      <c r="M124" s="108"/>
      <c r="N124" s="109">
        <v>0</v>
      </c>
      <c r="O124" s="107">
        <f t="shared" si="1"/>
        <v>245780.43</v>
      </c>
      <c r="P124" s="70"/>
      <c r="R124" s="74"/>
      <c r="X124" s="88"/>
      <c r="Y124" s="89"/>
      <c r="Z124" s="88"/>
      <c r="AK124" s="49"/>
    </row>
    <row r="125" spans="1:37" s="48" customFormat="1" ht="15" customHeight="1" x14ac:dyDescent="0.25">
      <c r="A125" s="136" t="s">
        <v>16</v>
      </c>
      <c r="B125" s="137"/>
      <c r="C125" s="78" t="s">
        <v>23</v>
      </c>
      <c r="D125" s="78" t="s">
        <v>23</v>
      </c>
      <c r="E125" s="148" t="s">
        <v>258</v>
      </c>
      <c r="F125" s="149" t="s">
        <v>259</v>
      </c>
      <c r="G125" s="150">
        <f>SUM(G126:G128)</f>
        <v>0</v>
      </c>
      <c r="H125" s="151">
        <v>1412114.94</v>
      </c>
      <c r="I125" s="47"/>
      <c r="J125" s="83">
        <v>0</v>
      </c>
      <c r="K125" s="70"/>
      <c r="L125" s="84">
        <v>1412114.94</v>
      </c>
      <c r="M125" s="85"/>
      <c r="N125" s="152">
        <v>0</v>
      </c>
      <c r="O125" s="84">
        <f t="shared" si="1"/>
        <v>1412114.94</v>
      </c>
      <c r="P125" s="70"/>
      <c r="R125" s="74"/>
      <c r="X125" s="88"/>
      <c r="Y125" s="89"/>
      <c r="Z125" s="88"/>
      <c r="AK125" s="49"/>
    </row>
    <row r="126" spans="1:37" s="48" customFormat="1" ht="15" customHeight="1" x14ac:dyDescent="0.25">
      <c r="A126" s="136"/>
      <c r="B126" s="137"/>
      <c r="C126" s="78" t="s">
        <v>23</v>
      </c>
      <c r="D126" s="78" t="s">
        <v>13</v>
      </c>
      <c r="E126" s="92" t="s">
        <v>260</v>
      </c>
      <c r="F126" s="189" t="s">
        <v>261</v>
      </c>
      <c r="G126" s="190"/>
      <c r="H126" s="191">
        <v>1412114.94</v>
      </c>
      <c r="I126" s="47"/>
      <c r="J126" s="115"/>
      <c r="K126" s="70"/>
      <c r="L126" s="192">
        <v>1412114.94</v>
      </c>
      <c r="M126" s="117"/>
      <c r="N126" s="193">
        <v>0</v>
      </c>
      <c r="O126" s="192">
        <f t="shared" si="1"/>
        <v>1412114.94</v>
      </c>
      <c r="P126" s="70"/>
      <c r="R126" s="74"/>
      <c r="X126" s="88"/>
      <c r="Y126" s="89"/>
      <c r="Z126" s="88"/>
      <c r="AK126" s="49"/>
    </row>
    <row r="127" spans="1:37" s="110" customFormat="1" ht="15" customHeight="1" x14ac:dyDescent="0.25">
      <c r="A127" s="90"/>
      <c r="B127" s="102"/>
      <c r="C127" s="78" t="s">
        <v>23</v>
      </c>
      <c r="D127" s="78" t="s">
        <v>13</v>
      </c>
      <c r="E127" s="92" t="s">
        <v>262</v>
      </c>
      <c r="F127" s="189" t="s">
        <v>263</v>
      </c>
      <c r="G127" s="190"/>
      <c r="H127" s="191">
        <v>0</v>
      </c>
      <c r="I127" s="47"/>
      <c r="J127" s="115"/>
      <c r="K127" s="70"/>
      <c r="L127" s="192">
        <v>0</v>
      </c>
      <c r="M127" s="117"/>
      <c r="N127" s="193">
        <v>0</v>
      </c>
      <c r="O127" s="192">
        <f t="shared" si="1"/>
        <v>0</v>
      </c>
      <c r="P127" s="70"/>
      <c r="R127" s="74"/>
      <c r="X127" s="88"/>
      <c r="Y127" s="89"/>
      <c r="Z127" s="88"/>
      <c r="AK127" s="49"/>
    </row>
    <row r="128" spans="1:37" s="110" customFormat="1" ht="15" customHeight="1" x14ac:dyDescent="0.25">
      <c r="A128" s="90"/>
      <c r="B128" s="102"/>
      <c r="C128" s="78" t="s">
        <v>23</v>
      </c>
      <c r="D128" s="78" t="s">
        <v>13</v>
      </c>
      <c r="E128" s="92" t="s">
        <v>264</v>
      </c>
      <c r="F128" s="189" t="s">
        <v>265</v>
      </c>
      <c r="G128" s="190"/>
      <c r="H128" s="191">
        <v>0</v>
      </c>
      <c r="I128" s="47"/>
      <c r="J128" s="115"/>
      <c r="K128" s="70"/>
      <c r="L128" s="192">
        <v>0</v>
      </c>
      <c r="M128" s="117"/>
      <c r="N128" s="193">
        <v>0</v>
      </c>
      <c r="O128" s="192">
        <f t="shared" si="1"/>
        <v>0</v>
      </c>
      <c r="P128" s="70"/>
      <c r="R128" s="74"/>
      <c r="X128" s="88"/>
      <c r="Y128" s="89"/>
      <c r="Z128" s="88"/>
      <c r="AK128" s="49"/>
    </row>
    <row r="129" spans="1:37" s="110" customFormat="1" ht="15" customHeight="1" x14ac:dyDescent="0.25">
      <c r="A129" s="90" t="s">
        <v>16</v>
      </c>
      <c r="B129" s="102"/>
      <c r="C129" s="78" t="s">
        <v>23</v>
      </c>
      <c r="D129" s="78" t="s">
        <v>23</v>
      </c>
      <c r="E129" s="148" t="s">
        <v>266</v>
      </c>
      <c r="F129" s="149" t="s">
        <v>267</v>
      </c>
      <c r="G129" s="156">
        <f>SUM(G130:G135)</f>
        <v>0</v>
      </c>
      <c r="H129" s="151">
        <v>5555358.4000000004</v>
      </c>
      <c r="I129" s="47"/>
      <c r="J129" s="83">
        <v>0</v>
      </c>
      <c r="K129" s="70"/>
      <c r="L129" s="84">
        <v>5555358.4000000004</v>
      </c>
      <c r="M129" s="85"/>
      <c r="N129" s="152">
        <v>0</v>
      </c>
      <c r="O129" s="84">
        <f t="shared" si="1"/>
        <v>5555358.4000000004</v>
      </c>
      <c r="P129" s="70"/>
      <c r="R129" s="74"/>
      <c r="X129" s="88"/>
      <c r="Y129" s="89"/>
      <c r="Z129" s="88"/>
      <c r="AK129" s="49"/>
    </row>
    <row r="130" spans="1:37" s="110" customFormat="1" ht="15" customHeight="1" x14ac:dyDescent="0.25">
      <c r="A130" s="90"/>
      <c r="B130" s="102"/>
      <c r="C130" s="78" t="s">
        <v>23</v>
      </c>
      <c r="D130" s="78" t="s">
        <v>13</v>
      </c>
      <c r="E130" s="92" t="s">
        <v>268</v>
      </c>
      <c r="F130" s="189" t="s">
        <v>269</v>
      </c>
      <c r="G130" s="190"/>
      <c r="H130" s="191">
        <v>661215.27</v>
      </c>
      <c r="I130" s="47"/>
      <c r="J130" s="115"/>
      <c r="K130" s="70"/>
      <c r="L130" s="192">
        <v>661215.27</v>
      </c>
      <c r="M130" s="117"/>
      <c r="N130" s="193">
        <v>0</v>
      </c>
      <c r="O130" s="192">
        <f t="shared" si="1"/>
        <v>661215.27</v>
      </c>
      <c r="P130" s="70"/>
      <c r="R130" s="74"/>
      <c r="X130" s="88"/>
      <c r="Y130" s="89"/>
      <c r="Z130" s="88"/>
      <c r="AK130" s="49"/>
    </row>
    <row r="131" spans="1:37" s="110" customFormat="1" ht="15" customHeight="1" x14ac:dyDescent="0.25">
      <c r="A131" s="90"/>
      <c r="B131" s="102"/>
      <c r="C131" s="78" t="s">
        <v>23</v>
      </c>
      <c r="D131" s="78" t="s">
        <v>13</v>
      </c>
      <c r="E131" s="92" t="s">
        <v>270</v>
      </c>
      <c r="F131" s="189" t="s">
        <v>271</v>
      </c>
      <c r="G131" s="190"/>
      <c r="H131" s="191">
        <v>2859487.46</v>
      </c>
      <c r="I131" s="47"/>
      <c r="J131" s="115"/>
      <c r="K131" s="70"/>
      <c r="L131" s="192">
        <v>2859487.46</v>
      </c>
      <c r="M131" s="117"/>
      <c r="N131" s="193">
        <v>0</v>
      </c>
      <c r="O131" s="192">
        <f t="shared" si="1"/>
        <v>2859487.46</v>
      </c>
      <c r="P131" s="70"/>
      <c r="R131" s="74"/>
      <c r="X131" s="88"/>
      <c r="Y131" s="89"/>
      <c r="Z131" s="88"/>
      <c r="AK131" s="49"/>
    </row>
    <row r="132" spans="1:37" s="110" customFormat="1" ht="15" customHeight="1" x14ac:dyDescent="0.25">
      <c r="A132" s="90"/>
      <c r="B132" s="102"/>
      <c r="C132" s="78" t="s">
        <v>23</v>
      </c>
      <c r="D132" s="78" t="s">
        <v>13</v>
      </c>
      <c r="E132" s="92" t="s">
        <v>272</v>
      </c>
      <c r="F132" s="189" t="s">
        <v>273</v>
      </c>
      <c r="G132" s="190"/>
      <c r="H132" s="191">
        <v>0</v>
      </c>
      <c r="I132" s="47"/>
      <c r="J132" s="115"/>
      <c r="K132" s="70"/>
      <c r="L132" s="192">
        <v>0</v>
      </c>
      <c r="M132" s="117"/>
      <c r="N132" s="193">
        <v>0</v>
      </c>
      <c r="O132" s="192">
        <f t="shared" si="1"/>
        <v>0</v>
      </c>
      <c r="P132" s="70"/>
      <c r="R132" s="74"/>
      <c r="X132" s="88"/>
      <c r="Y132" s="89"/>
      <c r="Z132" s="88"/>
      <c r="AK132" s="49"/>
    </row>
    <row r="133" spans="1:37" s="110" customFormat="1" ht="15" customHeight="1" x14ac:dyDescent="0.25">
      <c r="A133" s="90"/>
      <c r="B133" s="102"/>
      <c r="C133" s="78" t="s">
        <v>23</v>
      </c>
      <c r="D133" s="78" t="s">
        <v>13</v>
      </c>
      <c r="E133" s="92" t="s">
        <v>274</v>
      </c>
      <c r="F133" s="189" t="s">
        <v>275</v>
      </c>
      <c r="G133" s="190"/>
      <c r="H133" s="191">
        <v>2029506.08</v>
      </c>
      <c r="I133" s="47"/>
      <c r="J133" s="115"/>
      <c r="K133" s="70"/>
      <c r="L133" s="192">
        <v>2029506.08</v>
      </c>
      <c r="M133" s="117"/>
      <c r="N133" s="193">
        <v>0</v>
      </c>
      <c r="O133" s="192">
        <f t="shared" si="1"/>
        <v>2029506.08</v>
      </c>
      <c r="P133" s="70"/>
      <c r="R133" s="74"/>
      <c r="X133" s="88"/>
      <c r="Y133" s="89"/>
      <c r="Z133" s="88"/>
      <c r="AK133" s="49"/>
    </row>
    <row r="134" spans="1:37" s="110" customFormat="1" ht="15" customHeight="1" x14ac:dyDescent="0.25">
      <c r="A134" s="90"/>
      <c r="B134" s="102"/>
      <c r="C134" s="78" t="s">
        <v>23</v>
      </c>
      <c r="D134" s="78" t="s">
        <v>13</v>
      </c>
      <c r="E134" s="92" t="s">
        <v>276</v>
      </c>
      <c r="F134" s="189" t="s">
        <v>277</v>
      </c>
      <c r="G134" s="190"/>
      <c r="H134" s="191">
        <v>0</v>
      </c>
      <c r="I134" s="47"/>
      <c r="J134" s="115"/>
      <c r="K134" s="70"/>
      <c r="L134" s="192">
        <v>0</v>
      </c>
      <c r="M134" s="117"/>
      <c r="N134" s="193">
        <v>0</v>
      </c>
      <c r="O134" s="192">
        <f t="shared" si="1"/>
        <v>0</v>
      </c>
      <c r="P134" s="70"/>
      <c r="R134" s="74"/>
      <c r="X134" s="88"/>
      <c r="Y134" s="89"/>
      <c r="Z134" s="88"/>
      <c r="AK134" s="49"/>
    </row>
    <row r="135" spans="1:37" s="110" customFormat="1" ht="15" customHeight="1" x14ac:dyDescent="0.25">
      <c r="A135" s="90"/>
      <c r="B135" s="102"/>
      <c r="C135" s="78" t="s">
        <v>23</v>
      </c>
      <c r="D135" s="78" t="s">
        <v>13</v>
      </c>
      <c r="E135" s="92" t="s">
        <v>278</v>
      </c>
      <c r="F135" s="189" t="s">
        <v>279</v>
      </c>
      <c r="G135" s="190"/>
      <c r="H135" s="191">
        <v>5149.59</v>
      </c>
      <c r="I135" s="47"/>
      <c r="J135" s="115"/>
      <c r="K135" s="70"/>
      <c r="L135" s="192">
        <v>5149.59</v>
      </c>
      <c r="M135" s="117"/>
      <c r="N135" s="193">
        <v>0</v>
      </c>
      <c r="O135" s="192">
        <f t="shared" si="1"/>
        <v>5149.59</v>
      </c>
      <c r="P135" s="70"/>
      <c r="R135" s="74"/>
      <c r="X135" s="88"/>
      <c r="Y135" s="89"/>
      <c r="Z135" s="88"/>
      <c r="AK135" s="49"/>
    </row>
    <row r="136" spans="1:37" s="110" customFormat="1" ht="15" customHeight="1" x14ac:dyDescent="0.25">
      <c r="A136" s="90"/>
      <c r="B136" s="102"/>
      <c r="C136" s="78" t="s">
        <v>23</v>
      </c>
      <c r="D136" s="78" t="s">
        <v>13</v>
      </c>
      <c r="E136" s="148" t="s">
        <v>280</v>
      </c>
      <c r="F136" s="149" t="s">
        <v>281</v>
      </c>
      <c r="G136" s="194"/>
      <c r="H136" s="157">
        <v>0</v>
      </c>
      <c r="I136" s="47"/>
      <c r="J136" s="83"/>
      <c r="K136" s="70"/>
      <c r="L136" s="158">
        <v>0</v>
      </c>
      <c r="M136" s="117"/>
      <c r="N136" s="159">
        <v>0</v>
      </c>
      <c r="O136" s="158">
        <f t="shared" si="1"/>
        <v>0</v>
      </c>
      <c r="P136" s="70"/>
      <c r="R136" s="74"/>
      <c r="X136" s="88"/>
      <c r="Y136" s="89"/>
      <c r="Z136" s="88"/>
      <c r="AK136" s="49"/>
    </row>
    <row r="137" spans="1:37" s="110" customFormat="1" ht="15" customHeight="1" x14ac:dyDescent="0.25">
      <c r="A137" s="90" t="s">
        <v>16</v>
      </c>
      <c r="B137" s="102"/>
      <c r="C137" s="78" t="s">
        <v>23</v>
      </c>
      <c r="D137" s="78" t="s">
        <v>23</v>
      </c>
      <c r="E137" s="148" t="s">
        <v>282</v>
      </c>
      <c r="F137" s="149" t="s">
        <v>283</v>
      </c>
      <c r="G137" s="150">
        <f>SUM(G138:G140)</f>
        <v>0</v>
      </c>
      <c r="H137" s="151">
        <v>198607.13</v>
      </c>
      <c r="I137" s="47"/>
      <c r="J137" s="83">
        <v>0</v>
      </c>
      <c r="K137" s="70"/>
      <c r="L137" s="84">
        <v>198607.13</v>
      </c>
      <c r="M137" s="85"/>
      <c r="N137" s="152">
        <v>0</v>
      </c>
      <c r="O137" s="84">
        <f t="shared" si="1"/>
        <v>198607.13</v>
      </c>
      <c r="P137" s="70"/>
      <c r="R137" s="74"/>
      <c r="X137" s="88"/>
      <c r="Y137" s="89"/>
      <c r="Z137" s="88"/>
      <c r="AK137" s="49"/>
    </row>
    <row r="138" spans="1:37" s="110" customFormat="1" ht="15" customHeight="1" x14ac:dyDescent="0.25">
      <c r="A138" s="90"/>
      <c r="B138" s="102"/>
      <c r="C138" s="78" t="s">
        <v>23</v>
      </c>
      <c r="D138" s="78" t="s">
        <v>13</v>
      </c>
      <c r="E138" s="92" t="s">
        <v>284</v>
      </c>
      <c r="F138" s="189" t="s">
        <v>285</v>
      </c>
      <c r="G138" s="190"/>
      <c r="H138" s="191">
        <v>125187.75</v>
      </c>
      <c r="I138" s="47"/>
      <c r="J138" s="115"/>
      <c r="K138" s="70"/>
      <c r="L138" s="192">
        <v>125187.75</v>
      </c>
      <c r="M138" s="117"/>
      <c r="N138" s="193">
        <v>0</v>
      </c>
      <c r="O138" s="192">
        <f t="shared" ref="O138:O201" si="2">H138-N138</f>
        <v>125187.75</v>
      </c>
      <c r="P138" s="70"/>
      <c r="R138" s="74"/>
      <c r="X138" s="88"/>
      <c r="Y138" s="89"/>
      <c r="Z138" s="88"/>
      <c r="AK138" s="49"/>
    </row>
    <row r="139" spans="1:37" s="110" customFormat="1" ht="15" customHeight="1" x14ac:dyDescent="0.25">
      <c r="A139" s="90"/>
      <c r="B139" s="102"/>
      <c r="C139" s="78" t="s">
        <v>23</v>
      </c>
      <c r="D139" s="78" t="s">
        <v>13</v>
      </c>
      <c r="E139" s="92" t="s">
        <v>286</v>
      </c>
      <c r="F139" s="189" t="s">
        <v>287</v>
      </c>
      <c r="G139" s="190"/>
      <c r="H139" s="191">
        <v>72022.5</v>
      </c>
      <c r="I139" s="47"/>
      <c r="J139" s="115"/>
      <c r="K139" s="70"/>
      <c r="L139" s="192">
        <v>72022.5</v>
      </c>
      <c r="M139" s="117"/>
      <c r="N139" s="193">
        <v>0</v>
      </c>
      <c r="O139" s="192">
        <f t="shared" si="2"/>
        <v>72022.5</v>
      </c>
      <c r="P139" s="70"/>
      <c r="R139" s="74"/>
      <c r="X139" s="88"/>
      <c r="Y139" s="89"/>
      <c r="Z139" s="88"/>
      <c r="AK139" s="49"/>
    </row>
    <row r="140" spans="1:37" s="110" customFormat="1" ht="15" customHeight="1" x14ac:dyDescent="0.25">
      <c r="A140" s="90"/>
      <c r="B140" s="102"/>
      <c r="C140" s="78" t="s">
        <v>23</v>
      </c>
      <c r="D140" s="78" t="s">
        <v>13</v>
      </c>
      <c r="E140" s="92" t="s">
        <v>288</v>
      </c>
      <c r="F140" s="189" t="s">
        <v>289</v>
      </c>
      <c r="G140" s="190"/>
      <c r="H140" s="191">
        <v>1396.88</v>
      </c>
      <c r="I140" s="47"/>
      <c r="J140" s="115"/>
      <c r="K140" s="70"/>
      <c r="L140" s="192">
        <v>1396.88</v>
      </c>
      <c r="M140" s="117"/>
      <c r="N140" s="193">
        <v>0</v>
      </c>
      <c r="O140" s="192">
        <f t="shared" si="2"/>
        <v>1396.88</v>
      </c>
      <c r="P140" s="70"/>
      <c r="R140" s="74"/>
      <c r="X140" s="88"/>
      <c r="Y140" s="89"/>
      <c r="Z140" s="88"/>
      <c r="AK140" s="49"/>
    </row>
    <row r="141" spans="1:37" s="110" customFormat="1" ht="20.100000000000001" customHeight="1" thickBot="1" x14ac:dyDescent="0.3">
      <c r="A141" s="90" t="s">
        <v>16</v>
      </c>
      <c r="B141" s="102"/>
      <c r="C141" s="78" t="s">
        <v>23</v>
      </c>
      <c r="D141" s="78" t="s">
        <v>23</v>
      </c>
      <c r="E141" s="195" t="s">
        <v>290</v>
      </c>
      <c r="F141" s="196" t="s">
        <v>291</v>
      </c>
      <c r="G141" s="197">
        <v>0</v>
      </c>
      <c r="H141" s="198">
        <v>357080518.24000001</v>
      </c>
      <c r="I141" s="47"/>
      <c r="J141" s="83">
        <v>1291333.21</v>
      </c>
      <c r="K141" s="70"/>
      <c r="L141" s="199">
        <v>355789185.03000003</v>
      </c>
      <c r="M141" s="200"/>
      <c r="N141" s="201">
        <v>0</v>
      </c>
      <c r="O141" s="199">
        <f t="shared" si="2"/>
        <v>357080518.24000001</v>
      </c>
      <c r="P141" s="70"/>
      <c r="R141" s="74"/>
      <c r="X141" s="88"/>
      <c r="Y141" s="89"/>
      <c r="Z141" s="88"/>
      <c r="AK141" s="49"/>
    </row>
    <row r="142" spans="1:37" s="211" customFormat="1" ht="20.100000000000001" customHeight="1" thickBot="1" x14ac:dyDescent="0.3">
      <c r="A142" s="202"/>
      <c r="B142" s="202"/>
      <c r="C142" s="78" t="s">
        <v>23</v>
      </c>
      <c r="D142" s="78" t="s">
        <v>23</v>
      </c>
      <c r="E142" s="203"/>
      <c r="F142" s="204"/>
      <c r="G142" s="205"/>
      <c r="H142" s="206"/>
      <c r="I142" s="207"/>
      <c r="J142" s="208"/>
      <c r="K142" s="209"/>
      <c r="L142" s="210">
        <v>0</v>
      </c>
      <c r="M142" s="206"/>
      <c r="N142" s="206"/>
      <c r="O142" s="210">
        <f t="shared" si="2"/>
        <v>0</v>
      </c>
      <c r="P142" s="209"/>
      <c r="R142" s="212"/>
      <c r="X142" s="88"/>
      <c r="Y142" s="89"/>
      <c r="Z142" s="88"/>
      <c r="AK142" s="49"/>
    </row>
    <row r="143" spans="1:37" s="110" customFormat="1" ht="20.100000000000001" customHeight="1" x14ac:dyDescent="0.25">
      <c r="A143" s="90"/>
      <c r="B143" s="102"/>
      <c r="C143" s="78" t="s">
        <v>23</v>
      </c>
      <c r="D143" s="78" t="s">
        <v>23</v>
      </c>
      <c r="E143" s="213"/>
      <c r="F143" s="214" t="s">
        <v>292</v>
      </c>
      <c r="G143" s="215"/>
      <c r="H143" s="216"/>
      <c r="I143" s="47"/>
      <c r="J143" s="115"/>
      <c r="K143" s="70"/>
      <c r="L143" s="116">
        <v>0</v>
      </c>
      <c r="M143" s="117"/>
      <c r="N143" s="217"/>
      <c r="O143" s="116">
        <f t="shared" si="2"/>
        <v>0</v>
      </c>
      <c r="P143" s="70"/>
      <c r="R143" s="74"/>
      <c r="X143" s="88"/>
      <c r="Y143" s="89"/>
      <c r="Z143" s="88"/>
      <c r="AK143" s="49"/>
    </row>
    <row r="144" spans="1:37" s="110" customFormat="1" ht="15" customHeight="1" x14ac:dyDescent="0.25">
      <c r="A144" s="90" t="s">
        <v>16</v>
      </c>
      <c r="B144" s="102"/>
      <c r="C144" s="78" t="s">
        <v>23</v>
      </c>
      <c r="D144" s="78" t="s">
        <v>23</v>
      </c>
      <c r="E144" s="218" t="s">
        <v>293</v>
      </c>
      <c r="F144" s="219" t="s">
        <v>294</v>
      </c>
      <c r="G144" s="151">
        <f>+G145+G176</f>
        <v>0</v>
      </c>
      <c r="H144" s="151">
        <v>61175431.870000005</v>
      </c>
      <c r="I144" s="47"/>
      <c r="J144" s="97">
        <v>0</v>
      </c>
      <c r="K144" s="70"/>
      <c r="L144" s="84">
        <v>61175431.870000005</v>
      </c>
      <c r="M144" s="85"/>
      <c r="N144" s="152">
        <v>6443995.1000000006</v>
      </c>
      <c r="O144" s="84">
        <f t="shared" si="2"/>
        <v>54731436.770000003</v>
      </c>
      <c r="P144" s="70"/>
      <c r="R144" s="74"/>
      <c r="X144" s="88"/>
      <c r="Y144" s="89"/>
      <c r="Z144" s="88"/>
      <c r="AK144" s="49"/>
    </row>
    <row r="145" spans="1:37" s="110" customFormat="1" ht="15" customHeight="1" x14ac:dyDescent="0.25">
      <c r="A145" s="90" t="s">
        <v>16</v>
      </c>
      <c r="B145" s="102"/>
      <c r="C145" s="78" t="s">
        <v>23</v>
      </c>
      <c r="D145" s="78" t="s">
        <v>23</v>
      </c>
      <c r="E145" s="220" t="s">
        <v>295</v>
      </c>
      <c r="F145" s="221" t="s">
        <v>296</v>
      </c>
      <c r="G145" s="144">
        <f>+G146+G154+G158+SUM(G162:G167)</f>
        <v>0</v>
      </c>
      <c r="H145" s="144">
        <v>60197232.990000002</v>
      </c>
      <c r="I145" s="47"/>
      <c r="J145" s="83">
        <v>0</v>
      </c>
      <c r="K145" s="70"/>
      <c r="L145" s="145">
        <v>60197232.990000002</v>
      </c>
      <c r="M145" s="146"/>
      <c r="N145" s="147">
        <v>6065810.5300000003</v>
      </c>
      <c r="O145" s="145">
        <f t="shared" si="2"/>
        <v>54131422.460000001</v>
      </c>
      <c r="P145" s="70"/>
      <c r="R145" s="74"/>
      <c r="X145" s="88"/>
      <c r="Y145" s="89"/>
      <c r="Z145" s="88"/>
      <c r="AI145" s="222"/>
      <c r="AK145" s="49"/>
    </row>
    <row r="146" spans="1:37" s="110" customFormat="1" ht="15" customHeight="1" x14ac:dyDescent="0.25">
      <c r="A146" s="90" t="s">
        <v>16</v>
      </c>
      <c r="B146" s="102"/>
      <c r="C146" s="78" t="s">
        <v>23</v>
      </c>
      <c r="D146" s="78" t="s">
        <v>23</v>
      </c>
      <c r="E146" s="223" t="s">
        <v>297</v>
      </c>
      <c r="F146" s="168" t="s">
        <v>298</v>
      </c>
      <c r="G146" s="106">
        <f>SUM(G147:G153)</f>
        <v>0</v>
      </c>
      <c r="H146" s="106">
        <v>38772431.240000002</v>
      </c>
      <c r="I146" s="47"/>
      <c r="J146" s="97">
        <v>0</v>
      </c>
      <c r="K146" s="70"/>
      <c r="L146" s="107">
        <v>38772431.240000002</v>
      </c>
      <c r="M146" s="108"/>
      <c r="N146" s="109">
        <v>2003871.3300000003</v>
      </c>
      <c r="O146" s="107">
        <f t="shared" si="2"/>
        <v>36768559.910000004</v>
      </c>
      <c r="P146" s="70"/>
      <c r="R146" s="74"/>
      <c r="X146" s="88"/>
      <c r="Y146" s="89"/>
      <c r="Z146" s="88"/>
      <c r="AK146" s="49"/>
    </row>
    <row r="147" spans="1:37" s="48" customFormat="1" ht="15" customHeight="1" x14ac:dyDescent="0.25">
      <c r="A147" s="136"/>
      <c r="B147" s="137"/>
      <c r="C147" s="78" t="s">
        <v>23</v>
      </c>
      <c r="D147" s="78" t="s">
        <v>13</v>
      </c>
      <c r="E147" s="224" t="s">
        <v>299</v>
      </c>
      <c r="F147" s="225" t="s">
        <v>300</v>
      </c>
      <c r="G147" s="113"/>
      <c r="H147" s="191">
        <v>38161497.68</v>
      </c>
      <c r="I147" s="47"/>
      <c r="J147" s="115"/>
      <c r="K147" s="70"/>
      <c r="L147" s="192">
        <v>38161497.68</v>
      </c>
      <c r="M147" s="117"/>
      <c r="N147" s="193">
        <v>1324660.7200000002</v>
      </c>
      <c r="O147" s="192">
        <f t="shared" si="2"/>
        <v>36836836.960000001</v>
      </c>
      <c r="P147" s="70"/>
      <c r="R147" s="74"/>
      <c r="X147" s="88"/>
      <c r="Y147" s="89"/>
      <c r="Z147" s="88"/>
      <c r="AK147" s="49"/>
    </row>
    <row r="148" spans="1:37" s="48" customFormat="1" ht="15" customHeight="1" x14ac:dyDescent="0.25">
      <c r="A148" s="136"/>
      <c r="B148" s="137"/>
      <c r="C148" s="78" t="s">
        <v>23</v>
      </c>
      <c r="D148" s="78" t="s">
        <v>13</v>
      </c>
      <c r="E148" s="224" t="s">
        <v>301</v>
      </c>
      <c r="F148" s="225" t="s">
        <v>302</v>
      </c>
      <c r="G148" s="113"/>
      <c r="H148" s="191">
        <v>38412.6</v>
      </c>
      <c r="I148" s="47"/>
      <c r="J148" s="115"/>
      <c r="K148" s="70"/>
      <c r="L148" s="192">
        <v>38412.6</v>
      </c>
      <c r="M148" s="117"/>
      <c r="N148" s="193">
        <v>148684.79999999999</v>
      </c>
      <c r="O148" s="192">
        <f t="shared" si="2"/>
        <v>-110272.19999999998</v>
      </c>
      <c r="P148" s="70"/>
      <c r="R148" s="74"/>
      <c r="X148" s="88"/>
      <c r="Y148" s="89"/>
      <c r="Z148" s="88"/>
      <c r="AK148" s="49"/>
    </row>
    <row r="149" spans="1:37" s="48" customFormat="1" ht="15" customHeight="1" x14ac:dyDescent="0.25">
      <c r="A149" s="136"/>
      <c r="B149" s="137"/>
      <c r="C149" s="78" t="s">
        <v>23</v>
      </c>
      <c r="D149" s="78" t="s">
        <v>13</v>
      </c>
      <c r="E149" s="224" t="s">
        <v>303</v>
      </c>
      <c r="F149" s="225" t="s">
        <v>304</v>
      </c>
      <c r="G149" s="113"/>
      <c r="H149" s="191">
        <v>572520.95999999996</v>
      </c>
      <c r="I149" s="47"/>
      <c r="J149" s="115"/>
      <c r="K149" s="70"/>
      <c r="L149" s="192">
        <v>572520.95999999996</v>
      </c>
      <c r="M149" s="117"/>
      <c r="N149" s="193">
        <v>530525.81000000006</v>
      </c>
      <c r="O149" s="192">
        <f t="shared" si="2"/>
        <v>41995.149999999907</v>
      </c>
      <c r="P149" s="70"/>
      <c r="R149" s="74"/>
      <c r="X149" s="88"/>
      <c r="Y149" s="89"/>
      <c r="Z149" s="88"/>
      <c r="AK149" s="49"/>
    </row>
    <row r="150" spans="1:37" s="48" customFormat="1" ht="15" customHeight="1" x14ac:dyDescent="0.25">
      <c r="A150" s="90" t="s">
        <v>16</v>
      </c>
      <c r="B150" s="102"/>
      <c r="C150" s="78" t="s">
        <v>23</v>
      </c>
      <c r="D150" s="78" t="s">
        <v>23</v>
      </c>
      <c r="E150" s="224" t="s">
        <v>305</v>
      </c>
      <c r="F150" s="225" t="s">
        <v>306</v>
      </c>
      <c r="G150" s="113"/>
      <c r="H150" s="114">
        <v>0</v>
      </c>
      <c r="I150" s="47"/>
      <c r="J150" s="97">
        <v>0</v>
      </c>
      <c r="K150" s="70"/>
      <c r="L150" s="116">
        <v>0</v>
      </c>
      <c r="M150" s="117"/>
      <c r="N150" s="118">
        <v>0</v>
      </c>
      <c r="O150" s="116">
        <f t="shared" si="2"/>
        <v>0</v>
      </c>
      <c r="P150" s="70"/>
      <c r="R150" s="74"/>
      <c r="X150" s="88"/>
      <c r="Y150" s="89"/>
      <c r="Z150" s="88"/>
      <c r="AK150" s="49"/>
    </row>
    <row r="151" spans="1:37" s="47" customFormat="1" ht="15" customHeight="1" x14ac:dyDescent="0.25">
      <c r="A151" s="136"/>
      <c r="B151" s="137" t="s">
        <v>12</v>
      </c>
      <c r="C151" s="78" t="s">
        <v>12</v>
      </c>
      <c r="D151" s="78" t="s">
        <v>13</v>
      </c>
      <c r="E151" s="224" t="s">
        <v>307</v>
      </c>
      <c r="F151" s="225" t="s">
        <v>308</v>
      </c>
      <c r="G151" s="113"/>
      <c r="H151" s="191">
        <v>0</v>
      </c>
      <c r="J151" s="160"/>
      <c r="K151" s="70"/>
      <c r="L151" s="192">
        <v>0</v>
      </c>
      <c r="M151" s="117"/>
      <c r="N151" s="193">
        <v>0</v>
      </c>
      <c r="O151" s="192">
        <f t="shared" si="2"/>
        <v>0</v>
      </c>
      <c r="P151" s="70"/>
      <c r="R151" s="74"/>
      <c r="X151" s="88"/>
      <c r="Y151" s="89"/>
      <c r="Z151" s="88"/>
      <c r="AK151" s="161"/>
    </row>
    <row r="152" spans="1:37" s="47" customFormat="1" ht="15" customHeight="1" x14ac:dyDescent="0.25">
      <c r="A152" s="136"/>
      <c r="B152" s="137" t="s">
        <v>144</v>
      </c>
      <c r="C152" s="78" t="s">
        <v>144</v>
      </c>
      <c r="D152" s="78" t="s">
        <v>13</v>
      </c>
      <c r="E152" s="224" t="s">
        <v>309</v>
      </c>
      <c r="F152" s="225" t="s">
        <v>310</v>
      </c>
      <c r="G152" s="113"/>
      <c r="H152" s="191">
        <v>0</v>
      </c>
      <c r="J152" s="160"/>
      <c r="K152" s="70"/>
      <c r="L152" s="192">
        <v>0</v>
      </c>
      <c r="M152" s="117"/>
      <c r="N152" s="193">
        <v>0</v>
      </c>
      <c r="O152" s="192">
        <f t="shared" si="2"/>
        <v>0</v>
      </c>
      <c r="P152" s="70"/>
      <c r="R152" s="74"/>
      <c r="X152" s="88"/>
      <c r="Y152" s="89"/>
      <c r="Z152" s="88"/>
      <c r="AK152" s="161"/>
    </row>
    <row r="153" spans="1:37" s="47" customFormat="1" ht="15" customHeight="1" x14ac:dyDescent="0.25">
      <c r="A153" s="136"/>
      <c r="B153" s="137"/>
      <c r="C153" s="78" t="s">
        <v>23</v>
      </c>
      <c r="D153" s="78" t="s">
        <v>13</v>
      </c>
      <c r="E153" s="224" t="s">
        <v>311</v>
      </c>
      <c r="F153" s="225" t="s">
        <v>312</v>
      </c>
      <c r="G153" s="113"/>
      <c r="H153" s="191">
        <v>0</v>
      </c>
      <c r="J153" s="160"/>
      <c r="K153" s="70"/>
      <c r="L153" s="192">
        <v>0</v>
      </c>
      <c r="M153" s="117"/>
      <c r="N153" s="193">
        <v>0</v>
      </c>
      <c r="O153" s="192">
        <f t="shared" si="2"/>
        <v>0</v>
      </c>
      <c r="P153" s="70"/>
      <c r="R153" s="74"/>
      <c r="X153" s="88"/>
      <c r="Y153" s="89"/>
      <c r="Z153" s="88"/>
      <c r="AK153" s="161"/>
    </row>
    <row r="154" spans="1:37" s="110" customFormat="1" ht="15" customHeight="1" x14ac:dyDescent="0.25">
      <c r="A154" s="90" t="s">
        <v>16</v>
      </c>
      <c r="B154" s="102"/>
      <c r="C154" s="78" t="s">
        <v>23</v>
      </c>
      <c r="D154" s="78" t="s">
        <v>23</v>
      </c>
      <c r="E154" s="223" t="s">
        <v>313</v>
      </c>
      <c r="F154" s="168" t="s">
        <v>314</v>
      </c>
      <c r="G154" s="106">
        <f>SUM(G155:G157)</f>
        <v>0</v>
      </c>
      <c r="H154" s="106">
        <v>96391</v>
      </c>
      <c r="I154" s="47"/>
      <c r="J154" s="97">
        <v>0</v>
      </c>
      <c r="K154" s="70"/>
      <c r="L154" s="107">
        <v>96391</v>
      </c>
      <c r="M154" s="108"/>
      <c r="N154" s="109">
        <v>0</v>
      </c>
      <c r="O154" s="107">
        <f t="shared" si="2"/>
        <v>96391</v>
      </c>
      <c r="P154" s="70"/>
      <c r="R154" s="74"/>
      <c r="X154" s="88"/>
      <c r="Y154" s="89"/>
      <c r="Z154" s="88"/>
      <c r="AK154" s="49"/>
    </row>
    <row r="155" spans="1:37" s="110" customFormat="1" ht="15" customHeight="1" x14ac:dyDescent="0.25">
      <c r="A155" s="90"/>
      <c r="B155" s="102" t="s">
        <v>12</v>
      </c>
      <c r="C155" s="78" t="s">
        <v>12</v>
      </c>
      <c r="D155" s="78" t="s">
        <v>13</v>
      </c>
      <c r="E155" s="224" t="s">
        <v>315</v>
      </c>
      <c r="F155" s="225" t="s">
        <v>316</v>
      </c>
      <c r="G155" s="113"/>
      <c r="H155" s="191">
        <v>96391</v>
      </c>
      <c r="I155" s="47"/>
      <c r="J155" s="115"/>
      <c r="K155" s="70"/>
      <c r="L155" s="192">
        <v>96391</v>
      </c>
      <c r="M155" s="117"/>
      <c r="N155" s="193">
        <v>0</v>
      </c>
      <c r="O155" s="192">
        <f t="shared" si="2"/>
        <v>96391</v>
      </c>
      <c r="P155" s="70"/>
      <c r="R155" s="74"/>
      <c r="X155" s="88"/>
      <c r="Y155" s="89"/>
      <c r="Z155" s="88"/>
      <c r="AK155" s="49"/>
    </row>
    <row r="156" spans="1:37" s="110" customFormat="1" ht="15" customHeight="1" x14ac:dyDescent="0.25">
      <c r="A156" s="90"/>
      <c r="B156" s="102" t="s">
        <v>144</v>
      </c>
      <c r="C156" s="78" t="s">
        <v>144</v>
      </c>
      <c r="D156" s="78" t="s">
        <v>13</v>
      </c>
      <c r="E156" s="224" t="s">
        <v>317</v>
      </c>
      <c r="F156" s="225" t="s">
        <v>318</v>
      </c>
      <c r="G156" s="113"/>
      <c r="H156" s="191">
        <v>0</v>
      </c>
      <c r="I156" s="47"/>
      <c r="J156" s="115"/>
      <c r="K156" s="70"/>
      <c r="L156" s="192">
        <v>0</v>
      </c>
      <c r="M156" s="117"/>
      <c r="N156" s="193">
        <v>0</v>
      </c>
      <c r="O156" s="192">
        <f t="shared" si="2"/>
        <v>0</v>
      </c>
      <c r="P156" s="70"/>
      <c r="R156" s="74"/>
      <c r="X156" s="88"/>
      <c r="Y156" s="89"/>
      <c r="Z156" s="88"/>
      <c r="AK156" s="49"/>
    </row>
    <row r="157" spans="1:37" s="110" customFormat="1" ht="15" customHeight="1" x14ac:dyDescent="0.25">
      <c r="A157" s="90"/>
      <c r="B157" s="102"/>
      <c r="C157" s="78" t="s">
        <v>23</v>
      </c>
      <c r="D157" s="78" t="s">
        <v>13</v>
      </c>
      <c r="E157" s="224" t="s">
        <v>319</v>
      </c>
      <c r="F157" s="225" t="s">
        <v>320</v>
      </c>
      <c r="G157" s="113"/>
      <c r="H157" s="191">
        <v>0</v>
      </c>
      <c r="I157" s="47"/>
      <c r="J157" s="115"/>
      <c r="K157" s="70"/>
      <c r="L157" s="192">
        <v>0</v>
      </c>
      <c r="M157" s="117"/>
      <c r="N157" s="193">
        <v>0</v>
      </c>
      <c r="O157" s="192">
        <f t="shared" si="2"/>
        <v>0</v>
      </c>
      <c r="P157" s="70"/>
      <c r="R157" s="74"/>
      <c r="X157" s="88"/>
      <c r="Y157" s="89"/>
      <c r="Z157" s="88"/>
      <c r="AK157" s="49"/>
    </row>
    <row r="158" spans="1:37" s="110" customFormat="1" ht="15" customHeight="1" x14ac:dyDescent="0.25">
      <c r="A158" s="90" t="s">
        <v>16</v>
      </c>
      <c r="B158" s="102"/>
      <c r="C158" s="78" t="s">
        <v>23</v>
      </c>
      <c r="D158" s="78" t="s">
        <v>23</v>
      </c>
      <c r="E158" s="223" t="s">
        <v>321</v>
      </c>
      <c r="F158" s="168" t="s">
        <v>322</v>
      </c>
      <c r="G158" s="105">
        <f>SUM(G159:G161)</f>
        <v>0</v>
      </c>
      <c r="H158" s="106">
        <v>19594045.329999998</v>
      </c>
      <c r="I158" s="188"/>
      <c r="J158" s="226">
        <v>0</v>
      </c>
      <c r="K158" s="70"/>
      <c r="L158" s="107">
        <v>19594045.329999998</v>
      </c>
      <c r="M158" s="108"/>
      <c r="N158" s="109">
        <v>3979795.87</v>
      </c>
      <c r="O158" s="107">
        <f t="shared" si="2"/>
        <v>15614249.459999997</v>
      </c>
      <c r="P158" s="70"/>
      <c r="R158" s="74"/>
      <c r="X158" s="88"/>
      <c r="Y158" s="89"/>
      <c r="Z158" s="88"/>
      <c r="AK158" s="49"/>
    </row>
    <row r="159" spans="1:37" s="110" customFormat="1" ht="15" customHeight="1" x14ac:dyDescent="0.25">
      <c r="A159" s="90"/>
      <c r="B159" s="102"/>
      <c r="C159" s="78" t="s">
        <v>23</v>
      </c>
      <c r="D159" s="78" t="s">
        <v>13</v>
      </c>
      <c r="E159" s="224" t="s">
        <v>323</v>
      </c>
      <c r="F159" s="225" t="s">
        <v>324</v>
      </c>
      <c r="G159" s="113"/>
      <c r="H159" s="114">
        <v>12866134.879999999</v>
      </c>
      <c r="I159" s="47"/>
      <c r="J159" s="115"/>
      <c r="K159" s="70"/>
      <c r="L159" s="116">
        <v>12866134.879999999</v>
      </c>
      <c r="M159" s="117"/>
      <c r="N159" s="193">
        <v>2502452.33</v>
      </c>
      <c r="O159" s="116">
        <f t="shared" si="2"/>
        <v>10363682.549999999</v>
      </c>
      <c r="P159" s="70"/>
      <c r="R159" s="74"/>
      <c r="X159" s="88"/>
      <c r="Y159" s="89"/>
      <c r="Z159" s="88"/>
      <c r="AK159" s="227"/>
    </row>
    <row r="160" spans="1:37" s="110" customFormat="1" ht="15" customHeight="1" x14ac:dyDescent="0.25">
      <c r="A160" s="90"/>
      <c r="B160" s="102"/>
      <c r="C160" s="78" t="s">
        <v>23</v>
      </c>
      <c r="D160" s="78" t="s">
        <v>13</v>
      </c>
      <c r="E160" s="224" t="s">
        <v>325</v>
      </c>
      <c r="F160" s="225" t="s">
        <v>326</v>
      </c>
      <c r="G160" s="113"/>
      <c r="H160" s="114">
        <v>1268920.26</v>
      </c>
      <c r="I160" s="47"/>
      <c r="J160" s="115"/>
      <c r="K160" s="70"/>
      <c r="L160" s="116">
        <v>1268920.26</v>
      </c>
      <c r="M160" s="117"/>
      <c r="N160" s="118">
        <v>0</v>
      </c>
      <c r="O160" s="116">
        <f t="shared" si="2"/>
        <v>1268920.26</v>
      </c>
      <c r="P160" s="70"/>
      <c r="R160" s="74"/>
      <c r="X160" s="88"/>
      <c r="Y160" s="89"/>
      <c r="Z160" s="88"/>
      <c r="AK160" s="49"/>
    </row>
    <row r="161" spans="1:37" s="110" customFormat="1" ht="15" customHeight="1" x14ac:dyDescent="0.25">
      <c r="A161" s="90"/>
      <c r="B161" s="102"/>
      <c r="C161" s="78" t="s">
        <v>23</v>
      </c>
      <c r="D161" s="78" t="s">
        <v>13</v>
      </c>
      <c r="E161" s="224" t="s">
        <v>327</v>
      </c>
      <c r="F161" s="225" t="s">
        <v>328</v>
      </c>
      <c r="G161" s="113"/>
      <c r="H161" s="114">
        <v>5458990.1900000004</v>
      </c>
      <c r="I161" s="47"/>
      <c r="J161" s="115"/>
      <c r="K161" s="70"/>
      <c r="L161" s="116">
        <v>5458990.1900000004</v>
      </c>
      <c r="M161" s="117"/>
      <c r="N161" s="118">
        <v>1477343.54</v>
      </c>
      <c r="O161" s="116">
        <f t="shared" si="2"/>
        <v>3981646.6500000004</v>
      </c>
      <c r="P161" s="70"/>
      <c r="R161" s="74"/>
      <c r="X161" s="88"/>
      <c r="Y161" s="89"/>
      <c r="Z161" s="88"/>
      <c r="AK161" s="49"/>
    </row>
    <row r="162" spans="1:37" s="110" customFormat="1" ht="15" customHeight="1" x14ac:dyDescent="0.25">
      <c r="A162" s="90"/>
      <c r="B162" s="102"/>
      <c r="C162" s="78" t="s">
        <v>23</v>
      </c>
      <c r="D162" s="78" t="s">
        <v>13</v>
      </c>
      <c r="E162" s="223" t="s">
        <v>329</v>
      </c>
      <c r="F162" s="168" t="s">
        <v>330</v>
      </c>
      <c r="G162" s="125"/>
      <c r="H162" s="129">
        <v>444844.6</v>
      </c>
      <c r="I162" s="188"/>
      <c r="J162" s="228"/>
      <c r="K162" s="70"/>
      <c r="L162" s="130">
        <v>444844.6</v>
      </c>
      <c r="M162" s="117"/>
      <c r="N162" s="131">
        <v>16945.32</v>
      </c>
      <c r="O162" s="130">
        <f t="shared" si="2"/>
        <v>427899.27999999997</v>
      </c>
      <c r="P162" s="70"/>
      <c r="R162" s="74"/>
      <c r="X162" s="88"/>
      <c r="Y162" s="89"/>
      <c r="Z162" s="88"/>
      <c r="AK162" s="49"/>
    </row>
    <row r="163" spans="1:37" s="110" customFormat="1" ht="15" customHeight="1" x14ac:dyDescent="0.25">
      <c r="A163" s="90"/>
      <c r="B163" s="102"/>
      <c r="C163" s="78" t="s">
        <v>23</v>
      </c>
      <c r="D163" s="78" t="s">
        <v>13</v>
      </c>
      <c r="E163" s="223" t="s">
        <v>331</v>
      </c>
      <c r="F163" s="168" t="s">
        <v>332</v>
      </c>
      <c r="G163" s="125"/>
      <c r="H163" s="129">
        <v>978228.18</v>
      </c>
      <c r="I163" s="188"/>
      <c r="J163" s="228"/>
      <c r="K163" s="70"/>
      <c r="L163" s="130">
        <v>978228.18</v>
      </c>
      <c r="M163" s="117"/>
      <c r="N163" s="131">
        <v>0</v>
      </c>
      <c r="O163" s="130">
        <f t="shared" si="2"/>
        <v>978228.18</v>
      </c>
      <c r="P163" s="70"/>
      <c r="R163" s="74"/>
      <c r="X163" s="88"/>
      <c r="Y163" s="89"/>
      <c r="Z163" s="88"/>
      <c r="AK163" s="49"/>
    </row>
    <row r="164" spans="1:37" s="110" customFormat="1" ht="15" customHeight="1" x14ac:dyDescent="0.25">
      <c r="A164" s="90"/>
      <c r="B164" s="102"/>
      <c r="C164" s="78" t="s">
        <v>23</v>
      </c>
      <c r="D164" s="78" t="s">
        <v>13</v>
      </c>
      <c r="E164" s="223" t="s">
        <v>333</v>
      </c>
      <c r="F164" s="168" t="s">
        <v>334</v>
      </c>
      <c r="G164" s="125"/>
      <c r="H164" s="129">
        <v>0</v>
      </c>
      <c r="I164" s="188"/>
      <c r="J164" s="228"/>
      <c r="K164" s="70"/>
      <c r="L164" s="130">
        <v>0</v>
      </c>
      <c r="M164" s="117"/>
      <c r="N164" s="131">
        <v>0</v>
      </c>
      <c r="O164" s="130">
        <f t="shared" si="2"/>
        <v>0</v>
      </c>
      <c r="P164" s="70"/>
      <c r="R164" s="74"/>
      <c r="X164" s="88"/>
      <c r="Y164" s="89"/>
      <c r="Z164" s="88"/>
      <c r="AK164" s="49"/>
    </row>
    <row r="165" spans="1:37" s="110" customFormat="1" ht="15" customHeight="1" x14ac:dyDescent="0.25">
      <c r="A165" s="90"/>
      <c r="B165" s="102"/>
      <c r="C165" s="78" t="s">
        <v>23</v>
      </c>
      <c r="D165" s="78" t="s">
        <v>13</v>
      </c>
      <c r="E165" s="223" t="s">
        <v>335</v>
      </c>
      <c r="F165" s="168" t="s">
        <v>336</v>
      </c>
      <c r="G165" s="125"/>
      <c r="H165" s="129">
        <v>16219.380000000001</v>
      </c>
      <c r="I165" s="188"/>
      <c r="J165" s="228"/>
      <c r="K165" s="70"/>
      <c r="L165" s="130">
        <v>16219.380000000001</v>
      </c>
      <c r="M165" s="117"/>
      <c r="N165" s="131">
        <v>0</v>
      </c>
      <c r="O165" s="130">
        <f t="shared" si="2"/>
        <v>16219.380000000001</v>
      </c>
      <c r="P165" s="70"/>
      <c r="R165" s="74"/>
      <c r="X165" s="88"/>
      <c r="Y165" s="89"/>
      <c r="Z165" s="88"/>
      <c r="AK165" s="49"/>
    </row>
    <row r="166" spans="1:37" s="110" customFormat="1" ht="15" customHeight="1" x14ac:dyDescent="0.25">
      <c r="A166" s="90"/>
      <c r="B166" s="102"/>
      <c r="C166" s="78" t="s">
        <v>23</v>
      </c>
      <c r="D166" s="78" t="s">
        <v>13</v>
      </c>
      <c r="E166" s="223" t="s">
        <v>337</v>
      </c>
      <c r="F166" s="229" t="s">
        <v>338</v>
      </c>
      <c r="G166" s="125"/>
      <c r="H166" s="129">
        <v>294817.06</v>
      </c>
      <c r="I166" s="188"/>
      <c r="J166" s="228"/>
      <c r="K166" s="70"/>
      <c r="L166" s="130">
        <v>294817.06</v>
      </c>
      <c r="M166" s="117"/>
      <c r="N166" s="131">
        <v>65198.01</v>
      </c>
      <c r="O166" s="130">
        <f t="shared" si="2"/>
        <v>229619.05</v>
      </c>
      <c r="P166" s="70"/>
      <c r="R166" s="74"/>
      <c r="X166" s="88"/>
      <c r="Y166" s="89"/>
      <c r="Z166" s="88"/>
      <c r="AK166" s="49"/>
    </row>
    <row r="167" spans="1:37" s="110" customFormat="1" ht="15" customHeight="1" x14ac:dyDescent="0.25">
      <c r="A167" s="90" t="s">
        <v>16</v>
      </c>
      <c r="B167" s="102" t="s">
        <v>12</v>
      </c>
      <c r="C167" s="78" t="s">
        <v>12</v>
      </c>
      <c r="D167" s="78" t="s">
        <v>23</v>
      </c>
      <c r="E167" s="223" t="s">
        <v>339</v>
      </c>
      <c r="F167" s="168" t="s">
        <v>340</v>
      </c>
      <c r="G167" s="105">
        <f>SUM(G168:G175)</f>
        <v>0</v>
      </c>
      <c r="H167" s="106">
        <v>256.2</v>
      </c>
      <c r="I167" s="188"/>
      <c r="J167" s="228">
        <v>0</v>
      </c>
      <c r="K167" s="230"/>
      <c r="L167" s="107">
        <v>256.2</v>
      </c>
      <c r="M167" s="108"/>
      <c r="N167" s="109">
        <v>0</v>
      </c>
      <c r="O167" s="107">
        <f t="shared" si="2"/>
        <v>256.2</v>
      </c>
      <c r="P167" s="70"/>
      <c r="R167" s="74"/>
      <c r="X167" s="88"/>
      <c r="Y167" s="89"/>
      <c r="Z167" s="88"/>
      <c r="AK167" s="49"/>
    </row>
    <row r="168" spans="1:37" s="188" customFormat="1" ht="15" customHeight="1" x14ac:dyDescent="0.25">
      <c r="A168" s="90"/>
      <c r="B168" s="102" t="s">
        <v>12</v>
      </c>
      <c r="C168" s="78" t="s">
        <v>12</v>
      </c>
      <c r="D168" s="78" t="s">
        <v>13</v>
      </c>
      <c r="E168" s="223" t="s">
        <v>341</v>
      </c>
      <c r="F168" s="231" t="s">
        <v>342</v>
      </c>
      <c r="G168" s="179"/>
      <c r="H168" s="114">
        <v>0</v>
      </c>
      <c r="J168" s="232"/>
      <c r="K168" s="233"/>
      <c r="L168" s="116">
        <v>0</v>
      </c>
      <c r="M168" s="117"/>
      <c r="N168" s="118">
        <v>0</v>
      </c>
      <c r="O168" s="116">
        <f t="shared" si="2"/>
        <v>0</v>
      </c>
      <c r="P168" s="234"/>
      <c r="R168" s="235"/>
      <c r="X168" s="88"/>
      <c r="Y168" s="89"/>
      <c r="Z168" s="88"/>
      <c r="AK168" s="161"/>
    </row>
    <row r="169" spans="1:37" s="188" customFormat="1" ht="15" customHeight="1" x14ac:dyDescent="0.25">
      <c r="A169" s="90"/>
      <c r="B169" s="102" t="s">
        <v>12</v>
      </c>
      <c r="C169" s="78" t="s">
        <v>12</v>
      </c>
      <c r="D169" s="78" t="s">
        <v>13</v>
      </c>
      <c r="E169" s="223" t="s">
        <v>343</v>
      </c>
      <c r="F169" s="231" t="s">
        <v>344</v>
      </c>
      <c r="G169" s="179"/>
      <c r="H169" s="114">
        <v>0</v>
      </c>
      <c r="J169" s="232"/>
      <c r="K169" s="233"/>
      <c r="L169" s="116">
        <v>0</v>
      </c>
      <c r="M169" s="117"/>
      <c r="N169" s="118">
        <v>0</v>
      </c>
      <c r="O169" s="116">
        <f t="shared" si="2"/>
        <v>0</v>
      </c>
      <c r="P169" s="234"/>
      <c r="R169" s="235"/>
      <c r="X169" s="88"/>
      <c r="Y169" s="89"/>
      <c r="Z169" s="88"/>
      <c r="AK169" s="161"/>
    </row>
    <row r="170" spans="1:37" s="188" customFormat="1" ht="15" customHeight="1" x14ac:dyDescent="0.25">
      <c r="A170" s="90"/>
      <c r="B170" s="102" t="s">
        <v>12</v>
      </c>
      <c r="C170" s="78" t="s">
        <v>12</v>
      </c>
      <c r="D170" s="78" t="s">
        <v>13</v>
      </c>
      <c r="E170" s="223" t="s">
        <v>345</v>
      </c>
      <c r="F170" s="231" t="s">
        <v>346</v>
      </c>
      <c r="G170" s="179"/>
      <c r="H170" s="114">
        <v>0</v>
      </c>
      <c r="J170" s="232"/>
      <c r="K170" s="233"/>
      <c r="L170" s="116">
        <v>0</v>
      </c>
      <c r="M170" s="117"/>
      <c r="N170" s="118">
        <v>0</v>
      </c>
      <c r="O170" s="116">
        <f t="shared" si="2"/>
        <v>0</v>
      </c>
      <c r="P170" s="234"/>
      <c r="R170" s="235"/>
      <c r="X170" s="88"/>
      <c r="Y170" s="89"/>
      <c r="Z170" s="88"/>
      <c r="AK170" s="161"/>
    </row>
    <row r="171" spans="1:37" s="188" customFormat="1" ht="15" customHeight="1" x14ac:dyDescent="0.25">
      <c r="A171" s="90"/>
      <c r="B171" s="102" t="s">
        <v>12</v>
      </c>
      <c r="C171" s="78" t="s">
        <v>12</v>
      </c>
      <c r="D171" s="78" t="s">
        <v>13</v>
      </c>
      <c r="E171" s="223" t="s">
        <v>347</v>
      </c>
      <c r="F171" s="231" t="s">
        <v>348</v>
      </c>
      <c r="G171" s="179"/>
      <c r="H171" s="114">
        <v>0</v>
      </c>
      <c r="J171" s="232"/>
      <c r="K171" s="233"/>
      <c r="L171" s="116">
        <v>0</v>
      </c>
      <c r="M171" s="117"/>
      <c r="N171" s="118">
        <v>0</v>
      </c>
      <c r="O171" s="116">
        <f t="shared" si="2"/>
        <v>0</v>
      </c>
      <c r="P171" s="234"/>
      <c r="R171" s="235"/>
      <c r="X171" s="88"/>
      <c r="Y171" s="89"/>
      <c r="Z171" s="88"/>
      <c r="AK171" s="161"/>
    </row>
    <row r="172" spans="1:37" s="188" customFormat="1" ht="15" customHeight="1" x14ac:dyDescent="0.25">
      <c r="A172" s="90"/>
      <c r="B172" s="102" t="s">
        <v>12</v>
      </c>
      <c r="C172" s="78" t="s">
        <v>12</v>
      </c>
      <c r="D172" s="78" t="s">
        <v>13</v>
      </c>
      <c r="E172" s="223" t="s">
        <v>349</v>
      </c>
      <c r="F172" s="231" t="s">
        <v>350</v>
      </c>
      <c r="G172" s="179"/>
      <c r="H172" s="114">
        <v>0</v>
      </c>
      <c r="J172" s="232"/>
      <c r="K172" s="233"/>
      <c r="L172" s="116">
        <v>0</v>
      </c>
      <c r="M172" s="117"/>
      <c r="N172" s="118">
        <v>0</v>
      </c>
      <c r="O172" s="116">
        <f t="shared" si="2"/>
        <v>0</v>
      </c>
      <c r="P172" s="234"/>
      <c r="R172" s="235"/>
      <c r="X172" s="88"/>
      <c r="Y172" s="89"/>
      <c r="Z172" s="88"/>
      <c r="AK172" s="161"/>
    </row>
    <row r="173" spans="1:37" s="188" customFormat="1" ht="15" customHeight="1" x14ac:dyDescent="0.25">
      <c r="A173" s="90"/>
      <c r="B173" s="102" t="s">
        <v>12</v>
      </c>
      <c r="C173" s="78" t="s">
        <v>12</v>
      </c>
      <c r="D173" s="78" t="s">
        <v>13</v>
      </c>
      <c r="E173" s="223" t="s">
        <v>351</v>
      </c>
      <c r="F173" s="231" t="s">
        <v>352</v>
      </c>
      <c r="G173" s="179"/>
      <c r="H173" s="114">
        <v>0</v>
      </c>
      <c r="J173" s="232"/>
      <c r="K173" s="233"/>
      <c r="L173" s="116">
        <v>0</v>
      </c>
      <c r="M173" s="117"/>
      <c r="N173" s="118">
        <v>0</v>
      </c>
      <c r="O173" s="116">
        <f t="shared" si="2"/>
        <v>0</v>
      </c>
      <c r="P173" s="234"/>
      <c r="R173" s="235"/>
      <c r="X173" s="88"/>
      <c r="Y173" s="89"/>
      <c r="Z173" s="88"/>
      <c r="AK173" s="161"/>
    </row>
    <row r="174" spans="1:37" s="188" customFormat="1" ht="15" customHeight="1" x14ac:dyDescent="0.25">
      <c r="A174" s="90"/>
      <c r="B174" s="102" t="s">
        <v>12</v>
      </c>
      <c r="C174" s="78" t="s">
        <v>12</v>
      </c>
      <c r="D174" s="78" t="s">
        <v>13</v>
      </c>
      <c r="E174" s="223" t="s">
        <v>353</v>
      </c>
      <c r="F174" s="231" t="s">
        <v>354</v>
      </c>
      <c r="G174" s="179"/>
      <c r="H174" s="114">
        <v>0</v>
      </c>
      <c r="J174" s="232"/>
      <c r="K174" s="233"/>
      <c r="L174" s="116">
        <v>0</v>
      </c>
      <c r="M174" s="117"/>
      <c r="N174" s="118">
        <v>0</v>
      </c>
      <c r="O174" s="116">
        <f t="shared" si="2"/>
        <v>0</v>
      </c>
      <c r="P174" s="234"/>
      <c r="R174" s="235"/>
      <c r="X174" s="88"/>
      <c r="Y174" s="89"/>
      <c r="Z174" s="88"/>
      <c r="AK174" s="161"/>
    </row>
    <row r="175" spans="1:37" s="188" customFormat="1" ht="15" customHeight="1" x14ac:dyDescent="0.25">
      <c r="A175" s="90"/>
      <c r="B175" s="102" t="s">
        <v>12</v>
      </c>
      <c r="C175" s="78" t="s">
        <v>12</v>
      </c>
      <c r="D175" s="78" t="s">
        <v>13</v>
      </c>
      <c r="E175" s="223" t="s">
        <v>355</v>
      </c>
      <c r="F175" s="236" t="s">
        <v>356</v>
      </c>
      <c r="G175" s="179"/>
      <c r="H175" s="114">
        <v>256.2</v>
      </c>
      <c r="J175" s="232"/>
      <c r="K175" s="233"/>
      <c r="L175" s="116">
        <v>256.2</v>
      </c>
      <c r="M175" s="117"/>
      <c r="N175" s="118">
        <v>0</v>
      </c>
      <c r="O175" s="116">
        <f t="shared" si="2"/>
        <v>256.2</v>
      </c>
      <c r="P175" s="234"/>
      <c r="R175" s="235"/>
      <c r="X175" s="88"/>
      <c r="Y175" s="89"/>
      <c r="Z175" s="88"/>
      <c r="AK175" s="161"/>
    </row>
    <row r="176" spans="1:37" s="110" customFormat="1" ht="15" customHeight="1" x14ac:dyDescent="0.25">
      <c r="A176" s="90" t="s">
        <v>16</v>
      </c>
      <c r="B176" s="102"/>
      <c r="C176" s="78" t="s">
        <v>23</v>
      </c>
      <c r="D176" s="78" t="s">
        <v>23</v>
      </c>
      <c r="E176" s="220" t="s">
        <v>357</v>
      </c>
      <c r="F176" s="237" t="s">
        <v>358</v>
      </c>
      <c r="G176" s="185">
        <f>SUM(G177:G183)</f>
        <v>0</v>
      </c>
      <c r="H176" s="144">
        <v>978198.88000000012</v>
      </c>
      <c r="I176" s="47"/>
      <c r="J176" s="97">
        <v>0</v>
      </c>
      <c r="K176" s="70"/>
      <c r="L176" s="145">
        <v>978198.88000000012</v>
      </c>
      <c r="M176" s="146"/>
      <c r="N176" s="147">
        <v>378184.56999999995</v>
      </c>
      <c r="O176" s="145">
        <f t="shared" si="2"/>
        <v>600014.31000000017</v>
      </c>
      <c r="P176" s="70"/>
      <c r="R176" s="74"/>
      <c r="X176" s="88"/>
      <c r="Y176" s="89"/>
      <c r="Z176" s="88"/>
      <c r="AK176" s="49"/>
    </row>
    <row r="177" spans="1:37" s="110" customFormat="1" ht="15" customHeight="1" x14ac:dyDescent="0.25">
      <c r="A177" s="90"/>
      <c r="B177" s="102"/>
      <c r="C177" s="78" t="s">
        <v>23</v>
      </c>
      <c r="D177" s="78" t="s">
        <v>13</v>
      </c>
      <c r="E177" s="223" t="s">
        <v>359</v>
      </c>
      <c r="F177" s="168" t="s">
        <v>360</v>
      </c>
      <c r="G177" s="125"/>
      <c r="H177" s="129">
        <v>63819.37</v>
      </c>
      <c r="I177" s="47"/>
      <c r="J177" s="115"/>
      <c r="K177" s="70"/>
      <c r="L177" s="130">
        <v>63819.37</v>
      </c>
      <c r="M177" s="117"/>
      <c r="N177" s="131">
        <v>7407.22</v>
      </c>
      <c r="O177" s="130">
        <f t="shared" si="2"/>
        <v>56412.15</v>
      </c>
      <c r="P177" s="70"/>
      <c r="R177" s="74"/>
      <c r="X177" s="88"/>
      <c r="Y177" s="89"/>
      <c r="Z177" s="88"/>
      <c r="AK177" s="49"/>
    </row>
    <row r="178" spans="1:37" s="110" customFormat="1" ht="15" customHeight="1" x14ac:dyDescent="0.25">
      <c r="A178" s="90"/>
      <c r="B178" s="102"/>
      <c r="C178" s="78" t="s">
        <v>23</v>
      </c>
      <c r="D178" s="78" t="s">
        <v>13</v>
      </c>
      <c r="E178" s="223" t="s">
        <v>361</v>
      </c>
      <c r="F178" s="168" t="s">
        <v>362</v>
      </c>
      <c r="G178" s="125"/>
      <c r="H178" s="129">
        <v>300009.81</v>
      </c>
      <c r="I178" s="47"/>
      <c r="J178" s="115"/>
      <c r="K178" s="70"/>
      <c r="L178" s="130">
        <v>300009.81</v>
      </c>
      <c r="M178" s="117"/>
      <c r="N178" s="131">
        <v>0</v>
      </c>
      <c r="O178" s="130">
        <f t="shared" si="2"/>
        <v>300009.81</v>
      </c>
      <c r="P178" s="70"/>
      <c r="R178" s="74"/>
      <c r="X178" s="88"/>
      <c r="Y178" s="89"/>
      <c r="Z178" s="88"/>
      <c r="AK178" s="49"/>
    </row>
    <row r="179" spans="1:37" s="110" customFormat="1" ht="15" customHeight="1" x14ac:dyDescent="0.25">
      <c r="A179" s="90"/>
      <c r="B179" s="102"/>
      <c r="C179" s="78" t="s">
        <v>23</v>
      </c>
      <c r="D179" s="78" t="s">
        <v>13</v>
      </c>
      <c r="E179" s="223" t="s">
        <v>363</v>
      </c>
      <c r="F179" s="229" t="s">
        <v>364</v>
      </c>
      <c r="G179" s="125"/>
      <c r="H179" s="129">
        <v>201953.62</v>
      </c>
      <c r="I179" s="47"/>
      <c r="J179" s="115"/>
      <c r="K179" s="70"/>
      <c r="L179" s="130">
        <v>201953.62</v>
      </c>
      <c r="M179" s="117"/>
      <c r="N179" s="131">
        <v>0</v>
      </c>
      <c r="O179" s="130">
        <f t="shared" si="2"/>
        <v>201953.62</v>
      </c>
      <c r="P179" s="70"/>
      <c r="R179" s="74"/>
      <c r="X179" s="88"/>
      <c r="Y179" s="89"/>
      <c r="Z179" s="88"/>
      <c r="AK179" s="49"/>
    </row>
    <row r="180" spans="1:37" s="110" customFormat="1" ht="15" customHeight="1" x14ac:dyDescent="0.25">
      <c r="A180" s="90"/>
      <c r="B180" s="102"/>
      <c r="C180" s="78" t="s">
        <v>23</v>
      </c>
      <c r="D180" s="78" t="s">
        <v>13</v>
      </c>
      <c r="E180" s="223" t="s">
        <v>365</v>
      </c>
      <c r="F180" s="229" t="s">
        <v>366</v>
      </c>
      <c r="G180" s="125"/>
      <c r="H180" s="129">
        <v>282241.96999999997</v>
      </c>
      <c r="I180" s="47"/>
      <c r="J180" s="115"/>
      <c r="K180" s="70"/>
      <c r="L180" s="130">
        <v>282241.96999999997</v>
      </c>
      <c r="M180" s="117"/>
      <c r="N180" s="131">
        <v>0</v>
      </c>
      <c r="O180" s="130">
        <f t="shared" si="2"/>
        <v>282241.96999999997</v>
      </c>
      <c r="P180" s="70"/>
      <c r="R180" s="74"/>
      <c r="X180" s="88"/>
      <c r="Y180" s="89"/>
      <c r="Z180" s="88"/>
      <c r="AK180" s="49"/>
    </row>
    <row r="181" spans="1:37" s="110" customFormat="1" ht="15" customHeight="1" x14ac:dyDescent="0.25">
      <c r="A181" s="90"/>
      <c r="B181" s="102"/>
      <c r="C181" s="78" t="s">
        <v>23</v>
      </c>
      <c r="D181" s="78" t="s">
        <v>13</v>
      </c>
      <c r="E181" s="223" t="s">
        <v>367</v>
      </c>
      <c r="F181" s="229" t="s">
        <v>368</v>
      </c>
      <c r="G181" s="125"/>
      <c r="H181" s="129">
        <v>19862.670000000002</v>
      </c>
      <c r="I181" s="47"/>
      <c r="J181" s="115"/>
      <c r="K181" s="70"/>
      <c r="L181" s="130">
        <v>19862.670000000002</v>
      </c>
      <c r="M181" s="117"/>
      <c r="N181" s="131">
        <v>0</v>
      </c>
      <c r="O181" s="130">
        <f t="shared" si="2"/>
        <v>19862.670000000002</v>
      </c>
      <c r="P181" s="70"/>
      <c r="R181" s="74"/>
      <c r="X181" s="88"/>
      <c r="Y181" s="89"/>
      <c r="Z181" s="88"/>
      <c r="AK181" s="49"/>
    </row>
    <row r="182" spans="1:37" s="110" customFormat="1" ht="15" customHeight="1" x14ac:dyDescent="0.25">
      <c r="A182" s="90"/>
      <c r="B182" s="102"/>
      <c r="C182" s="78" t="s">
        <v>23</v>
      </c>
      <c r="D182" s="78" t="s">
        <v>13</v>
      </c>
      <c r="E182" s="223" t="s">
        <v>369</v>
      </c>
      <c r="F182" s="168" t="s">
        <v>370</v>
      </c>
      <c r="G182" s="125"/>
      <c r="H182" s="129">
        <v>110311.44</v>
      </c>
      <c r="I182" s="47"/>
      <c r="J182" s="115"/>
      <c r="K182" s="70"/>
      <c r="L182" s="130">
        <v>110311.44</v>
      </c>
      <c r="M182" s="117"/>
      <c r="N182" s="131">
        <v>370777.35</v>
      </c>
      <c r="O182" s="130">
        <f t="shared" si="2"/>
        <v>-260465.90999999997</v>
      </c>
      <c r="P182" s="70"/>
      <c r="R182" s="74"/>
      <c r="X182" s="88"/>
      <c r="Y182" s="89"/>
      <c r="Z182" s="88"/>
      <c r="AK182" s="49"/>
    </row>
    <row r="183" spans="1:37" s="110" customFormat="1" ht="15" customHeight="1" x14ac:dyDescent="0.25">
      <c r="A183" s="90"/>
      <c r="B183" s="102" t="s">
        <v>12</v>
      </c>
      <c r="C183" s="78" t="s">
        <v>12</v>
      </c>
      <c r="D183" s="78" t="s">
        <v>13</v>
      </c>
      <c r="E183" s="223" t="s">
        <v>371</v>
      </c>
      <c r="F183" s="168" t="s">
        <v>372</v>
      </c>
      <c r="G183" s="125"/>
      <c r="H183" s="129">
        <v>0</v>
      </c>
      <c r="I183" s="47"/>
      <c r="J183" s="115"/>
      <c r="K183" s="70"/>
      <c r="L183" s="130">
        <v>0</v>
      </c>
      <c r="M183" s="117"/>
      <c r="N183" s="131">
        <v>0</v>
      </c>
      <c r="O183" s="130">
        <f t="shared" si="2"/>
        <v>0</v>
      </c>
      <c r="P183" s="70"/>
      <c r="R183" s="74"/>
      <c r="X183" s="88"/>
      <c r="Y183" s="89"/>
      <c r="Z183" s="88"/>
      <c r="AK183" s="49"/>
    </row>
    <row r="184" spans="1:37" s="110" customFormat="1" ht="15" customHeight="1" x14ac:dyDescent="0.25">
      <c r="A184" s="90" t="s">
        <v>16</v>
      </c>
      <c r="B184" s="102"/>
      <c r="C184" s="78" t="s">
        <v>23</v>
      </c>
      <c r="D184" s="78" t="s">
        <v>23</v>
      </c>
      <c r="E184" s="218" t="s">
        <v>373</v>
      </c>
      <c r="F184" s="219" t="s">
        <v>374</v>
      </c>
      <c r="G184" s="151">
        <v>0</v>
      </c>
      <c r="H184" s="151">
        <v>195803110.76000005</v>
      </c>
      <c r="I184" s="47"/>
      <c r="J184" s="83">
        <v>1291333.21</v>
      </c>
      <c r="K184" s="70"/>
      <c r="L184" s="84">
        <v>194511777.55000004</v>
      </c>
      <c r="M184" s="85"/>
      <c r="N184" s="152">
        <v>11371916.249999998</v>
      </c>
      <c r="O184" s="84">
        <f t="shared" si="2"/>
        <v>184431194.51000005</v>
      </c>
      <c r="P184" s="70"/>
      <c r="R184" s="74"/>
      <c r="X184" s="88"/>
      <c r="Y184" s="89"/>
      <c r="Z184" s="88"/>
      <c r="AI184" s="222">
        <f>+H184+H155</f>
        <v>195899501.76000005</v>
      </c>
      <c r="AK184" s="49"/>
    </row>
    <row r="185" spans="1:37" s="110" customFormat="1" ht="15" customHeight="1" x14ac:dyDescent="0.25">
      <c r="A185" s="90" t="s">
        <v>16</v>
      </c>
      <c r="B185" s="102"/>
      <c r="C185" s="78" t="s">
        <v>23</v>
      </c>
      <c r="D185" s="78" t="s">
        <v>23</v>
      </c>
      <c r="E185" s="220" t="s">
        <v>375</v>
      </c>
      <c r="F185" s="237" t="s">
        <v>376</v>
      </c>
      <c r="G185" s="143">
        <v>0</v>
      </c>
      <c r="H185" s="144">
        <v>173726605.12000003</v>
      </c>
      <c r="I185" s="47"/>
      <c r="J185" s="83">
        <v>1291333.21</v>
      </c>
      <c r="K185" s="70"/>
      <c r="L185" s="145">
        <v>172435271.91000003</v>
      </c>
      <c r="M185" s="146"/>
      <c r="N185" s="147">
        <v>10210347.239999998</v>
      </c>
      <c r="O185" s="145">
        <f t="shared" si="2"/>
        <v>163516257.88000003</v>
      </c>
      <c r="P185" s="70"/>
      <c r="R185" s="74"/>
      <c r="X185" s="88"/>
      <c r="Y185" s="89"/>
      <c r="Z185" s="88"/>
      <c r="AK185" s="49"/>
    </row>
    <row r="186" spans="1:37" s="110" customFormat="1" ht="15" customHeight="1" x14ac:dyDescent="0.25">
      <c r="A186" s="90" t="s">
        <v>16</v>
      </c>
      <c r="B186" s="102"/>
      <c r="C186" s="78" t="s">
        <v>23</v>
      </c>
      <c r="D186" s="78" t="s">
        <v>23</v>
      </c>
      <c r="E186" s="220" t="s">
        <v>377</v>
      </c>
      <c r="F186" s="238" t="s">
        <v>378</v>
      </c>
      <c r="G186" s="239">
        <v>0</v>
      </c>
      <c r="H186" s="240">
        <v>24293626.280000001</v>
      </c>
      <c r="I186" s="47"/>
      <c r="J186" s="97">
        <v>0</v>
      </c>
      <c r="K186" s="70"/>
      <c r="L186" s="241">
        <v>24293626.280000001</v>
      </c>
      <c r="M186" s="146"/>
      <c r="N186" s="242">
        <v>1387932.05</v>
      </c>
      <c r="O186" s="241">
        <f t="shared" si="2"/>
        <v>22905694.23</v>
      </c>
      <c r="P186" s="70"/>
      <c r="R186" s="74"/>
      <c r="X186" s="88"/>
      <c r="Y186" s="89"/>
      <c r="Z186" s="88"/>
      <c r="AK186" s="49"/>
    </row>
    <row r="187" spans="1:37" s="110" customFormat="1" ht="15" customHeight="1" x14ac:dyDescent="0.25">
      <c r="A187" s="90" t="s">
        <v>16</v>
      </c>
      <c r="B187" s="102"/>
      <c r="C187" s="78" t="s">
        <v>23</v>
      </c>
      <c r="D187" s="78" t="s">
        <v>23</v>
      </c>
      <c r="E187" s="223" t="s">
        <v>379</v>
      </c>
      <c r="F187" s="236" t="s">
        <v>380</v>
      </c>
      <c r="G187" s="179">
        <v>0</v>
      </c>
      <c r="H187" s="114">
        <v>24139167.200000003</v>
      </c>
      <c r="I187" s="47"/>
      <c r="J187" s="97">
        <v>0</v>
      </c>
      <c r="K187" s="70"/>
      <c r="L187" s="116">
        <v>24139167.200000003</v>
      </c>
      <c r="M187" s="117"/>
      <c r="N187" s="118">
        <v>1387932.05</v>
      </c>
      <c r="O187" s="116">
        <f t="shared" si="2"/>
        <v>22751235.150000002</v>
      </c>
      <c r="P187" s="70"/>
      <c r="R187" s="74"/>
      <c r="X187" s="88"/>
      <c r="Y187" s="89"/>
      <c r="Z187" s="88"/>
      <c r="AK187" s="49"/>
    </row>
    <row r="188" spans="1:37" s="110" customFormat="1" ht="15" customHeight="1" x14ac:dyDescent="0.25">
      <c r="A188" s="90"/>
      <c r="B188" s="102"/>
      <c r="C188" s="78" t="s">
        <v>23</v>
      </c>
      <c r="D188" s="78" t="s">
        <v>13</v>
      </c>
      <c r="E188" s="223" t="s">
        <v>381</v>
      </c>
      <c r="F188" s="231" t="s">
        <v>382</v>
      </c>
      <c r="G188" s="179"/>
      <c r="H188" s="114">
        <v>16052380.350000001</v>
      </c>
      <c r="I188" s="47"/>
      <c r="J188" s="115"/>
      <c r="K188" s="70"/>
      <c r="L188" s="116">
        <v>16052380.350000001</v>
      </c>
      <c r="M188" s="117"/>
      <c r="N188" s="118">
        <v>0</v>
      </c>
      <c r="O188" s="116">
        <f t="shared" si="2"/>
        <v>16052380.350000001</v>
      </c>
      <c r="P188" s="70"/>
      <c r="R188" s="74"/>
      <c r="X188" s="88"/>
      <c r="Y188" s="89"/>
      <c r="Z188" s="88"/>
      <c r="AK188" s="49"/>
    </row>
    <row r="189" spans="1:37" s="110" customFormat="1" ht="15" customHeight="1" x14ac:dyDescent="0.25">
      <c r="A189" s="90"/>
      <c r="B189" s="102"/>
      <c r="C189" s="78" t="s">
        <v>23</v>
      </c>
      <c r="D189" s="78" t="s">
        <v>13</v>
      </c>
      <c r="E189" s="223" t="s">
        <v>383</v>
      </c>
      <c r="F189" s="231" t="s">
        <v>384</v>
      </c>
      <c r="G189" s="179"/>
      <c r="H189" s="114">
        <v>4018530.21</v>
      </c>
      <c r="I189" s="47"/>
      <c r="J189" s="115"/>
      <c r="K189" s="70"/>
      <c r="L189" s="116">
        <v>4018530.21</v>
      </c>
      <c r="M189" s="117"/>
      <c r="N189" s="118">
        <v>0</v>
      </c>
      <c r="O189" s="116">
        <f t="shared" si="2"/>
        <v>4018530.21</v>
      </c>
      <c r="P189" s="70"/>
      <c r="R189" s="74"/>
      <c r="X189" s="88"/>
      <c r="Y189" s="89"/>
      <c r="Z189" s="88"/>
      <c r="AK189" s="49"/>
    </row>
    <row r="190" spans="1:37" s="110" customFormat="1" ht="15" customHeight="1" x14ac:dyDescent="0.25">
      <c r="A190" s="90"/>
      <c r="B190" s="102"/>
      <c r="C190" s="78" t="s">
        <v>23</v>
      </c>
      <c r="D190" s="78" t="s">
        <v>13</v>
      </c>
      <c r="E190" s="223" t="s">
        <v>385</v>
      </c>
      <c r="F190" s="231" t="s">
        <v>386</v>
      </c>
      <c r="G190" s="179"/>
      <c r="H190" s="114">
        <v>2690606.38</v>
      </c>
      <c r="I190" s="47"/>
      <c r="J190" s="115"/>
      <c r="K190" s="70"/>
      <c r="L190" s="116">
        <v>2690606.38</v>
      </c>
      <c r="M190" s="117"/>
      <c r="N190" s="118">
        <v>1387932.05</v>
      </c>
      <c r="O190" s="116">
        <f t="shared" si="2"/>
        <v>1302674.3299999998</v>
      </c>
      <c r="P190" s="70"/>
      <c r="R190" s="74"/>
      <c r="X190" s="88"/>
      <c r="Y190" s="89"/>
      <c r="Z190" s="88"/>
      <c r="AK190" s="49"/>
    </row>
    <row r="191" spans="1:37" s="110" customFormat="1" ht="15" customHeight="1" x14ac:dyDescent="0.25">
      <c r="A191" s="90"/>
      <c r="B191" s="102"/>
      <c r="C191" s="78" t="s">
        <v>23</v>
      </c>
      <c r="D191" s="78" t="s">
        <v>13</v>
      </c>
      <c r="E191" s="223" t="s">
        <v>387</v>
      </c>
      <c r="F191" s="236" t="s">
        <v>388</v>
      </c>
      <c r="G191" s="179"/>
      <c r="H191" s="114">
        <v>1377650.26</v>
      </c>
      <c r="I191" s="47"/>
      <c r="J191" s="115"/>
      <c r="K191" s="70"/>
      <c r="L191" s="116">
        <v>1377650.26</v>
      </c>
      <c r="M191" s="117"/>
      <c r="N191" s="118">
        <v>0</v>
      </c>
      <c r="O191" s="116">
        <f t="shared" si="2"/>
        <v>1377650.26</v>
      </c>
      <c r="P191" s="70"/>
      <c r="R191" s="74"/>
      <c r="X191" s="88"/>
      <c r="Y191" s="89"/>
      <c r="Z191" s="88"/>
      <c r="AK191" s="49"/>
    </row>
    <row r="192" spans="1:37" s="110" customFormat="1" ht="15" customHeight="1" x14ac:dyDescent="0.25">
      <c r="A192" s="90"/>
      <c r="B192" s="102" t="s">
        <v>12</v>
      </c>
      <c r="C192" s="78" t="s">
        <v>12</v>
      </c>
      <c r="D192" s="78" t="s">
        <v>13</v>
      </c>
      <c r="E192" s="223" t="s">
        <v>389</v>
      </c>
      <c r="F192" s="231" t="s">
        <v>390</v>
      </c>
      <c r="G192" s="179"/>
      <c r="H192" s="114">
        <v>61462.5</v>
      </c>
      <c r="I192" s="47"/>
      <c r="J192" s="115"/>
      <c r="K192" s="70"/>
      <c r="L192" s="116">
        <v>61462.5</v>
      </c>
      <c r="M192" s="117"/>
      <c r="N192" s="118">
        <v>0</v>
      </c>
      <c r="O192" s="116">
        <f t="shared" si="2"/>
        <v>61462.5</v>
      </c>
      <c r="P192" s="70"/>
      <c r="R192" s="74"/>
      <c r="X192" s="88"/>
      <c r="Y192" s="89"/>
      <c r="Z192" s="88"/>
      <c r="AK192" s="49"/>
    </row>
    <row r="193" spans="1:37" s="110" customFormat="1" ht="15" customHeight="1" x14ac:dyDescent="0.25">
      <c r="A193" s="90"/>
      <c r="B193" s="102" t="s">
        <v>144</v>
      </c>
      <c r="C193" s="78" t="s">
        <v>144</v>
      </c>
      <c r="D193" s="78" t="s">
        <v>13</v>
      </c>
      <c r="E193" s="223" t="s">
        <v>391</v>
      </c>
      <c r="F193" s="236" t="s">
        <v>392</v>
      </c>
      <c r="G193" s="179"/>
      <c r="H193" s="114">
        <v>92996.58</v>
      </c>
      <c r="I193" s="47"/>
      <c r="J193" s="115"/>
      <c r="K193" s="70"/>
      <c r="L193" s="116">
        <v>92996.58</v>
      </c>
      <c r="M193" s="117"/>
      <c r="N193" s="118">
        <v>0</v>
      </c>
      <c r="O193" s="116">
        <f t="shared" si="2"/>
        <v>92996.58</v>
      </c>
      <c r="P193" s="70"/>
      <c r="R193" s="74"/>
      <c r="X193" s="88"/>
      <c r="Y193" s="89"/>
      <c r="Z193" s="88"/>
      <c r="AK193" s="49"/>
    </row>
    <row r="194" spans="1:37" s="110" customFormat="1" ht="15" customHeight="1" x14ac:dyDescent="0.25">
      <c r="A194" s="90" t="s">
        <v>16</v>
      </c>
      <c r="B194" s="102"/>
      <c r="C194" s="78" t="s">
        <v>23</v>
      </c>
      <c r="D194" s="78" t="s">
        <v>23</v>
      </c>
      <c r="E194" s="220" t="s">
        <v>393</v>
      </c>
      <c r="F194" s="243" t="s">
        <v>394</v>
      </c>
      <c r="G194" s="244">
        <f>SUM(G195:G197)</f>
        <v>0</v>
      </c>
      <c r="H194" s="240">
        <v>27212744.419999998</v>
      </c>
      <c r="I194" s="47"/>
      <c r="J194" s="97">
        <v>0</v>
      </c>
      <c r="K194" s="70"/>
      <c r="L194" s="241">
        <v>27212744.419999998</v>
      </c>
      <c r="M194" s="146"/>
      <c r="N194" s="242">
        <v>0</v>
      </c>
      <c r="O194" s="241">
        <f t="shared" si="2"/>
        <v>27212744.419999998</v>
      </c>
      <c r="P194" s="70"/>
      <c r="R194" s="74"/>
      <c r="X194" s="88"/>
      <c r="Y194" s="89"/>
      <c r="Z194" s="88"/>
      <c r="AK194" s="49"/>
    </row>
    <row r="195" spans="1:37" s="110" customFormat="1" ht="15" customHeight="1" x14ac:dyDescent="0.25">
      <c r="A195" s="90"/>
      <c r="B195" s="102"/>
      <c r="C195" s="78" t="s">
        <v>23</v>
      </c>
      <c r="D195" s="78" t="s">
        <v>13</v>
      </c>
      <c r="E195" s="223" t="s">
        <v>395</v>
      </c>
      <c r="F195" s="231" t="s">
        <v>396</v>
      </c>
      <c r="G195" s="179"/>
      <c r="H195" s="114">
        <v>26859057.859999999</v>
      </c>
      <c r="I195" s="47"/>
      <c r="J195" s="115"/>
      <c r="K195" s="70"/>
      <c r="L195" s="116">
        <v>26859057.859999999</v>
      </c>
      <c r="M195" s="117"/>
      <c r="N195" s="118">
        <v>0</v>
      </c>
      <c r="O195" s="116">
        <f t="shared" si="2"/>
        <v>26859057.859999999</v>
      </c>
      <c r="P195" s="70"/>
      <c r="R195" s="74"/>
      <c r="X195" s="88"/>
      <c r="Y195" s="89"/>
      <c r="Z195" s="88"/>
      <c r="AK195" s="49"/>
    </row>
    <row r="196" spans="1:37" s="110" customFormat="1" ht="15" customHeight="1" x14ac:dyDescent="0.25">
      <c r="A196" s="90"/>
      <c r="B196" s="102" t="s">
        <v>12</v>
      </c>
      <c r="C196" s="78" t="s">
        <v>12</v>
      </c>
      <c r="D196" s="78" t="s">
        <v>13</v>
      </c>
      <c r="E196" s="223" t="s">
        <v>397</v>
      </c>
      <c r="F196" s="236" t="s">
        <v>398</v>
      </c>
      <c r="G196" s="179"/>
      <c r="H196" s="114">
        <v>200649.5</v>
      </c>
      <c r="I196" s="47"/>
      <c r="J196" s="115"/>
      <c r="K196" s="70"/>
      <c r="L196" s="116">
        <v>200649.5</v>
      </c>
      <c r="M196" s="117"/>
      <c r="N196" s="118">
        <v>0</v>
      </c>
      <c r="O196" s="116">
        <f t="shared" si="2"/>
        <v>200649.5</v>
      </c>
      <c r="P196" s="70"/>
      <c r="R196" s="74"/>
      <c r="X196" s="88"/>
      <c r="Y196" s="89"/>
      <c r="Z196" s="88"/>
      <c r="AK196" s="49"/>
    </row>
    <row r="197" spans="1:37" s="48" customFormat="1" ht="15" customHeight="1" x14ac:dyDescent="0.25">
      <c r="A197" s="136"/>
      <c r="B197" s="137" t="s">
        <v>144</v>
      </c>
      <c r="C197" s="78" t="s">
        <v>144</v>
      </c>
      <c r="D197" s="78" t="s">
        <v>13</v>
      </c>
      <c r="E197" s="223" t="s">
        <v>399</v>
      </c>
      <c r="F197" s="231" t="s">
        <v>400</v>
      </c>
      <c r="G197" s="179"/>
      <c r="H197" s="114">
        <v>153037.06</v>
      </c>
      <c r="I197" s="47"/>
      <c r="J197" s="115"/>
      <c r="K197" s="70"/>
      <c r="L197" s="116">
        <v>153037.06</v>
      </c>
      <c r="M197" s="117"/>
      <c r="N197" s="118">
        <v>0</v>
      </c>
      <c r="O197" s="116">
        <f t="shared" si="2"/>
        <v>153037.06</v>
      </c>
      <c r="P197" s="70"/>
      <c r="R197" s="74"/>
      <c r="X197" s="88"/>
      <c r="Y197" s="89"/>
      <c r="Z197" s="88"/>
      <c r="AK197" s="49"/>
    </row>
    <row r="198" spans="1:37" s="48" customFormat="1" ht="15" customHeight="1" x14ac:dyDescent="0.25">
      <c r="A198" s="136" t="s">
        <v>16</v>
      </c>
      <c r="B198" s="137"/>
      <c r="C198" s="78" t="s">
        <v>23</v>
      </c>
      <c r="D198" s="78" t="s">
        <v>23</v>
      </c>
      <c r="E198" s="220" t="s">
        <v>401</v>
      </c>
      <c r="F198" s="243" t="s">
        <v>402</v>
      </c>
      <c r="G198" s="244">
        <f>SUM(G199:G206)+G215+G216</f>
        <v>0</v>
      </c>
      <c r="H198" s="240">
        <v>20040163.490000002</v>
      </c>
      <c r="I198" s="47"/>
      <c r="J198" s="97">
        <v>0</v>
      </c>
      <c r="K198" s="70"/>
      <c r="L198" s="241">
        <v>20040163.490000002</v>
      </c>
      <c r="M198" s="146"/>
      <c r="N198" s="242">
        <v>0</v>
      </c>
      <c r="O198" s="241">
        <f t="shared" si="2"/>
        <v>20040163.490000002</v>
      </c>
      <c r="P198" s="70"/>
      <c r="R198" s="74"/>
      <c r="X198" s="88"/>
      <c r="Y198" s="89"/>
      <c r="Z198" s="88"/>
      <c r="AK198" s="49"/>
    </row>
    <row r="199" spans="1:37" s="48" customFormat="1" ht="15" customHeight="1" x14ac:dyDescent="0.25">
      <c r="A199" s="136"/>
      <c r="B199" s="137" t="s">
        <v>12</v>
      </c>
      <c r="C199" s="78" t="s">
        <v>12</v>
      </c>
      <c r="D199" s="78" t="s">
        <v>13</v>
      </c>
      <c r="E199" s="223" t="s">
        <v>403</v>
      </c>
      <c r="F199" s="231" t="s">
        <v>404</v>
      </c>
      <c r="G199" s="179"/>
      <c r="H199" s="114">
        <v>5515992</v>
      </c>
      <c r="I199" s="47"/>
      <c r="J199" s="115"/>
      <c r="K199" s="70"/>
      <c r="L199" s="116">
        <v>5515992</v>
      </c>
      <c r="M199" s="117"/>
      <c r="N199" s="118">
        <v>0</v>
      </c>
      <c r="O199" s="116">
        <f t="shared" si="2"/>
        <v>5515992</v>
      </c>
      <c r="P199" s="70"/>
      <c r="R199" s="74"/>
      <c r="X199" s="88"/>
      <c r="Y199" s="89"/>
      <c r="Z199" s="88"/>
      <c r="AK199" s="49"/>
    </row>
    <row r="200" spans="1:37" s="47" customFormat="1" ht="15" customHeight="1" x14ac:dyDescent="0.25">
      <c r="A200" s="136"/>
      <c r="B200" s="137" t="s">
        <v>12</v>
      </c>
      <c r="C200" s="78" t="s">
        <v>12</v>
      </c>
      <c r="D200" s="78" t="s">
        <v>13</v>
      </c>
      <c r="E200" s="223" t="s">
        <v>405</v>
      </c>
      <c r="F200" s="236" t="s">
        <v>406</v>
      </c>
      <c r="G200" s="179"/>
      <c r="H200" s="114">
        <v>0</v>
      </c>
      <c r="J200" s="160"/>
      <c r="K200" s="70"/>
      <c r="L200" s="116">
        <v>0</v>
      </c>
      <c r="M200" s="117"/>
      <c r="N200" s="118">
        <v>0</v>
      </c>
      <c r="O200" s="116">
        <f t="shared" si="2"/>
        <v>0</v>
      </c>
      <c r="P200" s="70"/>
      <c r="R200" s="74"/>
      <c r="X200" s="88"/>
      <c r="Y200" s="89"/>
      <c r="Z200" s="88"/>
      <c r="AK200" s="161"/>
    </row>
    <row r="201" spans="1:37" s="48" customFormat="1" ht="15" customHeight="1" x14ac:dyDescent="0.25">
      <c r="A201" s="136"/>
      <c r="B201" s="137"/>
      <c r="C201" s="78" t="s">
        <v>23</v>
      </c>
      <c r="D201" s="78" t="s">
        <v>13</v>
      </c>
      <c r="E201" s="223" t="s">
        <v>407</v>
      </c>
      <c r="F201" s="236" t="s">
        <v>408</v>
      </c>
      <c r="G201" s="179"/>
      <c r="H201" s="114">
        <v>0</v>
      </c>
      <c r="I201" s="47"/>
      <c r="J201" s="115"/>
      <c r="K201" s="70"/>
      <c r="L201" s="116">
        <v>0</v>
      </c>
      <c r="M201" s="117"/>
      <c r="N201" s="118">
        <v>0</v>
      </c>
      <c r="O201" s="116">
        <f t="shared" si="2"/>
        <v>0</v>
      </c>
      <c r="P201" s="70"/>
      <c r="R201" s="74"/>
      <c r="X201" s="88"/>
      <c r="Y201" s="89"/>
      <c r="Z201" s="88"/>
      <c r="AK201" s="49"/>
    </row>
    <row r="202" spans="1:37" s="47" customFormat="1" ht="15" customHeight="1" x14ac:dyDescent="0.25">
      <c r="A202" s="136"/>
      <c r="B202" s="137"/>
      <c r="C202" s="78" t="s">
        <v>23</v>
      </c>
      <c r="D202" s="78" t="s">
        <v>13</v>
      </c>
      <c r="E202" s="223" t="s">
        <v>409</v>
      </c>
      <c r="F202" s="236" t="s">
        <v>410</v>
      </c>
      <c r="G202" s="179"/>
      <c r="H202" s="114">
        <v>0</v>
      </c>
      <c r="J202" s="160"/>
      <c r="K202" s="70"/>
      <c r="L202" s="116">
        <v>0</v>
      </c>
      <c r="M202" s="117"/>
      <c r="N202" s="118">
        <v>0</v>
      </c>
      <c r="O202" s="116">
        <f t="shared" ref="O202:O265" si="3">H202-N202</f>
        <v>0</v>
      </c>
      <c r="P202" s="70"/>
      <c r="R202" s="74"/>
      <c r="X202" s="88"/>
      <c r="Y202" s="89"/>
      <c r="Z202" s="88"/>
      <c r="AK202" s="161"/>
    </row>
    <row r="203" spans="1:37" s="48" customFormat="1" ht="15" customHeight="1" x14ac:dyDescent="0.25">
      <c r="A203" s="136"/>
      <c r="B203" s="137" t="s">
        <v>144</v>
      </c>
      <c r="C203" s="78" t="s">
        <v>144</v>
      </c>
      <c r="D203" s="78" t="s">
        <v>13</v>
      </c>
      <c r="E203" s="223" t="s">
        <v>411</v>
      </c>
      <c r="F203" s="231" t="s">
        <v>412</v>
      </c>
      <c r="G203" s="179"/>
      <c r="H203" s="114">
        <v>1667687.8</v>
      </c>
      <c r="I203" s="47"/>
      <c r="J203" s="115"/>
      <c r="K203" s="70"/>
      <c r="L203" s="116">
        <v>1667687.8</v>
      </c>
      <c r="M203" s="117"/>
      <c r="N203" s="118">
        <v>0</v>
      </c>
      <c r="O203" s="116">
        <f t="shared" si="3"/>
        <v>1667687.8</v>
      </c>
      <c r="P203" s="70"/>
      <c r="R203" s="74"/>
      <c r="X203" s="88"/>
      <c r="Y203" s="89"/>
      <c r="Z203" s="88"/>
      <c r="AK203" s="49"/>
    </row>
    <row r="204" spans="1:37" s="47" customFormat="1" ht="15" customHeight="1" x14ac:dyDescent="0.25">
      <c r="A204" s="136"/>
      <c r="B204" s="137" t="s">
        <v>144</v>
      </c>
      <c r="C204" s="78" t="s">
        <v>144</v>
      </c>
      <c r="D204" s="78" t="s">
        <v>13</v>
      </c>
      <c r="E204" s="223" t="s">
        <v>413</v>
      </c>
      <c r="F204" s="236" t="s">
        <v>414</v>
      </c>
      <c r="G204" s="179"/>
      <c r="H204" s="114">
        <v>0</v>
      </c>
      <c r="J204" s="160"/>
      <c r="K204" s="70"/>
      <c r="L204" s="116">
        <v>0</v>
      </c>
      <c r="M204" s="117"/>
      <c r="N204" s="118">
        <v>0</v>
      </c>
      <c r="O204" s="116">
        <f t="shared" si="3"/>
        <v>0</v>
      </c>
      <c r="P204" s="70"/>
      <c r="R204" s="74"/>
      <c r="X204" s="88"/>
      <c r="Y204" s="89"/>
      <c r="Z204" s="88"/>
      <c r="AK204" s="161"/>
    </row>
    <row r="205" spans="1:37" s="48" customFormat="1" ht="15" customHeight="1" x14ac:dyDescent="0.25">
      <c r="A205" s="136"/>
      <c r="B205" s="137"/>
      <c r="C205" s="78" t="s">
        <v>23</v>
      </c>
      <c r="D205" s="78" t="s">
        <v>13</v>
      </c>
      <c r="E205" s="223" t="s">
        <v>415</v>
      </c>
      <c r="F205" s="236" t="s">
        <v>416</v>
      </c>
      <c r="G205" s="179"/>
      <c r="H205" s="114">
        <v>3121978.06</v>
      </c>
      <c r="I205" s="47"/>
      <c r="J205" s="115"/>
      <c r="K205" s="70"/>
      <c r="L205" s="116">
        <v>3121978.06</v>
      </c>
      <c r="M205" s="117"/>
      <c r="N205" s="118">
        <v>0</v>
      </c>
      <c r="O205" s="116">
        <f t="shared" si="3"/>
        <v>3121978.06</v>
      </c>
      <c r="P205" s="70"/>
      <c r="R205" s="74"/>
      <c r="X205" s="88"/>
      <c r="Y205" s="89"/>
      <c r="Z205" s="88"/>
      <c r="AK205" s="49"/>
    </row>
    <row r="206" spans="1:37" s="48" customFormat="1" ht="15" customHeight="1" x14ac:dyDescent="0.25">
      <c r="A206" s="136" t="s">
        <v>16</v>
      </c>
      <c r="B206" s="137"/>
      <c r="C206" s="78" t="s">
        <v>23</v>
      </c>
      <c r="D206" s="78" t="s">
        <v>23</v>
      </c>
      <c r="E206" s="223" t="s">
        <v>417</v>
      </c>
      <c r="F206" s="231" t="s">
        <v>418</v>
      </c>
      <c r="G206" s="174">
        <f>SUM(G207:G214)</f>
        <v>0</v>
      </c>
      <c r="H206" s="114">
        <v>9734505.6300000008</v>
      </c>
      <c r="I206" s="47"/>
      <c r="J206" s="97">
        <v>0</v>
      </c>
      <c r="K206" s="70"/>
      <c r="L206" s="116">
        <v>9734505.6300000008</v>
      </c>
      <c r="M206" s="117"/>
      <c r="N206" s="118">
        <v>0</v>
      </c>
      <c r="O206" s="116">
        <f t="shared" si="3"/>
        <v>9734505.6300000008</v>
      </c>
      <c r="P206" s="70"/>
      <c r="R206" s="74"/>
      <c r="X206" s="88"/>
      <c r="Y206" s="89"/>
      <c r="Z206" s="88"/>
      <c r="AK206" s="49"/>
    </row>
    <row r="207" spans="1:37" s="48" customFormat="1" ht="15" customHeight="1" x14ac:dyDescent="0.25">
      <c r="A207" s="136"/>
      <c r="B207" s="137"/>
      <c r="C207" s="78" t="s">
        <v>23</v>
      </c>
      <c r="D207" s="78" t="s">
        <v>13</v>
      </c>
      <c r="E207" s="224" t="s">
        <v>419</v>
      </c>
      <c r="F207" s="225" t="s">
        <v>420</v>
      </c>
      <c r="G207" s="113"/>
      <c r="H207" s="114">
        <v>1498753.5</v>
      </c>
      <c r="I207" s="47"/>
      <c r="J207" s="115"/>
      <c r="K207" s="70"/>
      <c r="L207" s="116">
        <v>1498753.5</v>
      </c>
      <c r="M207" s="117"/>
      <c r="N207" s="118">
        <v>0</v>
      </c>
      <c r="O207" s="116">
        <f t="shared" si="3"/>
        <v>1498753.5</v>
      </c>
      <c r="P207" s="70"/>
      <c r="R207" s="74"/>
      <c r="X207" s="88"/>
      <c r="Y207" s="89"/>
      <c r="Z207" s="88"/>
      <c r="AK207" s="49"/>
    </row>
    <row r="208" spans="1:37" s="48" customFormat="1" ht="15" customHeight="1" x14ac:dyDescent="0.25">
      <c r="A208" s="136"/>
      <c r="B208" s="137"/>
      <c r="C208" s="78" t="s">
        <v>23</v>
      </c>
      <c r="D208" s="78" t="s">
        <v>13</v>
      </c>
      <c r="E208" s="224" t="s">
        <v>421</v>
      </c>
      <c r="F208" s="225" t="s">
        <v>422</v>
      </c>
      <c r="G208" s="113"/>
      <c r="H208" s="114">
        <v>0</v>
      </c>
      <c r="I208" s="47"/>
      <c r="J208" s="115"/>
      <c r="K208" s="70"/>
      <c r="L208" s="116">
        <v>0</v>
      </c>
      <c r="M208" s="117"/>
      <c r="N208" s="118">
        <v>0</v>
      </c>
      <c r="O208" s="116">
        <f t="shared" si="3"/>
        <v>0</v>
      </c>
      <c r="P208" s="70"/>
      <c r="R208" s="74"/>
      <c r="X208" s="88"/>
      <c r="Y208" s="89"/>
      <c r="Z208" s="88"/>
      <c r="AK208" s="49"/>
    </row>
    <row r="209" spans="1:37" s="48" customFormat="1" ht="15" customHeight="1" x14ac:dyDescent="0.25">
      <c r="A209" s="136"/>
      <c r="B209" s="137"/>
      <c r="C209" s="78" t="s">
        <v>23</v>
      </c>
      <c r="D209" s="78" t="s">
        <v>13</v>
      </c>
      <c r="E209" s="224" t="s">
        <v>423</v>
      </c>
      <c r="F209" s="225" t="s">
        <v>424</v>
      </c>
      <c r="G209" s="113"/>
      <c r="H209" s="114">
        <v>735156.5</v>
      </c>
      <c r="I209" s="47"/>
      <c r="J209" s="115"/>
      <c r="K209" s="70"/>
      <c r="L209" s="116">
        <v>735156.5</v>
      </c>
      <c r="M209" s="117"/>
      <c r="N209" s="118">
        <v>0</v>
      </c>
      <c r="O209" s="116">
        <f t="shared" si="3"/>
        <v>735156.5</v>
      </c>
      <c r="P209" s="70"/>
      <c r="R209" s="74"/>
      <c r="X209" s="88"/>
      <c r="Y209" s="89"/>
      <c r="Z209" s="88"/>
      <c r="AK209" s="49"/>
    </row>
    <row r="210" spans="1:37" s="48" customFormat="1" ht="15" customHeight="1" x14ac:dyDescent="0.25">
      <c r="A210" s="136"/>
      <c r="B210" s="137"/>
      <c r="C210" s="78" t="s">
        <v>23</v>
      </c>
      <c r="D210" s="78" t="s">
        <v>13</v>
      </c>
      <c r="E210" s="224" t="s">
        <v>425</v>
      </c>
      <c r="F210" s="225" t="s">
        <v>426</v>
      </c>
      <c r="G210" s="113"/>
      <c r="H210" s="114">
        <v>0</v>
      </c>
      <c r="I210" s="47"/>
      <c r="J210" s="115"/>
      <c r="K210" s="70"/>
      <c r="L210" s="116">
        <v>0</v>
      </c>
      <c r="M210" s="117"/>
      <c r="N210" s="118">
        <v>0</v>
      </c>
      <c r="O210" s="116">
        <f t="shared" si="3"/>
        <v>0</v>
      </c>
      <c r="P210" s="70"/>
      <c r="R210" s="74"/>
      <c r="X210" s="88"/>
      <c r="Y210" s="89"/>
      <c r="Z210" s="88"/>
      <c r="AK210" s="49"/>
    </row>
    <row r="211" spans="1:37" s="48" customFormat="1" ht="15" customHeight="1" x14ac:dyDescent="0.25">
      <c r="A211" s="136"/>
      <c r="B211" s="137"/>
      <c r="C211" s="78" t="s">
        <v>23</v>
      </c>
      <c r="D211" s="78" t="s">
        <v>13</v>
      </c>
      <c r="E211" s="224" t="s">
        <v>427</v>
      </c>
      <c r="F211" s="225" t="s">
        <v>428</v>
      </c>
      <c r="G211" s="113"/>
      <c r="H211" s="114">
        <v>0</v>
      </c>
      <c r="I211" s="47"/>
      <c r="J211" s="115"/>
      <c r="K211" s="70"/>
      <c r="L211" s="116">
        <v>0</v>
      </c>
      <c r="M211" s="117"/>
      <c r="N211" s="118">
        <v>0</v>
      </c>
      <c r="O211" s="116">
        <f t="shared" si="3"/>
        <v>0</v>
      </c>
      <c r="P211" s="70"/>
      <c r="R211" s="74"/>
      <c r="X211" s="88"/>
      <c r="Y211" s="89"/>
      <c r="Z211" s="88"/>
      <c r="AK211" s="49"/>
    </row>
    <row r="212" spans="1:37" s="48" customFormat="1" ht="15" customHeight="1" x14ac:dyDescent="0.25">
      <c r="A212" s="136"/>
      <c r="B212" s="137"/>
      <c r="C212" s="78" t="s">
        <v>23</v>
      </c>
      <c r="D212" s="78" t="s">
        <v>13</v>
      </c>
      <c r="E212" s="224" t="s">
        <v>429</v>
      </c>
      <c r="F212" s="225" t="s">
        <v>430</v>
      </c>
      <c r="G212" s="113"/>
      <c r="H212" s="114">
        <v>0</v>
      </c>
      <c r="I212" s="47"/>
      <c r="J212" s="115"/>
      <c r="K212" s="70"/>
      <c r="L212" s="116">
        <v>0</v>
      </c>
      <c r="M212" s="117"/>
      <c r="N212" s="118">
        <v>0</v>
      </c>
      <c r="O212" s="116">
        <f t="shared" si="3"/>
        <v>0</v>
      </c>
      <c r="P212" s="70"/>
      <c r="R212" s="74"/>
      <c r="X212" s="88"/>
      <c r="Y212" s="89"/>
      <c r="Z212" s="88"/>
      <c r="AK212" s="49"/>
    </row>
    <row r="213" spans="1:37" s="48" customFormat="1" ht="15" customHeight="1" x14ac:dyDescent="0.25">
      <c r="A213" s="136"/>
      <c r="B213" s="137"/>
      <c r="C213" s="78" t="s">
        <v>23</v>
      </c>
      <c r="D213" s="78" t="s">
        <v>13</v>
      </c>
      <c r="E213" s="224" t="s">
        <v>431</v>
      </c>
      <c r="F213" s="225" t="s">
        <v>432</v>
      </c>
      <c r="G213" s="113"/>
      <c r="H213" s="114">
        <v>7500595.6300000008</v>
      </c>
      <c r="I213" s="47"/>
      <c r="J213" s="115"/>
      <c r="K213" s="70"/>
      <c r="L213" s="116">
        <v>7500595.6300000008</v>
      </c>
      <c r="M213" s="117"/>
      <c r="N213" s="118">
        <v>0</v>
      </c>
      <c r="O213" s="116">
        <f t="shared" si="3"/>
        <v>7500595.6300000008</v>
      </c>
      <c r="P213" s="70"/>
      <c r="R213" s="74"/>
      <c r="X213" s="88"/>
      <c r="Y213" s="89"/>
      <c r="Z213" s="88"/>
      <c r="AK213" s="49"/>
    </row>
    <row r="214" spans="1:37" s="48" customFormat="1" ht="15" customHeight="1" x14ac:dyDescent="0.25">
      <c r="A214" s="136"/>
      <c r="B214" s="137"/>
      <c r="C214" s="78" t="s">
        <v>23</v>
      </c>
      <c r="D214" s="78" t="s">
        <v>13</v>
      </c>
      <c r="E214" s="224" t="s">
        <v>433</v>
      </c>
      <c r="F214" s="245" t="s">
        <v>434</v>
      </c>
      <c r="G214" s="113"/>
      <c r="H214" s="114">
        <v>0</v>
      </c>
      <c r="I214" s="47"/>
      <c r="J214" s="115"/>
      <c r="K214" s="70"/>
      <c r="L214" s="116">
        <v>0</v>
      </c>
      <c r="M214" s="117"/>
      <c r="N214" s="118">
        <v>0</v>
      </c>
      <c r="O214" s="116">
        <f t="shared" si="3"/>
        <v>0</v>
      </c>
      <c r="P214" s="70"/>
      <c r="R214" s="74"/>
      <c r="X214" s="88"/>
      <c r="Y214" s="89"/>
      <c r="Z214" s="88"/>
      <c r="AK214" s="49"/>
    </row>
    <row r="215" spans="1:37" s="48" customFormat="1" ht="15" customHeight="1" x14ac:dyDescent="0.25">
      <c r="A215" s="136"/>
      <c r="B215" s="137"/>
      <c r="C215" s="78" t="s">
        <v>23</v>
      </c>
      <c r="D215" s="78" t="s">
        <v>13</v>
      </c>
      <c r="E215" s="223" t="s">
        <v>435</v>
      </c>
      <c r="F215" s="231" t="s">
        <v>436</v>
      </c>
      <c r="G215" s="179"/>
      <c r="H215" s="114">
        <v>0</v>
      </c>
      <c r="I215" s="47"/>
      <c r="J215" s="115"/>
      <c r="K215" s="70"/>
      <c r="L215" s="116">
        <v>0</v>
      </c>
      <c r="M215" s="117"/>
      <c r="N215" s="118">
        <v>0</v>
      </c>
      <c r="O215" s="116">
        <f t="shared" si="3"/>
        <v>0</v>
      </c>
      <c r="P215" s="70"/>
      <c r="R215" s="74"/>
      <c r="X215" s="88"/>
      <c r="Y215" s="89"/>
      <c r="Z215" s="88"/>
      <c r="AK215" s="49"/>
    </row>
    <row r="216" spans="1:37" s="48" customFormat="1" ht="15" customHeight="1" x14ac:dyDescent="0.25">
      <c r="A216" s="136"/>
      <c r="B216" s="137"/>
      <c r="C216" s="78" t="s">
        <v>23</v>
      </c>
      <c r="D216" s="78" t="s">
        <v>13</v>
      </c>
      <c r="E216" s="224" t="s">
        <v>437</v>
      </c>
      <c r="F216" s="245" t="s">
        <v>438</v>
      </c>
      <c r="G216" s="113"/>
      <c r="H216" s="114">
        <v>0</v>
      </c>
      <c r="I216" s="47"/>
      <c r="J216" s="115"/>
      <c r="K216" s="70"/>
      <c r="L216" s="116">
        <v>0</v>
      </c>
      <c r="M216" s="117"/>
      <c r="N216" s="118">
        <v>0</v>
      </c>
      <c r="O216" s="116">
        <f t="shared" si="3"/>
        <v>0</v>
      </c>
      <c r="P216" s="70"/>
      <c r="R216" s="74"/>
      <c r="X216" s="88"/>
      <c r="Y216" s="89"/>
      <c r="Z216" s="88"/>
      <c r="AK216" s="49"/>
    </row>
    <row r="217" spans="1:37" s="110" customFormat="1" ht="15" customHeight="1" x14ac:dyDescent="0.25">
      <c r="A217" s="90" t="s">
        <v>16</v>
      </c>
      <c r="B217" s="102"/>
      <c r="C217" s="78" t="s">
        <v>23</v>
      </c>
      <c r="D217" s="78" t="s">
        <v>23</v>
      </c>
      <c r="E217" s="220" t="s">
        <v>439</v>
      </c>
      <c r="F217" s="238" t="s">
        <v>440</v>
      </c>
      <c r="G217" s="244">
        <f>SUM(G218:G222)</f>
        <v>0</v>
      </c>
      <c r="H217" s="240">
        <v>11175873.799999999</v>
      </c>
      <c r="I217" s="47"/>
      <c r="J217" s="97">
        <v>0</v>
      </c>
      <c r="K217" s="70"/>
      <c r="L217" s="241">
        <v>11175873.799999999</v>
      </c>
      <c r="M217" s="146"/>
      <c r="N217" s="242">
        <v>0</v>
      </c>
      <c r="O217" s="241">
        <f t="shared" si="3"/>
        <v>11175873.799999999</v>
      </c>
      <c r="P217" s="70"/>
      <c r="R217" s="74"/>
      <c r="X217" s="88"/>
      <c r="Y217" s="89"/>
      <c r="Z217" s="88"/>
      <c r="AK217" s="49"/>
    </row>
    <row r="218" spans="1:37" s="110" customFormat="1" ht="15" customHeight="1" x14ac:dyDescent="0.25">
      <c r="A218" s="90"/>
      <c r="B218" s="102" t="s">
        <v>12</v>
      </c>
      <c r="C218" s="78" t="s">
        <v>12</v>
      </c>
      <c r="D218" s="78" t="s">
        <v>13</v>
      </c>
      <c r="E218" s="223" t="s">
        <v>441</v>
      </c>
      <c r="F218" s="231" t="s">
        <v>442</v>
      </c>
      <c r="G218" s="179"/>
      <c r="H218" s="114">
        <v>107112</v>
      </c>
      <c r="I218" s="47"/>
      <c r="J218" s="115"/>
      <c r="K218" s="70"/>
      <c r="L218" s="116">
        <v>107112</v>
      </c>
      <c r="M218" s="117"/>
      <c r="N218" s="118">
        <v>0</v>
      </c>
      <c r="O218" s="116">
        <f t="shared" si="3"/>
        <v>107112</v>
      </c>
      <c r="P218" s="70"/>
      <c r="R218" s="74"/>
      <c r="X218" s="88"/>
      <c r="Y218" s="89"/>
      <c r="Z218" s="88"/>
      <c r="AK218" s="49"/>
    </row>
    <row r="219" spans="1:37" s="110" customFormat="1" ht="15" customHeight="1" x14ac:dyDescent="0.25">
      <c r="A219" s="90"/>
      <c r="B219" s="102"/>
      <c r="C219" s="78" t="s">
        <v>23</v>
      </c>
      <c r="D219" s="78" t="s">
        <v>13</v>
      </c>
      <c r="E219" s="223" t="s">
        <v>443</v>
      </c>
      <c r="F219" s="236" t="s">
        <v>444</v>
      </c>
      <c r="G219" s="179"/>
      <c r="H219" s="114">
        <v>0</v>
      </c>
      <c r="I219" s="47"/>
      <c r="J219" s="115"/>
      <c r="K219" s="70"/>
      <c r="L219" s="116">
        <v>0</v>
      </c>
      <c r="M219" s="117"/>
      <c r="N219" s="118">
        <v>0</v>
      </c>
      <c r="O219" s="116">
        <f t="shared" si="3"/>
        <v>0</v>
      </c>
      <c r="P219" s="70"/>
      <c r="R219" s="74"/>
      <c r="X219" s="88"/>
      <c r="Y219" s="89"/>
      <c r="Z219" s="88"/>
      <c r="AK219" s="49"/>
    </row>
    <row r="220" spans="1:37" s="110" customFormat="1" ht="15" customHeight="1" x14ac:dyDescent="0.25">
      <c r="A220" s="90"/>
      <c r="B220" s="102" t="s">
        <v>151</v>
      </c>
      <c r="C220" s="78" t="s">
        <v>151</v>
      </c>
      <c r="D220" s="78" t="s">
        <v>13</v>
      </c>
      <c r="E220" s="223" t="s">
        <v>445</v>
      </c>
      <c r="F220" s="236" t="s">
        <v>446</v>
      </c>
      <c r="G220" s="179"/>
      <c r="H220" s="114">
        <v>0</v>
      </c>
      <c r="I220" s="47"/>
      <c r="J220" s="115"/>
      <c r="K220" s="70"/>
      <c r="L220" s="116">
        <v>0</v>
      </c>
      <c r="M220" s="117"/>
      <c r="N220" s="118">
        <v>0</v>
      </c>
      <c r="O220" s="116">
        <f t="shared" si="3"/>
        <v>0</v>
      </c>
      <c r="P220" s="70"/>
      <c r="R220" s="74"/>
      <c r="X220" s="88"/>
      <c r="Y220" s="89"/>
      <c r="Z220" s="88"/>
      <c r="AK220" s="49"/>
    </row>
    <row r="221" spans="1:37" s="110" customFormat="1" ht="15" customHeight="1" x14ac:dyDescent="0.25">
      <c r="A221" s="90"/>
      <c r="B221" s="102"/>
      <c r="C221" s="78" t="s">
        <v>23</v>
      </c>
      <c r="D221" s="78" t="s">
        <v>13</v>
      </c>
      <c r="E221" s="223" t="s">
        <v>447</v>
      </c>
      <c r="F221" s="231" t="s">
        <v>448</v>
      </c>
      <c r="G221" s="179"/>
      <c r="H221" s="114">
        <v>10681252.51</v>
      </c>
      <c r="I221" s="47"/>
      <c r="J221" s="115"/>
      <c r="K221" s="70"/>
      <c r="L221" s="116">
        <v>10681252.51</v>
      </c>
      <c r="M221" s="117"/>
      <c r="N221" s="118">
        <v>0</v>
      </c>
      <c r="O221" s="116">
        <f t="shared" si="3"/>
        <v>10681252.51</v>
      </c>
      <c r="P221" s="70"/>
      <c r="R221" s="74"/>
      <c r="X221" s="88"/>
      <c r="Y221" s="89"/>
      <c r="Z221" s="88"/>
      <c r="AK221" s="49"/>
    </row>
    <row r="222" spans="1:37" s="110" customFormat="1" ht="15" customHeight="1" x14ac:dyDescent="0.25">
      <c r="A222" s="90"/>
      <c r="B222" s="102"/>
      <c r="C222" s="78" t="s">
        <v>23</v>
      </c>
      <c r="D222" s="78" t="s">
        <v>13</v>
      </c>
      <c r="E222" s="223" t="s">
        <v>449</v>
      </c>
      <c r="F222" s="231" t="s">
        <v>450</v>
      </c>
      <c r="G222" s="179"/>
      <c r="H222" s="114">
        <v>387509.29</v>
      </c>
      <c r="I222" s="47"/>
      <c r="J222" s="115"/>
      <c r="K222" s="70"/>
      <c r="L222" s="116">
        <v>387509.29</v>
      </c>
      <c r="M222" s="117"/>
      <c r="N222" s="118">
        <v>0</v>
      </c>
      <c r="O222" s="116">
        <f t="shared" si="3"/>
        <v>387509.29</v>
      </c>
      <c r="P222" s="70"/>
      <c r="R222" s="74"/>
      <c r="X222" s="88"/>
      <c r="Y222" s="89"/>
      <c r="Z222" s="88"/>
      <c r="AK222" s="49"/>
    </row>
    <row r="223" spans="1:37" s="110" customFormat="1" ht="15" customHeight="1" x14ac:dyDescent="0.25">
      <c r="A223" s="90" t="s">
        <v>16</v>
      </c>
      <c r="B223" s="102"/>
      <c r="C223" s="78" t="s">
        <v>23</v>
      </c>
      <c r="D223" s="78" t="s">
        <v>23</v>
      </c>
      <c r="E223" s="220" t="s">
        <v>451</v>
      </c>
      <c r="F223" s="243" t="s">
        <v>452</v>
      </c>
      <c r="G223" s="244">
        <f>SUM(G224:G227)</f>
        <v>0</v>
      </c>
      <c r="H223" s="240">
        <v>2017258.65</v>
      </c>
      <c r="I223" s="47"/>
      <c r="J223" s="97">
        <v>0</v>
      </c>
      <c r="K223" s="70"/>
      <c r="L223" s="241">
        <v>2017258.65</v>
      </c>
      <c r="M223" s="146"/>
      <c r="N223" s="242">
        <v>0</v>
      </c>
      <c r="O223" s="241">
        <f t="shared" si="3"/>
        <v>2017258.65</v>
      </c>
      <c r="P223" s="70"/>
      <c r="R223" s="74"/>
      <c r="X223" s="88"/>
      <c r="Y223" s="89"/>
      <c r="Z223" s="88"/>
      <c r="AK223" s="49"/>
    </row>
    <row r="224" spans="1:37" s="110" customFormat="1" ht="15" customHeight="1" x14ac:dyDescent="0.25">
      <c r="A224" s="90"/>
      <c r="B224" s="102" t="s">
        <v>12</v>
      </c>
      <c r="C224" s="78" t="s">
        <v>12</v>
      </c>
      <c r="D224" s="78" t="s">
        <v>13</v>
      </c>
      <c r="E224" s="223" t="s">
        <v>453</v>
      </c>
      <c r="F224" s="231" t="s">
        <v>454</v>
      </c>
      <c r="G224" s="179"/>
      <c r="H224" s="114">
        <v>0</v>
      </c>
      <c r="I224" s="47"/>
      <c r="J224" s="115"/>
      <c r="K224" s="70"/>
      <c r="L224" s="116">
        <v>0</v>
      </c>
      <c r="M224" s="117"/>
      <c r="N224" s="118">
        <v>0</v>
      </c>
      <c r="O224" s="116">
        <f t="shared" si="3"/>
        <v>0</v>
      </c>
      <c r="P224" s="70"/>
      <c r="R224" s="74"/>
      <c r="X224" s="88"/>
      <c r="Y224" s="89"/>
      <c r="Z224" s="88"/>
      <c r="AK224" s="49"/>
    </row>
    <row r="225" spans="1:37" s="110" customFormat="1" ht="15" customHeight="1" x14ac:dyDescent="0.25">
      <c r="A225" s="90"/>
      <c r="B225" s="102"/>
      <c r="C225" s="78" t="s">
        <v>23</v>
      </c>
      <c r="D225" s="78" t="s">
        <v>13</v>
      </c>
      <c r="E225" s="223" t="s">
        <v>455</v>
      </c>
      <c r="F225" s="231" t="s">
        <v>456</v>
      </c>
      <c r="G225" s="179"/>
      <c r="H225" s="114">
        <v>0</v>
      </c>
      <c r="I225" s="47"/>
      <c r="J225" s="115"/>
      <c r="K225" s="70"/>
      <c r="L225" s="116">
        <v>0</v>
      </c>
      <c r="M225" s="117"/>
      <c r="N225" s="118">
        <v>0</v>
      </c>
      <c r="O225" s="116">
        <f t="shared" si="3"/>
        <v>0</v>
      </c>
      <c r="P225" s="70"/>
      <c r="R225" s="74"/>
      <c r="X225" s="88"/>
      <c r="Y225" s="89"/>
      <c r="Z225" s="88"/>
      <c r="AK225" s="49"/>
    </row>
    <row r="226" spans="1:37" s="48" customFormat="1" ht="15" customHeight="1" x14ac:dyDescent="0.25">
      <c r="A226" s="136"/>
      <c r="B226" s="137" t="s">
        <v>144</v>
      </c>
      <c r="C226" s="78" t="s">
        <v>144</v>
      </c>
      <c r="D226" s="78" t="s">
        <v>13</v>
      </c>
      <c r="E226" s="223" t="s">
        <v>457</v>
      </c>
      <c r="F226" s="236" t="s">
        <v>458</v>
      </c>
      <c r="G226" s="179"/>
      <c r="H226" s="114">
        <v>0</v>
      </c>
      <c r="I226" s="47"/>
      <c r="J226" s="115"/>
      <c r="K226" s="70"/>
      <c r="L226" s="116">
        <v>0</v>
      </c>
      <c r="M226" s="117"/>
      <c r="N226" s="118">
        <v>0</v>
      </c>
      <c r="O226" s="116">
        <f t="shared" si="3"/>
        <v>0</v>
      </c>
      <c r="P226" s="70"/>
      <c r="R226" s="74"/>
      <c r="X226" s="88"/>
      <c r="Y226" s="89"/>
      <c r="Z226" s="88"/>
      <c r="AK226" s="49"/>
    </row>
    <row r="227" spans="1:37" s="48" customFormat="1" ht="15" customHeight="1" x14ac:dyDescent="0.25">
      <c r="A227" s="136"/>
      <c r="B227" s="137"/>
      <c r="C227" s="78" t="s">
        <v>23</v>
      </c>
      <c r="D227" s="78" t="s">
        <v>13</v>
      </c>
      <c r="E227" s="223" t="s">
        <v>459</v>
      </c>
      <c r="F227" s="231" t="s">
        <v>460</v>
      </c>
      <c r="G227" s="179"/>
      <c r="H227" s="114">
        <v>2017258.65</v>
      </c>
      <c r="I227" s="47"/>
      <c r="J227" s="115"/>
      <c r="K227" s="70"/>
      <c r="L227" s="116">
        <v>2017258.65</v>
      </c>
      <c r="M227" s="117"/>
      <c r="N227" s="118">
        <v>0</v>
      </c>
      <c r="O227" s="116">
        <f t="shared" si="3"/>
        <v>2017258.65</v>
      </c>
      <c r="P227" s="70"/>
      <c r="R227" s="74"/>
      <c r="X227" s="88"/>
      <c r="Y227" s="89"/>
      <c r="Z227" s="88"/>
      <c r="AK227" s="49"/>
    </row>
    <row r="228" spans="1:37" s="48" customFormat="1" ht="15" customHeight="1" x14ac:dyDescent="0.25">
      <c r="A228" s="136" t="s">
        <v>16</v>
      </c>
      <c r="B228" s="137"/>
      <c r="C228" s="78" t="s">
        <v>23</v>
      </c>
      <c r="D228" s="78" t="s">
        <v>23</v>
      </c>
      <c r="E228" s="220" t="s">
        <v>461</v>
      </c>
      <c r="F228" s="243" t="s">
        <v>462</v>
      </c>
      <c r="G228" s="244">
        <f>SUM(G229:G232)</f>
        <v>0</v>
      </c>
      <c r="H228" s="240">
        <v>1970118.79</v>
      </c>
      <c r="I228" s="47"/>
      <c r="J228" s="97">
        <v>0</v>
      </c>
      <c r="K228" s="70"/>
      <c r="L228" s="241">
        <v>1970118.79</v>
      </c>
      <c r="M228" s="146"/>
      <c r="N228" s="242">
        <v>0</v>
      </c>
      <c r="O228" s="241">
        <f t="shared" si="3"/>
        <v>1970118.79</v>
      </c>
      <c r="P228" s="70"/>
      <c r="R228" s="74"/>
      <c r="X228" s="88"/>
      <c r="Y228" s="89"/>
      <c r="Z228" s="88"/>
      <c r="AK228" s="49"/>
    </row>
    <row r="229" spans="1:37" s="48" customFormat="1" ht="15" customHeight="1" x14ac:dyDescent="0.25">
      <c r="A229" s="136"/>
      <c r="B229" s="137" t="s">
        <v>12</v>
      </c>
      <c r="C229" s="78" t="s">
        <v>12</v>
      </c>
      <c r="D229" s="78" t="s">
        <v>13</v>
      </c>
      <c r="E229" s="223" t="s">
        <v>463</v>
      </c>
      <c r="F229" s="236" t="s">
        <v>464</v>
      </c>
      <c r="G229" s="179"/>
      <c r="H229" s="114">
        <v>0</v>
      </c>
      <c r="I229" s="47"/>
      <c r="J229" s="115"/>
      <c r="K229" s="70"/>
      <c r="L229" s="116">
        <v>0</v>
      </c>
      <c r="M229" s="117"/>
      <c r="N229" s="118">
        <v>0</v>
      </c>
      <c r="O229" s="116">
        <f t="shared" si="3"/>
        <v>0</v>
      </c>
      <c r="P229" s="70"/>
      <c r="R229" s="74"/>
      <c r="X229" s="88"/>
      <c r="Y229" s="89"/>
      <c r="Z229" s="88"/>
      <c r="AK229" s="49"/>
    </row>
    <row r="230" spans="1:37" s="48" customFormat="1" ht="15" customHeight="1" x14ac:dyDescent="0.25">
      <c r="A230" s="136"/>
      <c r="B230" s="137"/>
      <c r="C230" s="78" t="s">
        <v>23</v>
      </c>
      <c r="D230" s="78" t="s">
        <v>13</v>
      </c>
      <c r="E230" s="223" t="s">
        <v>465</v>
      </c>
      <c r="F230" s="236" t="s">
        <v>466</v>
      </c>
      <c r="G230" s="179"/>
      <c r="H230" s="114">
        <v>0</v>
      </c>
      <c r="I230" s="47"/>
      <c r="J230" s="115"/>
      <c r="K230" s="70"/>
      <c r="L230" s="116">
        <v>0</v>
      </c>
      <c r="M230" s="117"/>
      <c r="N230" s="118">
        <v>0</v>
      </c>
      <c r="O230" s="116">
        <f t="shared" si="3"/>
        <v>0</v>
      </c>
      <c r="P230" s="70"/>
      <c r="R230" s="74"/>
      <c r="X230" s="88"/>
      <c r="Y230" s="89"/>
      <c r="Z230" s="88"/>
      <c r="AK230" s="49"/>
    </row>
    <row r="231" spans="1:37" s="48" customFormat="1" ht="15" customHeight="1" x14ac:dyDescent="0.25">
      <c r="A231" s="136"/>
      <c r="B231" s="137" t="s">
        <v>144</v>
      </c>
      <c r="C231" s="78" t="s">
        <v>144</v>
      </c>
      <c r="D231" s="78" t="s">
        <v>13</v>
      </c>
      <c r="E231" s="223" t="s">
        <v>467</v>
      </c>
      <c r="F231" s="236" t="s">
        <v>468</v>
      </c>
      <c r="G231" s="179"/>
      <c r="H231" s="114">
        <v>0</v>
      </c>
      <c r="I231" s="47"/>
      <c r="J231" s="115"/>
      <c r="K231" s="70"/>
      <c r="L231" s="116">
        <v>0</v>
      </c>
      <c r="M231" s="117"/>
      <c r="N231" s="118">
        <v>0</v>
      </c>
      <c r="O231" s="116">
        <f t="shared" si="3"/>
        <v>0</v>
      </c>
      <c r="P231" s="70"/>
      <c r="R231" s="74"/>
      <c r="X231" s="88"/>
      <c r="Y231" s="89"/>
      <c r="Z231" s="88"/>
      <c r="AK231" s="49"/>
    </row>
    <row r="232" spans="1:37" s="48" customFormat="1" ht="15" customHeight="1" x14ac:dyDescent="0.25">
      <c r="A232" s="136"/>
      <c r="B232" s="137"/>
      <c r="C232" s="78" t="s">
        <v>23</v>
      </c>
      <c r="D232" s="78" t="s">
        <v>13</v>
      </c>
      <c r="E232" s="223" t="s">
        <v>469</v>
      </c>
      <c r="F232" s="236" t="s">
        <v>470</v>
      </c>
      <c r="G232" s="179"/>
      <c r="H232" s="114">
        <v>1970118.79</v>
      </c>
      <c r="I232" s="47"/>
      <c r="J232" s="115"/>
      <c r="K232" s="70"/>
      <c r="L232" s="116">
        <v>1970118.79</v>
      </c>
      <c r="M232" s="117"/>
      <c r="N232" s="118">
        <v>0</v>
      </c>
      <c r="O232" s="116">
        <f t="shared" si="3"/>
        <v>1970118.79</v>
      </c>
      <c r="P232" s="70"/>
      <c r="R232" s="74"/>
      <c r="X232" s="88"/>
      <c r="Y232" s="89"/>
      <c r="Z232" s="88"/>
      <c r="AK232" s="49"/>
    </row>
    <row r="233" spans="1:37" s="48" customFormat="1" ht="15" customHeight="1" x14ac:dyDescent="0.25">
      <c r="A233" s="136" t="s">
        <v>16</v>
      </c>
      <c r="B233" s="137"/>
      <c r="C233" s="78" t="s">
        <v>23</v>
      </c>
      <c r="D233" s="78" t="s">
        <v>23</v>
      </c>
      <c r="E233" s="220" t="s">
        <v>471</v>
      </c>
      <c r="F233" s="243" t="s">
        <v>472</v>
      </c>
      <c r="G233" s="244">
        <f>SUM(G234:G237)</f>
        <v>0</v>
      </c>
      <c r="H233" s="240">
        <v>47514578</v>
      </c>
      <c r="I233" s="47"/>
      <c r="J233" s="97">
        <v>0</v>
      </c>
      <c r="K233" s="70"/>
      <c r="L233" s="241">
        <v>47514578</v>
      </c>
      <c r="M233" s="146"/>
      <c r="N233" s="242">
        <v>0</v>
      </c>
      <c r="O233" s="241">
        <f t="shared" si="3"/>
        <v>47514578</v>
      </c>
      <c r="P233" s="70"/>
      <c r="R233" s="74"/>
      <c r="X233" s="88"/>
      <c r="Y233" s="89"/>
      <c r="Z233" s="88"/>
      <c r="AK233" s="49"/>
    </row>
    <row r="234" spans="1:37" s="48" customFormat="1" ht="15" customHeight="1" x14ac:dyDescent="0.25">
      <c r="A234" s="136"/>
      <c r="B234" s="137" t="s">
        <v>12</v>
      </c>
      <c r="C234" s="78" t="s">
        <v>12</v>
      </c>
      <c r="D234" s="78" t="s">
        <v>13</v>
      </c>
      <c r="E234" s="223" t="s">
        <v>473</v>
      </c>
      <c r="F234" s="231" t="s">
        <v>474</v>
      </c>
      <c r="G234" s="179"/>
      <c r="H234" s="114">
        <v>24999506.5</v>
      </c>
      <c r="I234" s="47"/>
      <c r="J234" s="115"/>
      <c r="K234" s="70"/>
      <c r="L234" s="116">
        <v>24999506.5</v>
      </c>
      <c r="M234" s="117"/>
      <c r="N234" s="118">
        <v>0</v>
      </c>
      <c r="O234" s="116">
        <f t="shared" si="3"/>
        <v>24999506.5</v>
      </c>
      <c r="P234" s="70"/>
      <c r="R234" s="74"/>
      <c r="X234" s="88"/>
      <c r="Y234" s="89"/>
      <c r="Z234" s="88"/>
      <c r="AK234" s="49"/>
    </row>
    <row r="235" spans="1:37" s="48" customFormat="1" ht="15" customHeight="1" x14ac:dyDescent="0.25">
      <c r="A235" s="136"/>
      <c r="B235" s="137"/>
      <c r="C235" s="78" t="s">
        <v>23</v>
      </c>
      <c r="D235" s="78" t="s">
        <v>13</v>
      </c>
      <c r="E235" s="223" t="s">
        <v>475</v>
      </c>
      <c r="F235" s="231" t="s">
        <v>476</v>
      </c>
      <c r="G235" s="179"/>
      <c r="H235" s="114">
        <v>0</v>
      </c>
      <c r="I235" s="47"/>
      <c r="J235" s="115"/>
      <c r="K235" s="70"/>
      <c r="L235" s="116">
        <v>0</v>
      </c>
      <c r="M235" s="117"/>
      <c r="N235" s="118">
        <v>0</v>
      </c>
      <c r="O235" s="116">
        <f t="shared" si="3"/>
        <v>0</v>
      </c>
      <c r="P235" s="70"/>
      <c r="R235" s="74"/>
      <c r="X235" s="88"/>
      <c r="Y235" s="89"/>
      <c r="Z235" s="88"/>
      <c r="AK235" s="49"/>
    </row>
    <row r="236" spans="1:37" s="48" customFormat="1" ht="15" customHeight="1" x14ac:dyDescent="0.25">
      <c r="A236" s="136"/>
      <c r="B236" s="137" t="s">
        <v>144</v>
      </c>
      <c r="C236" s="78" t="s">
        <v>144</v>
      </c>
      <c r="D236" s="78" t="s">
        <v>13</v>
      </c>
      <c r="E236" s="223" t="s">
        <v>477</v>
      </c>
      <c r="F236" s="231" t="s">
        <v>478</v>
      </c>
      <c r="G236" s="179"/>
      <c r="H236" s="114">
        <v>10053678.5</v>
      </c>
      <c r="I236" s="47"/>
      <c r="J236" s="115"/>
      <c r="K236" s="70"/>
      <c r="L236" s="116">
        <v>10053678.5</v>
      </c>
      <c r="M236" s="117"/>
      <c r="N236" s="118">
        <v>0</v>
      </c>
      <c r="O236" s="116">
        <f t="shared" si="3"/>
        <v>10053678.5</v>
      </c>
      <c r="P236" s="70"/>
      <c r="R236" s="74"/>
      <c r="X236" s="88"/>
      <c r="Y236" s="89"/>
      <c r="Z236" s="88"/>
      <c r="AK236" s="49"/>
    </row>
    <row r="237" spans="1:37" s="48" customFormat="1" ht="15" customHeight="1" x14ac:dyDescent="0.25">
      <c r="A237" s="136" t="s">
        <v>16</v>
      </c>
      <c r="B237" s="137"/>
      <c r="C237" s="78" t="s">
        <v>23</v>
      </c>
      <c r="D237" s="78" t="s">
        <v>23</v>
      </c>
      <c r="E237" s="223" t="s">
        <v>479</v>
      </c>
      <c r="F237" s="236" t="s">
        <v>480</v>
      </c>
      <c r="G237" s="246">
        <f>SUM(G238:G242)</f>
        <v>0</v>
      </c>
      <c r="H237" s="114">
        <v>12461393</v>
      </c>
      <c r="I237" s="47"/>
      <c r="J237" s="97">
        <v>0</v>
      </c>
      <c r="K237" s="70"/>
      <c r="L237" s="116">
        <v>12461393</v>
      </c>
      <c r="M237" s="117"/>
      <c r="N237" s="118">
        <v>0</v>
      </c>
      <c r="O237" s="116">
        <f t="shared" si="3"/>
        <v>12461393</v>
      </c>
      <c r="P237" s="70"/>
      <c r="R237" s="74"/>
      <c r="X237" s="88"/>
      <c r="Y237" s="89"/>
      <c r="Z237" s="88"/>
      <c r="AK237" s="49"/>
    </row>
    <row r="238" spans="1:37" s="48" customFormat="1" ht="15" customHeight="1" x14ac:dyDescent="0.25">
      <c r="A238" s="136"/>
      <c r="B238" s="137"/>
      <c r="C238" s="78" t="s">
        <v>23</v>
      </c>
      <c r="D238" s="78" t="s">
        <v>13</v>
      </c>
      <c r="E238" s="224" t="s">
        <v>481</v>
      </c>
      <c r="F238" s="245" t="s">
        <v>482</v>
      </c>
      <c r="G238" s="113"/>
      <c r="H238" s="114">
        <v>4753829</v>
      </c>
      <c r="I238" s="47"/>
      <c r="J238" s="115"/>
      <c r="K238" s="70"/>
      <c r="L238" s="116">
        <v>4753829</v>
      </c>
      <c r="M238" s="117"/>
      <c r="N238" s="118">
        <v>0</v>
      </c>
      <c r="O238" s="116">
        <f t="shared" si="3"/>
        <v>4753829</v>
      </c>
      <c r="P238" s="70"/>
      <c r="R238" s="74"/>
      <c r="X238" s="88"/>
      <c r="Y238" s="89"/>
      <c r="Z238" s="88"/>
      <c r="AK238" s="49"/>
    </row>
    <row r="239" spans="1:37" s="48" customFormat="1" ht="15" customHeight="1" x14ac:dyDescent="0.25">
      <c r="A239" s="136"/>
      <c r="B239" s="137"/>
      <c r="C239" s="78" t="s">
        <v>23</v>
      </c>
      <c r="D239" s="78" t="s">
        <v>13</v>
      </c>
      <c r="E239" s="224" t="s">
        <v>483</v>
      </c>
      <c r="F239" s="245" t="s">
        <v>484</v>
      </c>
      <c r="G239" s="113"/>
      <c r="H239" s="114">
        <v>2998735.5</v>
      </c>
      <c r="I239" s="47"/>
      <c r="J239" s="115"/>
      <c r="K239" s="70"/>
      <c r="L239" s="116">
        <v>2998735.5</v>
      </c>
      <c r="M239" s="117"/>
      <c r="N239" s="118">
        <v>0</v>
      </c>
      <c r="O239" s="116">
        <f t="shared" si="3"/>
        <v>2998735.5</v>
      </c>
      <c r="P239" s="70"/>
      <c r="R239" s="74"/>
      <c r="X239" s="88"/>
      <c r="Y239" s="89"/>
      <c r="Z239" s="88"/>
      <c r="AK239" s="49"/>
    </row>
    <row r="240" spans="1:37" s="48" customFormat="1" ht="15" customHeight="1" x14ac:dyDescent="0.25">
      <c r="A240" s="136"/>
      <c r="B240" s="137"/>
      <c r="C240" s="78" t="s">
        <v>23</v>
      </c>
      <c r="D240" s="78" t="s">
        <v>13</v>
      </c>
      <c r="E240" s="224" t="s">
        <v>485</v>
      </c>
      <c r="F240" s="245" t="s">
        <v>486</v>
      </c>
      <c r="G240" s="113"/>
      <c r="H240" s="114">
        <v>4708828.5</v>
      </c>
      <c r="I240" s="47"/>
      <c r="J240" s="115"/>
      <c r="K240" s="70"/>
      <c r="L240" s="116">
        <v>4708828.5</v>
      </c>
      <c r="M240" s="117"/>
      <c r="N240" s="118">
        <v>0</v>
      </c>
      <c r="O240" s="116">
        <f t="shared" si="3"/>
        <v>4708828.5</v>
      </c>
      <c r="P240" s="70"/>
      <c r="R240" s="74"/>
      <c r="X240" s="88"/>
      <c r="Y240" s="89"/>
      <c r="Z240" s="88"/>
      <c r="AK240" s="49"/>
    </row>
    <row r="241" spans="1:37" s="48" customFormat="1" ht="15" customHeight="1" x14ac:dyDescent="0.25">
      <c r="A241" s="136"/>
      <c r="B241" s="137"/>
      <c r="C241" s="78" t="s">
        <v>23</v>
      </c>
      <c r="D241" s="78" t="s">
        <v>13</v>
      </c>
      <c r="E241" s="224" t="s">
        <v>487</v>
      </c>
      <c r="F241" s="245" t="s">
        <v>488</v>
      </c>
      <c r="G241" s="113"/>
      <c r="H241" s="114">
        <v>0</v>
      </c>
      <c r="I241" s="47"/>
      <c r="J241" s="115"/>
      <c r="K241" s="70"/>
      <c r="L241" s="116">
        <v>0</v>
      </c>
      <c r="M241" s="117"/>
      <c r="N241" s="118">
        <v>0</v>
      </c>
      <c r="O241" s="116">
        <f t="shared" si="3"/>
        <v>0</v>
      </c>
      <c r="P241" s="70"/>
      <c r="R241" s="74"/>
      <c r="X241" s="88"/>
      <c r="Y241" s="89"/>
      <c r="Z241" s="88"/>
      <c r="AK241" s="49"/>
    </row>
    <row r="242" spans="1:37" s="48" customFormat="1" ht="15" customHeight="1" x14ac:dyDescent="0.25">
      <c r="A242" s="136"/>
      <c r="B242" s="137"/>
      <c r="C242" s="78" t="s">
        <v>23</v>
      </c>
      <c r="D242" s="78" t="s">
        <v>13</v>
      </c>
      <c r="E242" s="223" t="s">
        <v>489</v>
      </c>
      <c r="F242" s="236" t="s">
        <v>490</v>
      </c>
      <c r="G242" s="179"/>
      <c r="H242" s="114">
        <v>0</v>
      </c>
      <c r="I242" s="47"/>
      <c r="J242" s="115"/>
      <c r="K242" s="70"/>
      <c r="L242" s="116">
        <v>0</v>
      </c>
      <c r="M242" s="117"/>
      <c r="N242" s="118">
        <v>0</v>
      </c>
      <c r="O242" s="116">
        <f t="shared" si="3"/>
        <v>0</v>
      </c>
      <c r="P242" s="70"/>
      <c r="R242" s="74"/>
      <c r="X242" s="88"/>
      <c r="Y242" s="89"/>
      <c r="Z242" s="88"/>
      <c r="AK242" s="49"/>
    </row>
    <row r="243" spans="1:37" s="48" customFormat="1" ht="15" customHeight="1" x14ac:dyDescent="0.25">
      <c r="A243" s="136" t="s">
        <v>16</v>
      </c>
      <c r="B243" s="137"/>
      <c r="C243" s="78" t="s">
        <v>23</v>
      </c>
      <c r="D243" s="78" t="s">
        <v>23</v>
      </c>
      <c r="E243" s="220" t="s">
        <v>491</v>
      </c>
      <c r="F243" s="243" t="s">
        <v>492</v>
      </c>
      <c r="G243" s="244">
        <f>SUM(G244:G248)</f>
        <v>0</v>
      </c>
      <c r="H243" s="240">
        <v>7243388.2799999993</v>
      </c>
      <c r="I243" s="47"/>
      <c r="J243" s="97">
        <v>0</v>
      </c>
      <c r="K243" s="70"/>
      <c r="L243" s="241">
        <v>7243388.2799999993</v>
      </c>
      <c r="M243" s="146"/>
      <c r="N243" s="242">
        <v>0</v>
      </c>
      <c r="O243" s="241">
        <f t="shared" si="3"/>
        <v>7243388.2799999993</v>
      </c>
      <c r="P243" s="70"/>
      <c r="R243" s="74"/>
      <c r="X243" s="88"/>
      <c r="Y243" s="89"/>
      <c r="Z243" s="88"/>
      <c r="AK243" s="49"/>
    </row>
    <row r="244" spans="1:37" s="48" customFormat="1" ht="15" customHeight="1" x14ac:dyDescent="0.25">
      <c r="A244" s="136"/>
      <c r="B244" s="137" t="s">
        <v>12</v>
      </c>
      <c r="C244" s="78" t="s">
        <v>12</v>
      </c>
      <c r="D244" s="78" t="s">
        <v>13</v>
      </c>
      <c r="E244" s="223" t="s">
        <v>493</v>
      </c>
      <c r="F244" s="236" t="s">
        <v>494</v>
      </c>
      <c r="G244" s="179"/>
      <c r="H244" s="114">
        <v>0</v>
      </c>
      <c r="I244" s="47"/>
      <c r="J244" s="115"/>
      <c r="K244" s="70"/>
      <c r="L244" s="116">
        <v>0</v>
      </c>
      <c r="M244" s="117"/>
      <c r="N244" s="118">
        <v>0</v>
      </c>
      <c r="O244" s="116">
        <f t="shared" si="3"/>
        <v>0</v>
      </c>
      <c r="P244" s="70"/>
      <c r="R244" s="74"/>
      <c r="X244" s="88"/>
      <c r="Y244" s="89"/>
      <c r="Z244" s="88"/>
      <c r="AK244" s="49"/>
    </row>
    <row r="245" spans="1:37" s="110" customFormat="1" ht="15" customHeight="1" x14ac:dyDescent="0.25">
      <c r="A245" s="90"/>
      <c r="B245" s="102"/>
      <c r="C245" s="78" t="s">
        <v>23</v>
      </c>
      <c r="D245" s="78" t="s">
        <v>13</v>
      </c>
      <c r="E245" s="223" t="s">
        <v>495</v>
      </c>
      <c r="F245" s="236" t="s">
        <v>496</v>
      </c>
      <c r="G245" s="179"/>
      <c r="H245" s="114">
        <v>0</v>
      </c>
      <c r="I245" s="47"/>
      <c r="J245" s="115"/>
      <c r="K245" s="70"/>
      <c r="L245" s="116">
        <v>0</v>
      </c>
      <c r="M245" s="117"/>
      <c r="N245" s="118">
        <v>0</v>
      </c>
      <c r="O245" s="116">
        <f t="shared" si="3"/>
        <v>0</v>
      </c>
      <c r="P245" s="70"/>
      <c r="R245" s="74"/>
      <c r="X245" s="88"/>
      <c r="Y245" s="89"/>
      <c r="Z245" s="88"/>
      <c r="AK245" s="49"/>
    </row>
    <row r="246" spans="1:37" s="110" customFormat="1" ht="15" customHeight="1" x14ac:dyDescent="0.25">
      <c r="A246" s="90"/>
      <c r="B246" s="102" t="s">
        <v>151</v>
      </c>
      <c r="C246" s="78" t="s">
        <v>151</v>
      </c>
      <c r="D246" s="78" t="s">
        <v>13</v>
      </c>
      <c r="E246" s="223" t="s">
        <v>497</v>
      </c>
      <c r="F246" s="236" t="s">
        <v>498</v>
      </c>
      <c r="G246" s="179"/>
      <c r="H246" s="114">
        <v>0</v>
      </c>
      <c r="I246" s="47"/>
      <c r="J246" s="115"/>
      <c r="K246" s="70"/>
      <c r="L246" s="116">
        <v>0</v>
      </c>
      <c r="M246" s="117"/>
      <c r="N246" s="118">
        <v>0</v>
      </c>
      <c r="O246" s="116">
        <f t="shared" si="3"/>
        <v>0</v>
      </c>
      <c r="P246" s="70"/>
      <c r="R246" s="74"/>
      <c r="X246" s="88"/>
      <c r="Y246" s="89"/>
      <c r="Z246" s="88"/>
      <c r="AK246" s="49"/>
    </row>
    <row r="247" spans="1:37" s="110" customFormat="1" ht="15" customHeight="1" x14ac:dyDescent="0.25">
      <c r="A247" s="90"/>
      <c r="B247" s="102"/>
      <c r="C247" s="78" t="s">
        <v>23</v>
      </c>
      <c r="D247" s="78" t="s">
        <v>13</v>
      </c>
      <c r="E247" s="223" t="s">
        <v>499</v>
      </c>
      <c r="F247" s="236" t="s">
        <v>500</v>
      </c>
      <c r="G247" s="179"/>
      <c r="H247" s="114">
        <v>6775526.0399999991</v>
      </c>
      <c r="I247" s="47"/>
      <c r="J247" s="115"/>
      <c r="K247" s="70"/>
      <c r="L247" s="116">
        <v>6775526.0399999991</v>
      </c>
      <c r="M247" s="117"/>
      <c r="N247" s="118">
        <v>0</v>
      </c>
      <c r="O247" s="116">
        <f t="shared" si="3"/>
        <v>6775526.0399999991</v>
      </c>
      <c r="P247" s="70"/>
      <c r="R247" s="74"/>
      <c r="X247" s="88"/>
      <c r="Y247" s="89"/>
      <c r="Z247" s="88"/>
      <c r="AK247" s="49"/>
    </row>
    <row r="248" spans="1:37" s="110" customFormat="1" ht="15" customHeight="1" x14ac:dyDescent="0.25">
      <c r="A248" s="90"/>
      <c r="B248" s="102"/>
      <c r="C248" s="78" t="s">
        <v>23</v>
      </c>
      <c r="D248" s="78" t="s">
        <v>13</v>
      </c>
      <c r="E248" s="223" t="s">
        <v>501</v>
      </c>
      <c r="F248" s="236" t="s">
        <v>502</v>
      </c>
      <c r="G248" s="179"/>
      <c r="H248" s="114">
        <v>467862.24</v>
      </c>
      <c r="I248" s="47"/>
      <c r="J248" s="115"/>
      <c r="K248" s="70"/>
      <c r="L248" s="116">
        <v>467862.24</v>
      </c>
      <c r="M248" s="117"/>
      <c r="N248" s="118">
        <v>0</v>
      </c>
      <c r="O248" s="116">
        <f t="shared" si="3"/>
        <v>467862.24</v>
      </c>
      <c r="P248" s="70"/>
      <c r="R248" s="74"/>
      <c r="X248" s="88"/>
      <c r="Y248" s="89"/>
      <c r="Z248" s="88"/>
      <c r="AK248" s="49"/>
    </row>
    <row r="249" spans="1:37" s="110" customFormat="1" ht="15" customHeight="1" x14ac:dyDescent="0.25">
      <c r="A249" s="90" t="s">
        <v>16</v>
      </c>
      <c r="B249" s="102"/>
      <c r="C249" s="78" t="s">
        <v>23</v>
      </c>
      <c r="D249" s="78" t="s">
        <v>23</v>
      </c>
      <c r="E249" s="220" t="s">
        <v>503</v>
      </c>
      <c r="F249" s="243" t="s">
        <v>504</v>
      </c>
      <c r="G249" s="244">
        <f>SUM(G250:G255)</f>
        <v>0</v>
      </c>
      <c r="H249" s="240">
        <v>6283391.9299999997</v>
      </c>
      <c r="I249" s="47"/>
      <c r="J249" s="97">
        <v>0</v>
      </c>
      <c r="K249" s="70"/>
      <c r="L249" s="241">
        <v>6283391.9299999997</v>
      </c>
      <c r="M249" s="146"/>
      <c r="N249" s="242">
        <v>0</v>
      </c>
      <c r="O249" s="241">
        <f t="shared" si="3"/>
        <v>6283391.9299999997</v>
      </c>
      <c r="P249" s="70"/>
      <c r="R249" s="74"/>
      <c r="X249" s="88"/>
      <c r="Y249" s="89"/>
      <c r="Z249" s="88"/>
      <c r="AK249" s="49"/>
    </row>
    <row r="250" spans="1:37" s="110" customFormat="1" ht="15" customHeight="1" x14ac:dyDescent="0.25">
      <c r="A250" s="90"/>
      <c r="B250" s="102" t="s">
        <v>12</v>
      </c>
      <c r="C250" s="78" t="s">
        <v>12</v>
      </c>
      <c r="D250" s="78" t="s">
        <v>13</v>
      </c>
      <c r="E250" s="223" t="s">
        <v>505</v>
      </c>
      <c r="F250" s="236" t="s">
        <v>506</v>
      </c>
      <c r="G250" s="179"/>
      <c r="H250" s="114">
        <v>4276950</v>
      </c>
      <c r="I250" s="47"/>
      <c r="J250" s="115"/>
      <c r="K250" s="70"/>
      <c r="L250" s="116">
        <v>4276950</v>
      </c>
      <c r="M250" s="117"/>
      <c r="N250" s="118">
        <v>0</v>
      </c>
      <c r="O250" s="116">
        <f t="shared" si="3"/>
        <v>4276950</v>
      </c>
      <c r="P250" s="70"/>
      <c r="R250" s="74"/>
      <c r="X250" s="88"/>
      <c r="Y250" s="89"/>
      <c r="Z250" s="88"/>
      <c r="AK250" s="49"/>
    </row>
    <row r="251" spans="1:37" s="110" customFormat="1" ht="15" customHeight="1" x14ac:dyDescent="0.25">
      <c r="A251" s="90"/>
      <c r="B251" s="102"/>
      <c r="C251" s="78" t="s">
        <v>23</v>
      </c>
      <c r="D251" s="78" t="s">
        <v>13</v>
      </c>
      <c r="E251" s="223" t="s">
        <v>507</v>
      </c>
      <c r="F251" s="236" t="s">
        <v>508</v>
      </c>
      <c r="G251" s="179"/>
      <c r="H251" s="114">
        <v>0</v>
      </c>
      <c r="I251" s="47"/>
      <c r="J251" s="115"/>
      <c r="K251" s="70"/>
      <c r="L251" s="116">
        <v>0</v>
      </c>
      <c r="M251" s="117"/>
      <c r="N251" s="118">
        <v>0</v>
      </c>
      <c r="O251" s="116">
        <f t="shared" si="3"/>
        <v>0</v>
      </c>
      <c r="P251" s="70"/>
      <c r="R251" s="74"/>
      <c r="X251" s="88"/>
      <c r="Y251" s="89"/>
      <c r="Z251" s="88"/>
      <c r="AK251" s="49"/>
    </row>
    <row r="252" spans="1:37" s="110" customFormat="1" ht="15" customHeight="1" x14ac:dyDescent="0.25">
      <c r="A252" s="90"/>
      <c r="B252" s="102" t="s">
        <v>144</v>
      </c>
      <c r="C252" s="78" t="s">
        <v>144</v>
      </c>
      <c r="D252" s="78" t="s">
        <v>13</v>
      </c>
      <c r="E252" s="223" t="s">
        <v>509</v>
      </c>
      <c r="F252" s="236" t="s">
        <v>510</v>
      </c>
      <c r="G252" s="179"/>
      <c r="H252" s="114">
        <v>1017728.43</v>
      </c>
      <c r="I252" s="47"/>
      <c r="J252" s="115"/>
      <c r="K252" s="70"/>
      <c r="L252" s="116">
        <v>1017728.43</v>
      </c>
      <c r="M252" s="117"/>
      <c r="N252" s="118">
        <v>0</v>
      </c>
      <c r="O252" s="116">
        <f t="shared" si="3"/>
        <v>1017728.43</v>
      </c>
      <c r="P252" s="70"/>
      <c r="R252" s="74"/>
      <c r="X252" s="88"/>
      <c r="Y252" s="89"/>
      <c r="Z252" s="88"/>
      <c r="AK252" s="49"/>
    </row>
    <row r="253" spans="1:37" s="110" customFormat="1" ht="15" customHeight="1" x14ac:dyDescent="0.25">
      <c r="A253" s="90"/>
      <c r="B253" s="102"/>
      <c r="C253" s="78" t="s">
        <v>23</v>
      </c>
      <c r="D253" s="78" t="s">
        <v>13</v>
      </c>
      <c r="E253" s="223" t="s">
        <v>511</v>
      </c>
      <c r="F253" s="236" t="s">
        <v>512</v>
      </c>
      <c r="G253" s="179"/>
      <c r="H253" s="114">
        <v>988713.5</v>
      </c>
      <c r="I253" s="47"/>
      <c r="J253" s="115"/>
      <c r="K253" s="70"/>
      <c r="L253" s="116">
        <v>988713.5</v>
      </c>
      <c r="M253" s="117"/>
      <c r="N253" s="118">
        <v>0</v>
      </c>
      <c r="O253" s="116">
        <f t="shared" si="3"/>
        <v>988713.5</v>
      </c>
      <c r="P253" s="70"/>
      <c r="R253" s="74"/>
      <c r="X253" s="88"/>
      <c r="Y253" s="89"/>
      <c r="Z253" s="88"/>
      <c r="AK253" s="49"/>
    </row>
    <row r="254" spans="1:37" s="110" customFormat="1" ht="15" customHeight="1" x14ac:dyDescent="0.25">
      <c r="A254" s="90"/>
      <c r="B254" s="102"/>
      <c r="C254" s="78" t="s">
        <v>23</v>
      </c>
      <c r="D254" s="78" t="s">
        <v>13</v>
      </c>
      <c r="E254" s="223" t="s">
        <v>513</v>
      </c>
      <c r="F254" s="236" t="s">
        <v>514</v>
      </c>
      <c r="G254" s="179"/>
      <c r="H254" s="114">
        <v>0</v>
      </c>
      <c r="I254" s="47"/>
      <c r="J254" s="115"/>
      <c r="K254" s="70"/>
      <c r="L254" s="116">
        <v>0</v>
      </c>
      <c r="M254" s="117"/>
      <c r="N254" s="118">
        <v>0</v>
      </c>
      <c r="O254" s="116">
        <f t="shared" si="3"/>
        <v>0</v>
      </c>
      <c r="P254" s="70"/>
      <c r="R254" s="74"/>
      <c r="X254" s="88"/>
      <c r="Y254" s="89"/>
      <c r="Z254" s="88"/>
      <c r="AK254" s="49"/>
    </row>
    <row r="255" spans="1:37" s="110" customFormat="1" ht="15" customHeight="1" x14ac:dyDescent="0.25">
      <c r="A255" s="90"/>
      <c r="B255" s="102"/>
      <c r="C255" s="78" t="s">
        <v>23</v>
      </c>
      <c r="D255" s="78" t="s">
        <v>13</v>
      </c>
      <c r="E255" s="223" t="s">
        <v>515</v>
      </c>
      <c r="F255" s="236" t="s">
        <v>516</v>
      </c>
      <c r="G255" s="179"/>
      <c r="H255" s="114">
        <v>0</v>
      </c>
      <c r="I255" s="47"/>
      <c r="J255" s="115"/>
      <c r="K255" s="70"/>
      <c r="L255" s="116">
        <v>0</v>
      </c>
      <c r="M255" s="117"/>
      <c r="N255" s="118">
        <v>0</v>
      </c>
      <c r="O255" s="116">
        <f t="shared" si="3"/>
        <v>0</v>
      </c>
      <c r="P255" s="70"/>
      <c r="R255" s="74"/>
      <c r="X255" s="88"/>
      <c r="Y255" s="89"/>
      <c r="Z255" s="88"/>
      <c r="AK255" s="49"/>
    </row>
    <row r="256" spans="1:37" s="110" customFormat="1" ht="15" customHeight="1" x14ac:dyDescent="0.25">
      <c r="A256" s="90" t="s">
        <v>16</v>
      </c>
      <c r="B256" s="102"/>
      <c r="C256" s="78" t="s">
        <v>23</v>
      </c>
      <c r="D256" s="78" t="s">
        <v>23</v>
      </c>
      <c r="E256" s="220" t="s">
        <v>517</v>
      </c>
      <c r="F256" s="243" t="s">
        <v>518</v>
      </c>
      <c r="G256" s="247">
        <f>SUM(G257:G261)</f>
        <v>0</v>
      </c>
      <c r="H256" s="248">
        <v>1405444.3800000001</v>
      </c>
      <c r="I256" s="47"/>
      <c r="J256" s="97">
        <v>0</v>
      </c>
      <c r="K256" s="70"/>
      <c r="L256" s="249">
        <v>1405444.3800000001</v>
      </c>
      <c r="M256" s="85"/>
      <c r="N256" s="250">
        <v>0</v>
      </c>
      <c r="O256" s="249">
        <f t="shared" si="3"/>
        <v>1405444.3800000001</v>
      </c>
      <c r="P256" s="70"/>
      <c r="R256" s="74"/>
      <c r="X256" s="88"/>
      <c r="Y256" s="89"/>
      <c r="Z256" s="88"/>
      <c r="AK256" s="49"/>
    </row>
    <row r="257" spans="1:37" s="110" customFormat="1" ht="15" customHeight="1" x14ac:dyDescent="0.25">
      <c r="A257" s="90"/>
      <c r="B257" s="102" t="s">
        <v>12</v>
      </c>
      <c r="C257" s="78" t="s">
        <v>12</v>
      </c>
      <c r="D257" s="78" t="s">
        <v>13</v>
      </c>
      <c r="E257" s="223" t="s">
        <v>519</v>
      </c>
      <c r="F257" s="236" t="s">
        <v>520</v>
      </c>
      <c r="G257" s="179"/>
      <c r="H257" s="114">
        <v>4216</v>
      </c>
      <c r="I257" s="47"/>
      <c r="J257" s="115"/>
      <c r="K257" s="70"/>
      <c r="L257" s="116">
        <v>4216</v>
      </c>
      <c r="M257" s="117"/>
      <c r="N257" s="118">
        <v>0</v>
      </c>
      <c r="O257" s="116">
        <f t="shared" si="3"/>
        <v>4216</v>
      </c>
      <c r="P257" s="70"/>
      <c r="R257" s="74"/>
      <c r="X257" s="88"/>
      <c r="Y257" s="89"/>
      <c r="Z257" s="88"/>
      <c r="AK257" s="49"/>
    </row>
    <row r="258" spans="1:37" s="110" customFormat="1" ht="15" customHeight="1" x14ac:dyDescent="0.25">
      <c r="A258" s="90"/>
      <c r="B258" s="102"/>
      <c r="C258" s="78" t="s">
        <v>23</v>
      </c>
      <c r="D258" s="78" t="s">
        <v>13</v>
      </c>
      <c r="E258" s="223" t="s">
        <v>521</v>
      </c>
      <c r="F258" s="236" t="s">
        <v>522</v>
      </c>
      <c r="G258" s="179"/>
      <c r="H258" s="114">
        <v>0</v>
      </c>
      <c r="I258" s="47"/>
      <c r="J258" s="115"/>
      <c r="K258" s="70"/>
      <c r="L258" s="116">
        <v>0</v>
      </c>
      <c r="M258" s="117"/>
      <c r="N258" s="118">
        <v>0</v>
      </c>
      <c r="O258" s="116">
        <f t="shared" si="3"/>
        <v>0</v>
      </c>
      <c r="P258" s="70"/>
      <c r="R258" s="74"/>
      <c r="X258" s="88"/>
      <c r="Y258" s="89"/>
      <c r="Z258" s="88"/>
      <c r="AK258" s="49"/>
    </row>
    <row r="259" spans="1:37" s="110" customFormat="1" ht="15" customHeight="1" x14ac:dyDescent="0.25">
      <c r="A259" s="90"/>
      <c r="B259" s="102" t="s">
        <v>144</v>
      </c>
      <c r="C259" s="78" t="s">
        <v>144</v>
      </c>
      <c r="D259" s="78" t="s">
        <v>13</v>
      </c>
      <c r="E259" s="223" t="s">
        <v>523</v>
      </c>
      <c r="F259" s="236" t="s">
        <v>524</v>
      </c>
      <c r="G259" s="179"/>
      <c r="H259" s="114">
        <v>97431.039999999994</v>
      </c>
      <c r="I259" s="47"/>
      <c r="J259" s="115"/>
      <c r="K259" s="70"/>
      <c r="L259" s="116">
        <v>97431.039999999994</v>
      </c>
      <c r="M259" s="117"/>
      <c r="N259" s="118">
        <v>0</v>
      </c>
      <c r="O259" s="116">
        <f t="shared" si="3"/>
        <v>97431.039999999994</v>
      </c>
      <c r="P259" s="70"/>
      <c r="R259" s="74"/>
      <c r="X259" s="88"/>
      <c r="Y259" s="89"/>
      <c r="Z259" s="88"/>
      <c r="AK259" s="49"/>
    </row>
    <row r="260" spans="1:37" s="110" customFormat="1" ht="15" customHeight="1" x14ac:dyDescent="0.25">
      <c r="A260" s="90"/>
      <c r="B260" s="102"/>
      <c r="C260" s="78" t="s">
        <v>23</v>
      </c>
      <c r="D260" s="78" t="s">
        <v>13</v>
      </c>
      <c r="E260" s="223" t="s">
        <v>525</v>
      </c>
      <c r="F260" s="236" t="s">
        <v>526</v>
      </c>
      <c r="G260" s="179"/>
      <c r="H260" s="114">
        <v>1303797.3400000001</v>
      </c>
      <c r="I260" s="47"/>
      <c r="J260" s="115"/>
      <c r="K260" s="70"/>
      <c r="L260" s="116">
        <v>1303797.3400000001</v>
      </c>
      <c r="M260" s="117"/>
      <c r="N260" s="118">
        <v>0</v>
      </c>
      <c r="O260" s="116">
        <f t="shared" si="3"/>
        <v>1303797.3400000001</v>
      </c>
      <c r="P260" s="70"/>
      <c r="R260" s="74"/>
      <c r="X260" s="88"/>
      <c r="Y260" s="89"/>
      <c r="Z260" s="88"/>
      <c r="AK260" s="49"/>
    </row>
    <row r="261" spans="1:37" s="110" customFormat="1" ht="15" customHeight="1" x14ac:dyDescent="0.25">
      <c r="A261" s="90"/>
      <c r="B261" s="102"/>
      <c r="C261" s="78" t="s">
        <v>23</v>
      </c>
      <c r="D261" s="78" t="s">
        <v>13</v>
      </c>
      <c r="E261" s="223" t="s">
        <v>527</v>
      </c>
      <c r="F261" s="236" t="s">
        <v>528</v>
      </c>
      <c r="G261" s="179"/>
      <c r="H261" s="114">
        <v>0</v>
      </c>
      <c r="I261" s="47"/>
      <c r="J261" s="115"/>
      <c r="K261" s="70"/>
      <c r="L261" s="116">
        <v>0</v>
      </c>
      <c r="M261" s="117"/>
      <c r="N261" s="118">
        <v>0</v>
      </c>
      <c r="O261" s="116">
        <f t="shared" si="3"/>
        <v>0</v>
      </c>
      <c r="P261" s="70"/>
      <c r="R261" s="74"/>
      <c r="X261" s="88"/>
      <c r="Y261" s="89"/>
      <c r="Z261" s="88"/>
      <c r="AK261" s="49"/>
    </row>
    <row r="262" spans="1:37" s="110" customFormat="1" ht="15" customHeight="1" x14ac:dyDescent="0.25">
      <c r="A262" s="90" t="s">
        <v>16</v>
      </c>
      <c r="B262" s="102"/>
      <c r="C262" s="78" t="s">
        <v>23</v>
      </c>
      <c r="D262" s="78" t="s">
        <v>23</v>
      </c>
      <c r="E262" s="220" t="s">
        <v>529</v>
      </c>
      <c r="F262" s="243" t="s">
        <v>530</v>
      </c>
      <c r="G262" s="247">
        <f>SUM(G263:G266)</f>
        <v>0</v>
      </c>
      <c r="H262" s="248">
        <v>2772066.52</v>
      </c>
      <c r="I262" s="47"/>
      <c r="J262" s="97">
        <v>0</v>
      </c>
      <c r="K262" s="70"/>
      <c r="L262" s="249">
        <v>2772066.52</v>
      </c>
      <c r="M262" s="85"/>
      <c r="N262" s="250">
        <v>0</v>
      </c>
      <c r="O262" s="249">
        <f t="shared" si="3"/>
        <v>2772066.52</v>
      </c>
      <c r="P262" s="70"/>
      <c r="R262" s="74"/>
      <c r="X262" s="88"/>
      <c r="Y262" s="89"/>
      <c r="Z262" s="88"/>
      <c r="AK262" s="49"/>
    </row>
    <row r="263" spans="1:37" s="110" customFormat="1" ht="15" customHeight="1" x14ac:dyDescent="0.25">
      <c r="A263" s="90"/>
      <c r="B263" s="102" t="s">
        <v>12</v>
      </c>
      <c r="C263" s="78" t="s">
        <v>12</v>
      </c>
      <c r="D263" s="78" t="s">
        <v>13</v>
      </c>
      <c r="E263" s="223" t="s">
        <v>531</v>
      </c>
      <c r="F263" s="236" t="s">
        <v>532</v>
      </c>
      <c r="G263" s="179"/>
      <c r="H263" s="114">
        <v>0</v>
      </c>
      <c r="I263" s="47"/>
      <c r="J263" s="115"/>
      <c r="K263" s="70"/>
      <c r="L263" s="116">
        <v>0</v>
      </c>
      <c r="M263" s="117"/>
      <c r="N263" s="118">
        <v>0</v>
      </c>
      <c r="O263" s="116">
        <f t="shared" si="3"/>
        <v>0</v>
      </c>
      <c r="P263" s="70"/>
      <c r="R263" s="74"/>
      <c r="X263" s="88"/>
      <c r="Y263" s="89"/>
      <c r="Z263" s="88"/>
      <c r="AK263" s="49"/>
    </row>
    <row r="264" spans="1:37" s="110" customFormat="1" ht="15" customHeight="1" x14ac:dyDescent="0.25">
      <c r="A264" s="90"/>
      <c r="B264" s="102"/>
      <c r="C264" s="78" t="s">
        <v>23</v>
      </c>
      <c r="D264" s="78" t="s">
        <v>13</v>
      </c>
      <c r="E264" s="223" t="s">
        <v>533</v>
      </c>
      <c r="F264" s="236" t="s">
        <v>534</v>
      </c>
      <c r="G264" s="179"/>
      <c r="H264" s="114">
        <v>0</v>
      </c>
      <c r="I264" s="47"/>
      <c r="J264" s="115"/>
      <c r="K264" s="70"/>
      <c r="L264" s="116">
        <v>0</v>
      </c>
      <c r="M264" s="117"/>
      <c r="N264" s="118">
        <v>0</v>
      </c>
      <c r="O264" s="116">
        <f t="shared" si="3"/>
        <v>0</v>
      </c>
      <c r="P264" s="70"/>
      <c r="R264" s="74"/>
      <c r="X264" s="88"/>
      <c r="Y264" s="89"/>
      <c r="Z264" s="88"/>
      <c r="AK264" s="49"/>
    </row>
    <row r="265" spans="1:37" s="110" customFormat="1" ht="15" customHeight="1" x14ac:dyDescent="0.25">
      <c r="A265" s="90"/>
      <c r="B265" s="102" t="s">
        <v>144</v>
      </c>
      <c r="C265" s="78" t="s">
        <v>144</v>
      </c>
      <c r="D265" s="78" t="s">
        <v>13</v>
      </c>
      <c r="E265" s="223" t="s">
        <v>535</v>
      </c>
      <c r="F265" s="236" t="s">
        <v>536</v>
      </c>
      <c r="G265" s="179"/>
      <c r="H265" s="114">
        <v>48553.08</v>
      </c>
      <c r="I265" s="47"/>
      <c r="J265" s="115"/>
      <c r="K265" s="70"/>
      <c r="L265" s="116">
        <v>48553.08</v>
      </c>
      <c r="M265" s="117"/>
      <c r="N265" s="118">
        <v>0</v>
      </c>
      <c r="O265" s="116">
        <f t="shared" si="3"/>
        <v>48553.08</v>
      </c>
      <c r="P265" s="70"/>
      <c r="R265" s="74"/>
      <c r="X265" s="88"/>
      <c r="Y265" s="89"/>
      <c r="Z265" s="88"/>
      <c r="AK265" s="49"/>
    </row>
    <row r="266" spans="1:37" s="110" customFormat="1" ht="15" customHeight="1" x14ac:dyDescent="0.25">
      <c r="A266" s="90"/>
      <c r="B266" s="102"/>
      <c r="C266" s="78" t="s">
        <v>23</v>
      </c>
      <c r="D266" s="78" t="s">
        <v>13</v>
      </c>
      <c r="E266" s="223" t="s">
        <v>537</v>
      </c>
      <c r="F266" s="236" t="s">
        <v>538</v>
      </c>
      <c r="G266" s="179"/>
      <c r="H266" s="114">
        <v>2723513.44</v>
      </c>
      <c r="I266" s="47"/>
      <c r="J266" s="115"/>
      <c r="K266" s="70"/>
      <c r="L266" s="116">
        <v>2723513.44</v>
      </c>
      <c r="M266" s="117"/>
      <c r="N266" s="118">
        <v>0</v>
      </c>
      <c r="O266" s="116">
        <f t="shared" ref="O266:O329" si="4">H266-N266</f>
        <v>2723513.44</v>
      </c>
      <c r="P266" s="70"/>
      <c r="R266" s="74"/>
      <c r="X266" s="88"/>
      <c r="Y266" s="89"/>
      <c r="Z266" s="88"/>
      <c r="AK266" s="49"/>
    </row>
    <row r="267" spans="1:37" s="110" customFormat="1" ht="15" customHeight="1" x14ac:dyDescent="0.25">
      <c r="A267" s="90" t="s">
        <v>16</v>
      </c>
      <c r="B267" s="102"/>
      <c r="C267" s="78" t="s">
        <v>23</v>
      </c>
      <c r="D267" s="78" t="s">
        <v>23</v>
      </c>
      <c r="E267" s="220" t="s">
        <v>539</v>
      </c>
      <c r="F267" s="243" t="s">
        <v>540</v>
      </c>
      <c r="G267" s="239">
        <f>+G268+SUM(G271:G275)</f>
        <v>0</v>
      </c>
      <c r="H267" s="251">
        <v>9386187.7399999984</v>
      </c>
      <c r="I267" s="47"/>
      <c r="J267" s="97">
        <v>0</v>
      </c>
      <c r="K267" s="70"/>
      <c r="L267" s="252">
        <v>9386187.7399999984</v>
      </c>
      <c r="M267" s="253"/>
      <c r="N267" s="254">
        <v>0</v>
      </c>
      <c r="O267" s="252">
        <f t="shared" si="4"/>
        <v>9386187.7399999984</v>
      </c>
      <c r="P267" s="70"/>
      <c r="R267" s="74"/>
      <c r="X267" s="88"/>
      <c r="Y267" s="89"/>
      <c r="Z267" s="88"/>
      <c r="AK267" s="49"/>
    </row>
    <row r="268" spans="1:37" s="110" customFormat="1" ht="15" customHeight="1" x14ac:dyDescent="0.25">
      <c r="A268" s="90" t="s">
        <v>16</v>
      </c>
      <c r="B268" s="102" t="s">
        <v>12</v>
      </c>
      <c r="C268" s="78" t="s">
        <v>12</v>
      </c>
      <c r="D268" s="78" t="s">
        <v>23</v>
      </c>
      <c r="E268" s="223" t="s">
        <v>541</v>
      </c>
      <c r="F268" s="236" t="s">
        <v>542</v>
      </c>
      <c r="G268" s="113">
        <f>+G269+G270</f>
        <v>0</v>
      </c>
      <c r="H268" s="114">
        <v>0</v>
      </c>
      <c r="I268" s="47"/>
      <c r="J268" s="97">
        <v>0</v>
      </c>
      <c r="K268" s="70"/>
      <c r="L268" s="116">
        <v>0</v>
      </c>
      <c r="M268" s="117"/>
      <c r="N268" s="118">
        <v>0</v>
      </c>
      <c r="O268" s="116">
        <f t="shared" si="4"/>
        <v>0</v>
      </c>
      <c r="P268" s="70"/>
      <c r="R268" s="74"/>
      <c r="X268" s="88"/>
      <c r="Y268" s="89"/>
      <c r="Z268" s="88"/>
      <c r="AK268" s="49"/>
    </row>
    <row r="269" spans="1:37" s="48" customFormat="1" ht="15" customHeight="1" x14ac:dyDescent="0.25">
      <c r="A269" s="136"/>
      <c r="B269" s="137" t="s">
        <v>12</v>
      </c>
      <c r="C269" s="78" t="s">
        <v>12</v>
      </c>
      <c r="D269" s="78" t="s">
        <v>13</v>
      </c>
      <c r="E269" s="224" t="s">
        <v>543</v>
      </c>
      <c r="F269" s="245" t="s">
        <v>544</v>
      </c>
      <c r="G269" s="113"/>
      <c r="H269" s="114">
        <v>0</v>
      </c>
      <c r="I269" s="47"/>
      <c r="J269" s="115"/>
      <c r="K269" s="70"/>
      <c r="L269" s="116">
        <v>0</v>
      </c>
      <c r="M269" s="117"/>
      <c r="N269" s="118">
        <v>0</v>
      </c>
      <c r="O269" s="116">
        <f t="shared" si="4"/>
        <v>0</v>
      </c>
      <c r="P269" s="70"/>
      <c r="R269" s="74"/>
      <c r="X269" s="88"/>
      <c r="Y269" s="89"/>
      <c r="Z269" s="88"/>
      <c r="AK269" s="49"/>
    </row>
    <row r="270" spans="1:37" s="48" customFormat="1" ht="15" customHeight="1" x14ac:dyDescent="0.25">
      <c r="A270" s="136"/>
      <c r="B270" s="137" t="s">
        <v>12</v>
      </c>
      <c r="C270" s="78" t="s">
        <v>12</v>
      </c>
      <c r="D270" s="78" t="s">
        <v>13</v>
      </c>
      <c r="E270" s="224" t="s">
        <v>545</v>
      </c>
      <c r="F270" s="245" t="s">
        <v>546</v>
      </c>
      <c r="G270" s="113"/>
      <c r="H270" s="114">
        <v>0</v>
      </c>
      <c r="I270" s="47"/>
      <c r="J270" s="115"/>
      <c r="K270" s="70"/>
      <c r="L270" s="116">
        <v>0</v>
      </c>
      <c r="M270" s="117"/>
      <c r="N270" s="118">
        <v>0</v>
      </c>
      <c r="O270" s="116">
        <f t="shared" si="4"/>
        <v>0</v>
      </c>
      <c r="P270" s="70"/>
      <c r="R270" s="74"/>
      <c r="X270" s="88"/>
      <c r="Y270" s="89"/>
      <c r="Z270" s="88"/>
      <c r="AK270" s="49"/>
    </row>
    <row r="271" spans="1:37" s="110" customFormat="1" ht="15" customHeight="1" x14ac:dyDescent="0.25">
      <c r="A271" s="90"/>
      <c r="B271" s="102"/>
      <c r="C271" s="78" t="s">
        <v>23</v>
      </c>
      <c r="D271" s="78" t="s">
        <v>13</v>
      </c>
      <c r="E271" s="223" t="s">
        <v>547</v>
      </c>
      <c r="F271" s="236" t="s">
        <v>548</v>
      </c>
      <c r="G271" s="179"/>
      <c r="H271" s="114">
        <v>0</v>
      </c>
      <c r="I271" s="47"/>
      <c r="J271" s="115"/>
      <c r="K271" s="70"/>
      <c r="L271" s="116">
        <v>0</v>
      </c>
      <c r="M271" s="117"/>
      <c r="N271" s="118">
        <v>0</v>
      </c>
      <c r="O271" s="116">
        <f t="shared" si="4"/>
        <v>0</v>
      </c>
      <c r="P271" s="70"/>
      <c r="R271" s="74"/>
      <c r="X271" s="88"/>
      <c r="Y271" s="89"/>
      <c r="Z271" s="88"/>
      <c r="AK271" s="49"/>
    </row>
    <row r="272" spans="1:37" s="110" customFormat="1" ht="15" customHeight="1" x14ac:dyDescent="0.25">
      <c r="A272" s="90"/>
      <c r="B272" s="102" t="s">
        <v>144</v>
      </c>
      <c r="C272" s="78" t="s">
        <v>144</v>
      </c>
      <c r="D272" s="78" t="s">
        <v>13</v>
      </c>
      <c r="E272" s="223" t="s">
        <v>549</v>
      </c>
      <c r="F272" s="236" t="s">
        <v>550</v>
      </c>
      <c r="G272" s="179"/>
      <c r="H272" s="114">
        <v>0</v>
      </c>
      <c r="I272" s="47"/>
      <c r="J272" s="115"/>
      <c r="K272" s="70"/>
      <c r="L272" s="116">
        <v>0</v>
      </c>
      <c r="M272" s="117"/>
      <c r="N272" s="118">
        <v>0</v>
      </c>
      <c r="O272" s="116">
        <f t="shared" si="4"/>
        <v>0</v>
      </c>
      <c r="P272" s="70"/>
      <c r="R272" s="74"/>
      <c r="X272" s="88"/>
      <c r="Y272" s="89"/>
      <c r="Z272" s="88"/>
      <c r="AK272" s="49"/>
    </row>
    <row r="273" spans="1:37" s="110" customFormat="1" ht="15" customHeight="1" x14ac:dyDescent="0.25">
      <c r="A273" s="90"/>
      <c r="B273" s="102" t="s">
        <v>151</v>
      </c>
      <c r="C273" s="78" t="s">
        <v>151</v>
      </c>
      <c r="D273" s="78" t="s">
        <v>13</v>
      </c>
      <c r="E273" s="223" t="s">
        <v>551</v>
      </c>
      <c r="F273" s="236" t="s">
        <v>552</v>
      </c>
      <c r="G273" s="179"/>
      <c r="H273" s="114">
        <v>0</v>
      </c>
      <c r="I273" s="47"/>
      <c r="J273" s="115"/>
      <c r="K273" s="70"/>
      <c r="L273" s="116">
        <v>0</v>
      </c>
      <c r="M273" s="117"/>
      <c r="N273" s="118">
        <v>0</v>
      </c>
      <c r="O273" s="116">
        <f t="shared" si="4"/>
        <v>0</v>
      </c>
      <c r="P273" s="70"/>
      <c r="R273" s="74"/>
      <c r="X273" s="88"/>
      <c r="Y273" s="89"/>
      <c r="Z273" s="88"/>
      <c r="AK273" s="49"/>
    </row>
    <row r="274" spans="1:37" s="110" customFormat="1" ht="15" customHeight="1" x14ac:dyDescent="0.25">
      <c r="A274" s="90"/>
      <c r="B274" s="102"/>
      <c r="C274" s="78" t="s">
        <v>23</v>
      </c>
      <c r="D274" s="78" t="s">
        <v>13</v>
      </c>
      <c r="E274" s="223" t="s">
        <v>553</v>
      </c>
      <c r="F274" s="236" t="s">
        <v>554</v>
      </c>
      <c r="G274" s="179"/>
      <c r="H274" s="114">
        <v>9178882.7199999988</v>
      </c>
      <c r="I274" s="47"/>
      <c r="J274" s="115"/>
      <c r="K274" s="70"/>
      <c r="L274" s="116">
        <v>9178882.7199999988</v>
      </c>
      <c r="M274" s="117"/>
      <c r="N274" s="118">
        <v>0</v>
      </c>
      <c r="O274" s="116">
        <f t="shared" si="4"/>
        <v>9178882.7199999988</v>
      </c>
      <c r="P274" s="70"/>
      <c r="R274" s="74"/>
      <c r="X274" s="88"/>
      <c r="Y274" s="89"/>
      <c r="Z274" s="88"/>
      <c r="AK274" s="49"/>
    </row>
    <row r="275" spans="1:37" s="110" customFormat="1" ht="15" customHeight="1" x14ac:dyDescent="0.25">
      <c r="A275" s="90"/>
      <c r="B275" s="102"/>
      <c r="C275" s="78" t="s">
        <v>23</v>
      </c>
      <c r="D275" s="78" t="s">
        <v>13</v>
      </c>
      <c r="E275" s="223" t="s">
        <v>555</v>
      </c>
      <c r="F275" s="236" t="s">
        <v>556</v>
      </c>
      <c r="G275" s="179"/>
      <c r="H275" s="114">
        <v>207305.02</v>
      </c>
      <c r="I275" s="47"/>
      <c r="J275" s="115"/>
      <c r="K275" s="70"/>
      <c r="L275" s="116">
        <v>207305.02</v>
      </c>
      <c r="M275" s="117"/>
      <c r="N275" s="118">
        <v>0</v>
      </c>
      <c r="O275" s="116">
        <f t="shared" si="4"/>
        <v>207305.02</v>
      </c>
      <c r="P275" s="70"/>
      <c r="R275" s="74"/>
      <c r="X275" s="88"/>
      <c r="Y275" s="89"/>
      <c r="Z275" s="88"/>
      <c r="AK275" s="49"/>
    </row>
    <row r="276" spans="1:37" s="110" customFormat="1" ht="15" customHeight="1" x14ac:dyDescent="0.25">
      <c r="A276" s="90" t="s">
        <v>16</v>
      </c>
      <c r="B276" s="102"/>
      <c r="C276" s="78" t="s">
        <v>23</v>
      </c>
      <c r="D276" s="78" t="s">
        <v>23</v>
      </c>
      <c r="E276" s="220" t="s">
        <v>557</v>
      </c>
      <c r="F276" s="243" t="s">
        <v>558</v>
      </c>
      <c r="G276" s="244">
        <f>SUM(G277:G283)</f>
        <v>0</v>
      </c>
      <c r="H276" s="240">
        <v>1324798.67</v>
      </c>
      <c r="I276" s="47"/>
      <c r="J276" s="97">
        <v>0</v>
      </c>
      <c r="K276" s="70"/>
      <c r="L276" s="241">
        <v>1324798.67</v>
      </c>
      <c r="M276" s="146"/>
      <c r="N276" s="242">
        <v>0</v>
      </c>
      <c r="O276" s="241">
        <f t="shared" si="4"/>
        <v>1324798.67</v>
      </c>
      <c r="P276" s="70"/>
      <c r="R276" s="74"/>
      <c r="X276" s="88"/>
      <c r="Y276" s="89"/>
      <c r="Z276" s="88"/>
      <c r="AK276" s="49"/>
    </row>
    <row r="277" spans="1:37" s="110" customFormat="1" ht="15" customHeight="1" x14ac:dyDescent="0.25">
      <c r="A277" s="90"/>
      <c r="B277" s="102"/>
      <c r="C277" s="78" t="s">
        <v>23</v>
      </c>
      <c r="D277" s="78" t="s">
        <v>13</v>
      </c>
      <c r="E277" s="223" t="s">
        <v>559</v>
      </c>
      <c r="F277" s="236" t="s">
        <v>560</v>
      </c>
      <c r="G277" s="179"/>
      <c r="H277" s="114">
        <v>0</v>
      </c>
      <c r="I277" s="47"/>
      <c r="J277" s="115"/>
      <c r="K277" s="70"/>
      <c r="L277" s="116">
        <v>0</v>
      </c>
      <c r="M277" s="117"/>
      <c r="N277" s="118">
        <v>0</v>
      </c>
      <c r="O277" s="116">
        <f t="shared" si="4"/>
        <v>0</v>
      </c>
      <c r="P277" s="70"/>
      <c r="R277" s="74"/>
      <c r="X277" s="88"/>
      <c r="Y277" s="89"/>
      <c r="Z277" s="88"/>
      <c r="AK277" s="49"/>
    </row>
    <row r="278" spans="1:37" s="110" customFormat="1" ht="15" customHeight="1" x14ac:dyDescent="0.25">
      <c r="A278" s="90"/>
      <c r="B278" s="102"/>
      <c r="C278" s="78" t="s">
        <v>23</v>
      </c>
      <c r="D278" s="78" t="s">
        <v>13</v>
      </c>
      <c r="E278" s="223" t="s">
        <v>561</v>
      </c>
      <c r="F278" s="236" t="s">
        <v>562</v>
      </c>
      <c r="G278" s="179"/>
      <c r="H278" s="114">
        <v>1321563.8899999999</v>
      </c>
      <c r="I278" s="47"/>
      <c r="J278" s="115"/>
      <c r="K278" s="70"/>
      <c r="L278" s="116">
        <v>1321563.8899999999</v>
      </c>
      <c r="M278" s="117"/>
      <c r="N278" s="118">
        <v>0</v>
      </c>
      <c r="O278" s="116">
        <f t="shared" si="4"/>
        <v>1321563.8899999999</v>
      </c>
      <c r="P278" s="70"/>
      <c r="R278" s="74"/>
      <c r="X278" s="88"/>
      <c r="Y278" s="89"/>
      <c r="Z278" s="88"/>
      <c r="AK278" s="49"/>
    </row>
    <row r="279" spans="1:37" s="110" customFormat="1" ht="15" customHeight="1" x14ac:dyDescent="0.25">
      <c r="A279" s="90"/>
      <c r="B279" s="102"/>
      <c r="C279" s="78" t="s">
        <v>23</v>
      </c>
      <c r="D279" s="78" t="s">
        <v>13</v>
      </c>
      <c r="E279" s="223" t="s">
        <v>563</v>
      </c>
      <c r="F279" s="236" t="s">
        <v>564</v>
      </c>
      <c r="G279" s="179"/>
      <c r="H279" s="114">
        <v>0</v>
      </c>
      <c r="I279" s="47"/>
      <c r="J279" s="115"/>
      <c r="K279" s="70"/>
      <c r="L279" s="116">
        <v>0</v>
      </c>
      <c r="M279" s="117"/>
      <c r="N279" s="118">
        <v>0</v>
      </c>
      <c r="O279" s="116">
        <f t="shared" si="4"/>
        <v>0</v>
      </c>
      <c r="P279" s="70"/>
      <c r="R279" s="74"/>
      <c r="X279" s="88"/>
      <c r="Y279" s="89"/>
      <c r="Z279" s="88"/>
      <c r="AK279" s="49"/>
    </row>
    <row r="280" spans="1:37" s="110" customFormat="1" ht="15" customHeight="1" x14ac:dyDescent="0.25">
      <c r="A280" s="90"/>
      <c r="B280" s="102"/>
      <c r="C280" s="78" t="s">
        <v>23</v>
      </c>
      <c r="D280" s="78" t="s">
        <v>13</v>
      </c>
      <c r="E280" s="223" t="s">
        <v>565</v>
      </c>
      <c r="F280" s="236" t="s">
        <v>566</v>
      </c>
      <c r="G280" s="179"/>
      <c r="H280" s="114">
        <v>3234.78</v>
      </c>
      <c r="I280" s="47"/>
      <c r="J280" s="115"/>
      <c r="K280" s="70"/>
      <c r="L280" s="116">
        <v>3234.78</v>
      </c>
      <c r="M280" s="117"/>
      <c r="N280" s="118">
        <v>0</v>
      </c>
      <c r="O280" s="116">
        <f t="shared" si="4"/>
        <v>3234.78</v>
      </c>
      <c r="P280" s="70"/>
      <c r="R280" s="74"/>
      <c r="X280" s="88"/>
      <c r="Y280" s="89"/>
      <c r="Z280" s="88"/>
      <c r="AK280" s="49"/>
    </row>
    <row r="281" spans="1:37" s="110" customFormat="1" ht="15" customHeight="1" x14ac:dyDescent="0.25">
      <c r="A281" s="90"/>
      <c r="B281" s="102" t="s">
        <v>12</v>
      </c>
      <c r="C281" s="78" t="s">
        <v>12</v>
      </c>
      <c r="D281" s="78" t="s">
        <v>13</v>
      </c>
      <c r="E281" s="223" t="s">
        <v>567</v>
      </c>
      <c r="F281" s="236" t="s">
        <v>568</v>
      </c>
      <c r="G281" s="179"/>
      <c r="H281" s="114">
        <v>0</v>
      </c>
      <c r="I281" s="47"/>
      <c r="J281" s="115"/>
      <c r="K281" s="70"/>
      <c r="L281" s="116">
        <v>0</v>
      </c>
      <c r="M281" s="117"/>
      <c r="N281" s="118">
        <v>0</v>
      </c>
      <c r="O281" s="116">
        <f t="shared" si="4"/>
        <v>0</v>
      </c>
      <c r="P281" s="70"/>
      <c r="R281" s="74"/>
      <c r="X281" s="88"/>
      <c r="Y281" s="89"/>
      <c r="Z281" s="88"/>
      <c r="AK281" s="49"/>
    </row>
    <row r="282" spans="1:37" s="110" customFormat="1" ht="15" customHeight="1" x14ac:dyDescent="0.25">
      <c r="A282" s="90"/>
      <c r="B282" s="102"/>
      <c r="C282" s="78" t="s">
        <v>23</v>
      </c>
      <c r="D282" s="78" t="s">
        <v>13</v>
      </c>
      <c r="E282" s="223" t="s">
        <v>569</v>
      </c>
      <c r="F282" s="236" t="s">
        <v>570</v>
      </c>
      <c r="G282" s="179"/>
      <c r="H282" s="114">
        <v>0</v>
      </c>
      <c r="I282" s="47"/>
      <c r="J282" s="115"/>
      <c r="K282" s="70"/>
      <c r="L282" s="116">
        <v>0</v>
      </c>
      <c r="M282" s="117"/>
      <c r="N282" s="118">
        <v>0</v>
      </c>
      <c r="O282" s="116">
        <f t="shared" si="4"/>
        <v>0</v>
      </c>
      <c r="P282" s="70"/>
      <c r="R282" s="74"/>
      <c r="X282" s="88"/>
      <c r="Y282" s="89"/>
      <c r="Z282" s="88"/>
      <c r="AK282" s="49"/>
    </row>
    <row r="283" spans="1:37" s="110" customFormat="1" ht="15" customHeight="1" x14ac:dyDescent="0.25">
      <c r="A283" s="90"/>
      <c r="B283" s="102" t="s">
        <v>12</v>
      </c>
      <c r="C283" s="78" t="s">
        <v>12</v>
      </c>
      <c r="D283" s="78" t="s">
        <v>13</v>
      </c>
      <c r="E283" s="223" t="s">
        <v>571</v>
      </c>
      <c r="F283" s="236" t="s">
        <v>572</v>
      </c>
      <c r="G283" s="179"/>
      <c r="H283" s="114">
        <v>0</v>
      </c>
      <c r="I283" s="47"/>
      <c r="J283" s="115"/>
      <c r="K283" s="70"/>
      <c r="L283" s="116">
        <v>0</v>
      </c>
      <c r="M283" s="117"/>
      <c r="N283" s="118">
        <v>0</v>
      </c>
      <c r="O283" s="116">
        <f t="shared" si="4"/>
        <v>0</v>
      </c>
      <c r="P283" s="70"/>
      <c r="R283" s="74"/>
      <c r="X283" s="88"/>
      <c r="Y283" s="89"/>
      <c r="Z283" s="88"/>
      <c r="AK283" s="49"/>
    </row>
    <row r="284" spans="1:37" s="110" customFormat="1" ht="15" customHeight="1" x14ac:dyDescent="0.25">
      <c r="A284" s="90" t="s">
        <v>16</v>
      </c>
      <c r="B284" s="102"/>
      <c r="C284" s="78" t="s">
        <v>23</v>
      </c>
      <c r="D284" s="78" t="s">
        <v>23</v>
      </c>
      <c r="E284" s="220" t="s">
        <v>573</v>
      </c>
      <c r="F284" s="243" t="s">
        <v>574</v>
      </c>
      <c r="G284" s="244">
        <f>SUM(G285:G291)</f>
        <v>0</v>
      </c>
      <c r="H284" s="240">
        <v>4016062.4</v>
      </c>
      <c r="I284" s="47"/>
      <c r="J284" s="255">
        <v>1291333.21</v>
      </c>
      <c r="K284" s="70"/>
      <c r="L284" s="241">
        <v>2724729.19</v>
      </c>
      <c r="M284" s="146"/>
      <c r="N284" s="242">
        <v>7233.65</v>
      </c>
      <c r="O284" s="241">
        <f t="shared" si="4"/>
        <v>4008828.75</v>
      </c>
      <c r="P284" s="70"/>
      <c r="R284" s="74"/>
      <c r="X284" s="88"/>
      <c r="Y284" s="89"/>
      <c r="Z284" s="88"/>
      <c r="AK284" s="49"/>
    </row>
    <row r="285" spans="1:37" s="110" customFormat="1" ht="15" customHeight="1" x14ac:dyDescent="0.25">
      <c r="A285" s="90"/>
      <c r="B285" s="102"/>
      <c r="C285" s="78" t="s">
        <v>23</v>
      </c>
      <c r="D285" s="78" t="s">
        <v>13</v>
      </c>
      <c r="E285" s="223" t="s">
        <v>575</v>
      </c>
      <c r="F285" s="236" t="s">
        <v>576</v>
      </c>
      <c r="G285" s="179"/>
      <c r="H285" s="114">
        <v>25664.57</v>
      </c>
      <c r="I285" s="47"/>
      <c r="J285" s="115"/>
      <c r="K285" s="70"/>
      <c r="L285" s="116">
        <v>25664.57</v>
      </c>
      <c r="M285" s="117"/>
      <c r="N285" s="118">
        <v>0</v>
      </c>
      <c r="O285" s="116">
        <f t="shared" si="4"/>
        <v>25664.57</v>
      </c>
      <c r="P285" s="70"/>
      <c r="R285" s="74"/>
      <c r="X285" s="88"/>
      <c r="Y285" s="89"/>
      <c r="Z285" s="88"/>
      <c r="AK285" s="49"/>
    </row>
    <row r="286" spans="1:37" s="110" customFormat="1" ht="15" customHeight="1" x14ac:dyDescent="0.25">
      <c r="A286" s="90"/>
      <c r="B286" s="102"/>
      <c r="C286" s="78" t="s">
        <v>23</v>
      </c>
      <c r="D286" s="78" t="s">
        <v>13</v>
      </c>
      <c r="E286" s="223" t="s">
        <v>577</v>
      </c>
      <c r="F286" s="236" t="s">
        <v>578</v>
      </c>
      <c r="G286" s="179"/>
      <c r="H286" s="114">
        <v>2040.17</v>
      </c>
      <c r="I286" s="47"/>
      <c r="J286" s="115"/>
      <c r="K286" s="70"/>
      <c r="L286" s="116">
        <v>2040.17</v>
      </c>
      <c r="M286" s="117"/>
      <c r="N286" s="118">
        <v>0</v>
      </c>
      <c r="O286" s="116">
        <f t="shared" si="4"/>
        <v>2040.17</v>
      </c>
      <c r="P286" s="70"/>
      <c r="R286" s="74"/>
      <c r="X286" s="88"/>
      <c r="Y286" s="89"/>
      <c r="Z286" s="88"/>
      <c r="AK286" s="49"/>
    </row>
    <row r="287" spans="1:37" s="110" customFormat="1" ht="15" customHeight="1" x14ac:dyDescent="0.25">
      <c r="A287" s="90"/>
      <c r="B287" s="102"/>
      <c r="C287" s="78" t="s">
        <v>23</v>
      </c>
      <c r="D287" s="78" t="s">
        <v>13</v>
      </c>
      <c r="E287" s="223" t="s">
        <v>579</v>
      </c>
      <c r="F287" s="236" t="s">
        <v>580</v>
      </c>
      <c r="G287" s="179"/>
      <c r="H287" s="114">
        <v>0</v>
      </c>
      <c r="I287" s="47"/>
      <c r="J287" s="115"/>
      <c r="K287" s="70"/>
      <c r="L287" s="116">
        <v>0</v>
      </c>
      <c r="M287" s="117"/>
      <c r="N287" s="118">
        <v>0</v>
      </c>
      <c r="O287" s="116">
        <f t="shared" si="4"/>
        <v>0</v>
      </c>
      <c r="P287" s="70"/>
      <c r="R287" s="74"/>
      <c r="X287" s="88"/>
      <c r="Y287" s="89"/>
      <c r="Z287" s="88"/>
      <c r="AK287" s="49"/>
    </row>
    <row r="288" spans="1:37" s="110" customFormat="1" ht="15" customHeight="1" x14ac:dyDescent="0.25">
      <c r="A288" s="90"/>
      <c r="B288" s="102"/>
      <c r="C288" s="78" t="s">
        <v>23</v>
      </c>
      <c r="D288" s="78" t="s">
        <v>13</v>
      </c>
      <c r="E288" s="223" t="s">
        <v>581</v>
      </c>
      <c r="F288" s="236" t="s">
        <v>582</v>
      </c>
      <c r="G288" s="179"/>
      <c r="H288" s="114">
        <v>1704050.91</v>
      </c>
      <c r="I288" s="47"/>
      <c r="J288" s="115"/>
      <c r="K288" s="70"/>
      <c r="L288" s="116">
        <v>1704050.91</v>
      </c>
      <c r="M288" s="117"/>
      <c r="N288" s="118">
        <v>0</v>
      </c>
      <c r="O288" s="116">
        <f t="shared" si="4"/>
        <v>1704050.91</v>
      </c>
      <c r="P288" s="70"/>
      <c r="R288" s="74"/>
      <c r="X288" s="88"/>
      <c r="Y288" s="89"/>
      <c r="Z288" s="88"/>
      <c r="AK288" s="49"/>
    </row>
    <row r="289" spans="1:37" s="110" customFormat="1" ht="15" customHeight="1" x14ac:dyDescent="0.25">
      <c r="A289" s="90"/>
      <c r="B289" s="102"/>
      <c r="C289" s="78" t="s">
        <v>23</v>
      </c>
      <c r="D289" s="78" t="s">
        <v>13</v>
      </c>
      <c r="E289" s="223" t="s">
        <v>583</v>
      </c>
      <c r="F289" s="236" t="s">
        <v>584</v>
      </c>
      <c r="G289" s="179"/>
      <c r="H289" s="114">
        <v>2265205.15</v>
      </c>
      <c r="I289" s="47"/>
      <c r="J289" s="256">
        <v>1291333.21</v>
      </c>
      <c r="K289" s="70"/>
      <c r="L289" s="116">
        <v>973871.94</v>
      </c>
      <c r="M289" s="117"/>
      <c r="N289" s="118">
        <v>7233.65</v>
      </c>
      <c r="O289" s="116">
        <f t="shared" si="4"/>
        <v>2257971.5</v>
      </c>
      <c r="P289" s="70"/>
      <c r="R289" s="74"/>
      <c r="X289" s="88"/>
      <c r="Y289" s="89"/>
      <c r="Z289" s="88"/>
      <c r="AK289" s="49"/>
    </row>
    <row r="290" spans="1:37" s="110" customFormat="1" ht="15" customHeight="1" x14ac:dyDescent="0.25">
      <c r="A290" s="90"/>
      <c r="B290" s="102" t="s">
        <v>12</v>
      </c>
      <c r="C290" s="78" t="s">
        <v>12</v>
      </c>
      <c r="D290" s="78" t="s">
        <v>13</v>
      </c>
      <c r="E290" s="223" t="s">
        <v>585</v>
      </c>
      <c r="F290" s="236" t="s">
        <v>586</v>
      </c>
      <c r="G290" s="179"/>
      <c r="H290" s="114">
        <v>19101.599999999999</v>
      </c>
      <c r="I290" s="47"/>
      <c r="J290" s="115"/>
      <c r="K290" s="70"/>
      <c r="L290" s="116">
        <v>19101.599999999999</v>
      </c>
      <c r="M290" s="117"/>
      <c r="N290" s="118">
        <v>0</v>
      </c>
      <c r="O290" s="116">
        <f t="shared" si="4"/>
        <v>19101.599999999999</v>
      </c>
      <c r="P290" s="70"/>
      <c r="R290" s="74"/>
      <c r="X290" s="88"/>
      <c r="Y290" s="89"/>
      <c r="Z290" s="88"/>
      <c r="AK290" s="49"/>
    </row>
    <row r="291" spans="1:37" s="188" customFormat="1" ht="15" customHeight="1" x14ac:dyDescent="0.25">
      <c r="A291" s="90"/>
      <c r="B291" s="102" t="s">
        <v>12</v>
      </c>
      <c r="C291" s="78" t="s">
        <v>12</v>
      </c>
      <c r="D291" s="78" t="s">
        <v>13</v>
      </c>
      <c r="E291" s="223" t="s">
        <v>587</v>
      </c>
      <c r="F291" s="236" t="s">
        <v>588</v>
      </c>
      <c r="G291" s="179"/>
      <c r="H291" s="114">
        <v>0</v>
      </c>
      <c r="I291" s="47"/>
      <c r="J291" s="160"/>
      <c r="K291" s="234"/>
      <c r="L291" s="116">
        <v>0</v>
      </c>
      <c r="M291" s="117"/>
      <c r="N291" s="118">
        <v>0</v>
      </c>
      <c r="O291" s="116">
        <f t="shared" si="4"/>
        <v>0</v>
      </c>
      <c r="P291" s="234"/>
      <c r="R291" s="235"/>
      <c r="X291" s="88"/>
      <c r="Y291" s="89"/>
      <c r="Z291" s="88"/>
      <c r="AK291" s="161"/>
    </row>
    <row r="292" spans="1:37" s="110" customFormat="1" ht="15" customHeight="1" x14ac:dyDescent="0.25">
      <c r="A292" s="90" t="s">
        <v>16</v>
      </c>
      <c r="B292" s="102"/>
      <c r="C292" s="78" t="s">
        <v>23</v>
      </c>
      <c r="D292" s="78" t="s">
        <v>23</v>
      </c>
      <c r="E292" s="220" t="s">
        <v>589</v>
      </c>
      <c r="F292" s="243" t="s">
        <v>590</v>
      </c>
      <c r="G292" s="244">
        <f>+G293+G294+G295+G302</f>
        <v>0</v>
      </c>
      <c r="H292" s="240">
        <v>4484805.6100000013</v>
      </c>
      <c r="I292" s="47"/>
      <c r="J292" s="97">
        <v>0</v>
      </c>
      <c r="K292" s="70"/>
      <c r="L292" s="241">
        <v>4484805.6100000013</v>
      </c>
      <c r="M292" s="146"/>
      <c r="N292" s="242">
        <v>8815181.5399999991</v>
      </c>
      <c r="O292" s="241">
        <f t="shared" si="4"/>
        <v>-4330375.9299999978</v>
      </c>
      <c r="P292" s="70"/>
      <c r="R292" s="74"/>
      <c r="X292" s="88"/>
      <c r="Y292" s="89"/>
      <c r="Z292" s="88"/>
      <c r="AK292" s="49"/>
    </row>
    <row r="293" spans="1:37" s="48" customFormat="1" ht="15" customHeight="1" x14ac:dyDescent="0.25">
      <c r="A293" s="136"/>
      <c r="B293" s="137" t="s">
        <v>12</v>
      </c>
      <c r="C293" s="78" t="s">
        <v>12</v>
      </c>
      <c r="D293" s="78" t="s">
        <v>13</v>
      </c>
      <c r="E293" s="223" t="s">
        <v>591</v>
      </c>
      <c r="F293" s="236" t="s">
        <v>592</v>
      </c>
      <c r="G293" s="179"/>
      <c r="H293" s="114">
        <v>4703.9399999999996</v>
      </c>
      <c r="I293" s="47"/>
      <c r="J293" s="115"/>
      <c r="K293" s="70"/>
      <c r="L293" s="116">
        <v>4703.9399999999996</v>
      </c>
      <c r="M293" s="117"/>
      <c r="N293" s="118">
        <v>0</v>
      </c>
      <c r="O293" s="116">
        <f t="shared" si="4"/>
        <v>4703.9399999999996</v>
      </c>
      <c r="P293" s="70"/>
      <c r="R293" s="74"/>
      <c r="X293" s="88"/>
      <c r="Y293" s="89"/>
      <c r="Z293" s="88"/>
      <c r="AK293" s="49"/>
    </row>
    <row r="294" spans="1:37" s="48" customFormat="1" ht="15" customHeight="1" x14ac:dyDescent="0.25">
      <c r="A294" s="136"/>
      <c r="B294" s="137"/>
      <c r="C294" s="78" t="s">
        <v>23</v>
      </c>
      <c r="D294" s="78" t="s">
        <v>13</v>
      </c>
      <c r="E294" s="223" t="s">
        <v>593</v>
      </c>
      <c r="F294" s="236" t="s">
        <v>594</v>
      </c>
      <c r="G294" s="179"/>
      <c r="H294" s="114">
        <v>0</v>
      </c>
      <c r="I294" s="47"/>
      <c r="J294" s="115"/>
      <c r="K294" s="70"/>
      <c r="L294" s="116">
        <v>0</v>
      </c>
      <c r="M294" s="117"/>
      <c r="N294" s="118">
        <v>0</v>
      </c>
      <c r="O294" s="116">
        <f t="shared" si="4"/>
        <v>0</v>
      </c>
      <c r="P294" s="70"/>
      <c r="R294" s="74"/>
      <c r="X294" s="88"/>
      <c r="Y294" s="89"/>
      <c r="Z294" s="88"/>
      <c r="AK294" s="49"/>
    </row>
    <row r="295" spans="1:37" s="48" customFormat="1" ht="15" customHeight="1" x14ac:dyDescent="0.25">
      <c r="A295" s="136" t="s">
        <v>16</v>
      </c>
      <c r="B295" s="137"/>
      <c r="C295" s="78" t="s">
        <v>23</v>
      </c>
      <c r="D295" s="78" t="s">
        <v>23</v>
      </c>
      <c r="E295" s="223" t="s">
        <v>595</v>
      </c>
      <c r="F295" s="236" t="s">
        <v>596</v>
      </c>
      <c r="G295" s="113">
        <f>SUM(G296:G301)</f>
        <v>0</v>
      </c>
      <c r="H295" s="257">
        <v>4425089.5600000005</v>
      </c>
      <c r="I295" s="47"/>
      <c r="J295" s="97">
        <v>0</v>
      </c>
      <c r="K295" s="70"/>
      <c r="L295" s="124">
        <v>4425089.5600000005</v>
      </c>
      <c r="M295" s="108"/>
      <c r="N295" s="258">
        <v>8815181.5399999991</v>
      </c>
      <c r="O295" s="124">
        <f t="shared" si="4"/>
        <v>-4390091.9799999986</v>
      </c>
      <c r="P295" s="70"/>
      <c r="R295" s="74"/>
      <c r="X295" s="88"/>
      <c r="Y295" s="89"/>
      <c r="Z295" s="88"/>
      <c r="AK295" s="49"/>
    </row>
    <row r="296" spans="1:37" s="48" customFormat="1" ht="15" customHeight="1" x14ac:dyDescent="0.25">
      <c r="A296" s="136"/>
      <c r="B296" s="137"/>
      <c r="C296" s="78" t="s">
        <v>23</v>
      </c>
      <c r="D296" s="78" t="s">
        <v>13</v>
      </c>
      <c r="E296" s="224" t="s">
        <v>597</v>
      </c>
      <c r="F296" s="245" t="s">
        <v>598</v>
      </c>
      <c r="G296" s="113"/>
      <c r="H296" s="114">
        <v>3253633.25</v>
      </c>
      <c r="I296" s="47"/>
      <c r="J296" s="115"/>
      <c r="K296" s="70"/>
      <c r="L296" s="116">
        <v>3253633.25</v>
      </c>
      <c r="M296" s="117"/>
      <c r="N296" s="118">
        <v>6598276.2299999995</v>
      </c>
      <c r="O296" s="116">
        <f t="shared" si="4"/>
        <v>-3344642.9799999995</v>
      </c>
      <c r="P296" s="70"/>
      <c r="R296" s="74"/>
      <c r="X296" s="88"/>
      <c r="Y296" s="89"/>
      <c r="Z296" s="88"/>
      <c r="AK296" s="49"/>
    </row>
    <row r="297" spans="1:37" s="48" customFormat="1" ht="15" customHeight="1" x14ac:dyDescent="0.25">
      <c r="A297" s="136"/>
      <c r="B297" s="137"/>
      <c r="C297" s="78" t="s">
        <v>23</v>
      </c>
      <c r="D297" s="78" t="s">
        <v>13</v>
      </c>
      <c r="E297" s="224" t="s">
        <v>599</v>
      </c>
      <c r="F297" s="245" t="s">
        <v>600</v>
      </c>
      <c r="G297" s="113"/>
      <c r="H297" s="114">
        <v>0</v>
      </c>
      <c r="I297" s="47"/>
      <c r="J297" s="115"/>
      <c r="K297" s="70"/>
      <c r="L297" s="116">
        <v>0</v>
      </c>
      <c r="M297" s="117"/>
      <c r="N297" s="118">
        <v>0</v>
      </c>
      <c r="O297" s="116">
        <f t="shared" si="4"/>
        <v>0</v>
      </c>
      <c r="P297" s="70"/>
      <c r="R297" s="74"/>
      <c r="X297" s="88"/>
      <c r="Y297" s="89"/>
      <c r="Z297" s="88"/>
      <c r="AK297" s="49"/>
    </row>
    <row r="298" spans="1:37" s="48" customFormat="1" ht="15" customHeight="1" x14ac:dyDescent="0.25">
      <c r="A298" s="136"/>
      <c r="B298" s="137"/>
      <c r="C298" s="78" t="s">
        <v>23</v>
      </c>
      <c r="D298" s="78" t="s">
        <v>13</v>
      </c>
      <c r="E298" s="224" t="s">
        <v>601</v>
      </c>
      <c r="F298" s="245" t="s">
        <v>602</v>
      </c>
      <c r="G298" s="113"/>
      <c r="H298" s="114">
        <v>140794.13999999998</v>
      </c>
      <c r="I298" s="47"/>
      <c r="J298" s="115"/>
      <c r="K298" s="70"/>
      <c r="L298" s="116">
        <v>140794.13999999998</v>
      </c>
      <c r="M298" s="117"/>
      <c r="N298" s="118">
        <v>1165372.72</v>
      </c>
      <c r="O298" s="116">
        <f t="shared" si="4"/>
        <v>-1024578.58</v>
      </c>
      <c r="P298" s="70"/>
      <c r="R298" s="74"/>
      <c r="X298" s="88"/>
      <c r="Y298" s="89"/>
      <c r="Z298" s="88"/>
      <c r="AK298" s="49"/>
    </row>
    <row r="299" spans="1:37" s="48" customFormat="1" ht="15" customHeight="1" x14ac:dyDescent="0.25">
      <c r="A299" s="136"/>
      <c r="B299" s="137"/>
      <c r="C299" s="78" t="s">
        <v>23</v>
      </c>
      <c r="D299" s="78" t="s">
        <v>13</v>
      </c>
      <c r="E299" s="224" t="s">
        <v>603</v>
      </c>
      <c r="F299" s="245" t="s">
        <v>604</v>
      </c>
      <c r="G299" s="113"/>
      <c r="H299" s="114">
        <v>0</v>
      </c>
      <c r="I299" s="47"/>
      <c r="J299" s="115"/>
      <c r="K299" s="70"/>
      <c r="L299" s="116">
        <v>0</v>
      </c>
      <c r="M299" s="117"/>
      <c r="N299" s="118">
        <v>0</v>
      </c>
      <c r="O299" s="116">
        <f t="shared" si="4"/>
        <v>0</v>
      </c>
      <c r="P299" s="70"/>
      <c r="R299" s="74"/>
      <c r="X299" s="88"/>
      <c r="Y299" s="89"/>
      <c r="Z299" s="88"/>
      <c r="AK299" s="49"/>
    </row>
    <row r="300" spans="1:37" s="48" customFormat="1" ht="15" customHeight="1" x14ac:dyDescent="0.25">
      <c r="A300" s="136"/>
      <c r="B300" s="137"/>
      <c r="C300" s="78" t="s">
        <v>23</v>
      </c>
      <c r="D300" s="78" t="s">
        <v>13</v>
      </c>
      <c r="E300" s="224" t="s">
        <v>605</v>
      </c>
      <c r="F300" s="245" t="s">
        <v>606</v>
      </c>
      <c r="G300" s="113"/>
      <c r="H300" s="114">
        <v>168759.89</v>
      </c>
      <c r="I300" s="47"/>
      <c r="J300" s="115"/>
      <c r="K300" s="70"/>
      <c r="L300" s="116">
        <v>168759.89</v>
      </c>
      <c r="M300" s="117"/>
      <c r="N300" s="118">
        <v>0</v>
      </c>
      <c r="O300" s="116">
        <f t="shared" si="4"/>
        <v>168759.89</v>
      </c>
      <c r="P300" s="70"/>
      <c r="R300" s="74"/>
      <c r="X300" s="88"/>
      <c r="Y300" s="89"/>
      <c r="Z300" s="88"/>
      <c r="AK300" s="49"/>
    </row>
    <row r="301" spans="1:37" s="48" customFormat="1" ht="15" customHeight="1" x14ac:dyDescent="0.25">
      <c r="A301" s="136"/>
      <c r="B301" s="137"/>
      <c r="C301" s="78" t="s">
        <v>23</v>
      </c>
      <c r="D301" s="78" t="s">
        <v>13</v>
      </c>
      <c r="E301" s="224" t="s">
        <v>607</v>
      </c>
      <c r="F301" s="245" t="s">
        <v>608</v>
      </c>
      <c r="G301" s="113"/>
      <c r="H301" s="114">
        <v>861902.28</v>
      </c>
      <c r="I301" s="47"/>
      <c r="J301" s="115"/>
      <c r="K301" s="70"/>
      <c r="L301" s="116">
        <v>861902.28</v>
      </c>
      <c r="M301" s="117"/>
      <c r="N301" s="118">
        <v>1051532.5900000001</v>
      </c>
      <c r="O301" s="116">
        <f t="shared" si="4"/>
        <v>-189630.31000000006</v>
      </c>
      <c r="P301" s="70"/>
      <c r="R301" s="74"/>
      <c r="X301" s="88"/>
      <c r="Y301" s="89"/>
      <c r="Z301" s="88"/>
      <c r="AK301" s="49"/>
    </row>
    <row r="302" spans="1:37" s="48" customFormat="1" ht="15" customHeight="1" x14ac:dyDescent="0.25">
      <c r="A302" s="136" t="s">
        <v>16</v>
      </c>
      <c r="B302" s="137"/>
      <c r="C302" s="78" t="s">
        <v>23</v>
      </c>
      <c r="D302" s="78" t="s">
        <v>23</v>
      </c>
      <c r="E302" s="223" t="s">
        <v>609</v>
      </c>
      <c r="F302" s="236" t="s">
        <v>610</v>
      </c>
      <c r="G302" s="113">
        <f>SUM(G303:G305)</f>
        <v>0</v>
      </c>
      <c r="H302" s="114">
        <v>55012.11</v>
      </c>
      <c r="I302" s="47"/>
      <c r="J302" s="97">
        <v>0</v>
      </c>
      <c r="K302" s="70"/>
      <c r="L302" s="116">
        <v>55012.11</v>
      </c>
      <c r="M302" s="117"/>
      <c r="N302" s="118">
        <v>0</v>
      </c>
      <c r="O302" s="116">
        <f t="shared" si="4"/>
        <v>55012.11</v>
      </c>
      <c r="P302" s="70"/>
      <c r="R302" s="74"/>
      <c r="X302" s="88"/>
      <c r="Y302" s="89"/>
      <c r="Z302" s="88"/>
      <c r="AK302" s="49"/>
    </row>
    <row r="303" spans="1:37" s="48" customFormat="1" ht="15" customHeight="1" x14ac:dyDescent="0.25">
      <c r="A303" s="136"/>
      <c r="B303" s="137" t="s">
        <v>12</v>
      </c>
      <c r="C303" s="78" t="s">
        <v>12</v>
      </c>
      <c r="D303" s="78" t="s">
        <v>13</v>
      </c>
      <c r="E303" s="224" t="s">
        <v>611</v>
      </c>
      <c r="F303" s="245" t="s">
        <v>612</v>
      </c>
      <c r="G303" s="113"/>
      <c r="H303" s="114">
        <v>0</v>
      </c>
      <c r="I303" s="47"/>
      <c r="J303" s="115"/>
      <c r="K303" s="70"/>
      <c r="L303" s="116">
        <v>0</v>
      </c>
      <c r="M303" s="117"/>
      <c r="N303" s="118">
        <v>0</v>
      </c>
      <c r="O303" s="116">
        <f t="shared" si="4"/>
        <v>0</v>
      </c>
      <c r="P303" s="70"/>
      <c r="R303" s="74"/>
      <c r="X303" s="88"/>
      <c r="Y303" s="89"/>
      <c r="Z303" s="88"/>
      <c r="AK303" s="49"/>
    </row>
    <row r="304" spans="1:37" s="48" customFormat="1" ht="15" customHeight="1" x14ac:dyDescent="0.25">
      <c r="A304" s="136"/>
      <c r="B304" s="137"/>
      <c r="C304" s="78" t="s">
        <v>23</v>
      </c>
      <c r="D304" s="78" t="s">
        <v>13</v>
      </c>
      <c r="E304" s="224" t="s">
        <v>613</v>
      </c>
      <c r="F304" s="245" t="s">
        <v>614</v>
      </c>
      <c r="G304" s="113"/>
      <c r="H304" s="114">
        <v>55012.11</v>
      </c>
      <c r="I304" s="47"/>
      <c r="J304" s="115"/>
      <c r="K304" s="70"/>
      <c r="L304" s="116">
        <v>55012.11</v>
      </c>
      <c r="M304" s="117"/>
      <c r="N304" s="118">
        <v>0</v>
      </c>
      <c r="O304" s="116">
        <f t="shared" si="4"/>
        <v>55012.11</v>
      </c>
      <c r="P304" s="70"/>
      <c r="R304" s="74"/>
      <c r="X304" s="88"/>
      <c r="Y304" s="89"/>
      <c r="Z304" s="88"/>
      <c r="AK304" s="49"/>
    </row>
    <row r="305" spans="1:37" s="48" customFormat="1" ht="15" customHeight="1" x14ac:dyDescent="0.25">
      <c r="A305" s="136"/>
      <c r="B305" s="137" t="s">
        <v>151</v>
      </c>
      <c r="C305" s="78" t="s">
        <v>151</v>
      </c>
      <c r="D305" s="78" t="s">
        <v>13</v>
      </c>
      <c r="E305" s="224" t="s">
        <v>615</v>
      </c>
      <c r="F305" s="245" t="s">
        <v>616</v>
      </c>
      <c r="G305" s="113"/>
      <c r="H305" s="114">
        <v>0</v>
      </c>
      <c r="I305" s="47"/>
      <c r="J305" s="115"/>
      <c r="K305" s="70"/>
      <c r="L305" s="116">
        <v>0</v>
      </c>
      <c r="M305" s="117"/>
      <c r="N305" s="118">
        <v>0</v>
      </c>
      <c r="O305" s="116">
        <f t="shared" si="4"/>
        <v>0</v>
      </c>
      <c r="P305" s="70"/>
      <c r="R305" s="74"/>
      <c r="X305" s="88"/>
      <c r="Y305" s="89"/>
      <c r="Z305" s="88"/>
      <c r="AK305" s="49"/>
    </row>
    <row r="306" spans="1:37" s="48" customFormat="1" ht="15" customHeight="1" x14ac:dyDescent="0.25">
      <c r="A306" s="136" t="s">
        <v>16</v>
      </c>
      <c r="B306" s="137"/>
      <c r="C306" s="78" t="s">
        <v>23</v>
      </c>
      <c r="D306" s="78" t="s">
        <v>23</v>
      </c>
      <c r="E306" s="220" t="s">
        <v>617</v>
      </c>
      <c r="F306" s="243" t="s">
        <v>618</v>
      </c>
      <c r="G306" s="244">
        <f>SUM(G307:G313)</f>
        <v>0</v>
      </c>
      <c r="H306" s="240">
        <v>2586096.16</v>
      </c>
      <c r="I306" s="47"/>
      <c r="J306" s="97">
        <v>0</v>
      </c>
      <c r="K306" s="70"/>
      <c r="L306" s="241">
        <v>2586096.16</v>
      </c>
      <c r="M306" s="146"/>
      <c r="N306" s="242">
        <v>0</v>
      </c>
      <c r="O306" s="241">
        <f t="shared" si="4"/>
        <v>2586096.16</v>
      </c>
      <c r="P306" s="70"/>
      <c r="R306" s="74"/>
      <c r="X306" s="88"/>
      <c r="Y306" s="89"/>
      <c r="Z306" s="88"/>
      <c r="AK306" s="49"/>
    </row>
    <row r="307" spans="1:37" s="48" customFormat="1" ht="15" customHeight="1" x14ac:dyDescent="0.25">
      <c r="A307" s="136"/>
      <c r="B307" s="137" t="s">
        <v>12</v>
      </c>
      <c r="C307" s="78" t="s">
        <v>12</v>
      </c>
      <c r="D307" s="78" t="s">
        <v>13</v>
      </c>
      <c r="E307" s="223" t="s">
        <v>619</v>
      </c>
      <c r="F307" s="236" t="s">
        <v>620</v>
      </c>
      <c r="G307" s="179"/>
      <c r="H307" s="114">
        <v>115730.4</v>
      </c>
      <c r="I307" s="47"/>
      <c r="J307" s="115"/>
      <c r="K307" s="70"/>
      <c r="L307" s="116">
        <v>115730.4</v>
      </c>
      <c r="M307" s="117"/>
      <c r="N307" s="118">
        <v>0</v>
      </c>
      <c r="O307" s="116">
        <f t="shared" si="4"/>
        <v>115730.4</v>
      </c>
      <c r="P307" s="70"/>
      <c r="R307" s="74"/>
      <c r="X307" s="88"/>
      <c r="Y307" s="89"/>
      <c r="Z307" s="88"/>
      <c r="AK307" s="49"/>
    </row>
    <row r="308" spans="1:37" s="48" customFormat="1" ht="15" customHeight="1" x14ac:dyDescent="0.25">
      <c r="A308" s="136"/>
      <c r="B308" s="137"/>
      <c r="C308" s="78" t="s">
        <v>23</v>
      </c>
      <c r="D308" s="78" t="s">
        <v>13</v>
      </c>
      <c r="E308" s="223" t="s">
        <v>621</v>
      </c>
      <c r="F308" s="236" t="s">
        <v>622</v>
      </c>
      <c r="G308" s="179"/>
      <c r="H308" s="114">
        <v>0</v>
      </c>
      <c r="I308" s="47"/>
      <c r="J308" s="115"/>
      <c r="K308" s="70"/>
      <c r="L308" s="116">
        <v>0</v>
      </c>
      <c r="M308" s="117"/>
      <c r="N308" s="118">
        <v>0</v>
      </c>
      <c r="O308" s="116">
        <f t="shared" si="4"/>
        <v>0</v>
      </c>
      <c r="P308" s="70"/>
      <c r="R308" s="74"/>
      <c r="X308" s="88"/>
      <c r="Y308" s="89"/>
      <c r="Z308" s="88"/>
      <c r="AK308" s="49"/>
    </row>
    <row r="309" spans="1:37" s="48" customFormat="1" ht="15" customHeight="1" x14ac:dyDescent="0.25">
      <c r="A309" s="136"/>
      <c r="B309" s="137" t="s">
        <v>151</v>
      </c>
      <c r="C309" s="78" t="s">
        <v>151</v>
      </c>
      <c r="D309" s="78" t="s">
        <v>13</v>
      </c>
      <c r="E309" s="223" t="s">
        <v>623</v>
      </c>
      <c r="F309" s="236" t="s">
        <v>624</v>
      </c>
      <c r="G309" s="179"/>
      <c r="H309" s="114">
        <v>0</v>
      </c>
      <c r="I309" s="47"/>
      <c r="J309" s="115"/>
      <c r="K309" s="70"/>
      <c r="L309" s="116">
        <v>0</v>
      </c>
      <c r="M309" s="117"/>
      <c r="N309" s="118">
        <v>0</v>
      </c>
      <c r="O309" s="116">
        <f t="shared" si="4"/>
        <v>0</v>
      </c>
      <c r="P309" s="70"/>
      <c r="R309" s="74"/>
      <c r="X309" s="88"/>
      <c r="Y309" s="89"/>
      <c r="Z309" s="88"/>
      <c r="AK309" s="49"/>
    </row>
    <row r="310" spans="1:37" s="48" customFormat="1" ht="15" customHeight="1" x14ac:dyDescent="0.25">
      <c r="A310" s="136"/>
      <c r="B310" s="137"/>
      <c r="C310" s="78" t="s">
        <v>23</v>
      </c>
      <c r="D310" s="78" t="s">
        <v>13</v>
      </c>
      <c r="E310" s="223" t="s">
        <v>625</v>
      </c>
      <c r="F310" s="236" t="s">
        <v>626</v>
      </c>
      <c r="G310" s="179"/>
      <c r="H310" s="114">
        <v>2470365.7600000002</v>
      </c>
      <c r="I310" s="47"/>
      <c r="J310" s="115"/>
      <c r="K310" s="70"/>
      <c r="L310" s="116">
        <v>2470365.7600000002</v>
      </c>
      <c r="M310" s="117"/>
      <c r="N310" s="118">
        <v>0</v>
      </c>
      <c r="O310" s="116">
        <f t="shared" si="4"/>
        <v>2470365.7600000002</v>
      </c>
      <c r="P310" s="70"/>
      <c r="R310" s="74"/>
      <c r="X310" s="88"/>
      <c r="Y310" s="89"/>
      <c r="Z310" s="88"/>
      <c r="AK310" s="49"/>
    </row>
    <row r="311" spans="1:37" s="110" customFormat="1" ht="15" customHeight="1" x14ac:dyDescent="0.25">
      <c r="A311" s="90"/>
      <c r="B311" s="102"/>
      <c r="C311" s="78" t="s">
        <v>23</v>
      </c>
      <c r="D311" s="78" t="s">
        <v>13</v>
      </c>
      <c r="E311" s="223" t="s">
        <v>627</v>
      </c>
      <c r="F311" s="236" t="s">
        <v>628</v>
      </c>
      <c r="G311" s="179"/>
      <c r="H311" s="114">
        <v>0</v>
      </c>
      <c r="I311" s="47"/>
      <c r="J311" s="115"/>
      <c r="K311" s="70"/>
      <c r="L311" s="116">
        <v>0</v>
      </c>
      <c r="M311" s="117"/>
      <c r="N311" s="118">
        <v>0</v>
      </c>
      <c r="O311" s="116">
        <f t="shared" si="4"/>
        <v>0</v>
      </c>
      <c r="P311" s="70"/>
      <c r="R311" s="74"/>
      <c r="X311" s="88"/>
      <c r="Y311" s="89"/>
      <c r="Z311" s="88"/>
      <c r="AK311" s="49"/>
    </row>
    <row r="312" spans="1:37" s="110" customFormat="1" ht="15" customHeight="1" x14ac:dyDescent="0.25">
      <c r="A312" s="90"/>
      <c r="B312" s="102" t="s">
        <v>12</v>
      </c>
      <c r="C312" s="78" t="s">
        <v>12</v>
      </c>
      <c r="D312" s="78" t="s">
        <v>13</v>
      </c>
      <c r="E312" s="223" t="s">
        <v>629</v>
      </c>
      <c r="F312" s="236" t="s">
        <v>630</v>
      </c>
      <c r="G312" s="179"/>
      <c r="H312" s="114">
        <v>0</v>
      </c>
      <c r="I312" s="47"/>
      <c r="J312" s="115"/>
      <c r="K312" s="70"/>
      <c r="L312" s="116">
        <v>0</v>
      </c>
      <c r="M312" s="117"/>
      <c r="N312" s="118">
        <v>0</v>
      </c>
      <c r="O312" s="116">
        <f t="shared" si="4"/>
        <v>0</v>
      </c>
      <c r="P312" s="70"/>
      <c r="R312" s="74"/>
      <c r="X312" s="88"/>
      <c r="Y312" s="89"/>
      <c r="Z312" s="88"/>
      <c r="AK312" s="49"/>
    </row>
    <row r="313" spans="1:37" s="110" customFormat="1" ht="15" customHeight="1" x14ac:dyDescent="0.25">
      <c r="A313" s="90"/>
      <c r="B313" s="102" t="s">
        <v>151</v>
      </c>
      <c r="C313" s="78" t="s">
        <v>151</v>
      </c>
      <c r="D313" s="78" t="s">
        <v>13</v>
      </c>
      <c r="E313" s="223" t="s">
        <v>631</v>
      </c>
      <c r="F313" s="236" t="s">
        <v>632</v>
      </c>
      <c r="G313" s="179"/>
      <c r="H313" s="114">
        <v>0</v>
      </c>
      <c r="I313" s="47"/>
      <c r="J313" s="115"/>
      <c r="K313" s="70"/>
      <c r="L313" s="116">
        <v>0</v>
      </c>
      <c r="M313" s="117"/>
      <c r="N313" s="118">
        <v>0</v>
      </c>
      <c r="O313" s="116">
        <f t="shared" si="4"/>
        <v>0</v>
      </c>
      <c r="P313" s="70"/>
      <c r="R313" s="74"/>
      <c r="X313" s="88"/>
      <c r="Y313" s="89"/>
      <c r="Z313" s="88"/>
      <c r="AK313" s="49"/>
    </row>
    <row r="314" spans="1:37" s="110" customFormat="1" ht="15" customHeight="1" x14ac:dyDescent="0.25">
      <c r="A314" s="181"/>
      <c r="B314" s="182" t="s">
        <v>144</v>
      </c>
      <c r="C314" s="78" t="s">
        <v>144</v>
      </c>
      <c r="D314" s="78" t="s">
        <v>13</v>
      </c>
      <c r="E314" s="220" t="s">
        <v>633</v>
      </c>
      <c r="F314" s="243" t="s">
        <v>634</v>
      </c>
      <c r="G314" s="239"/>
      <c r="H314" s="129">
        <v>0</v>
      </c>
      <c r="I314" s="47"/>
      <c r="J314" s="115"/>
      <c r="K314" s="70"/>
      <c r="L314" s="130">
        <v>0</v>
      </c>
      <c r="M314" s="117"/>
      <c r="N314" s="131">
        <v>0</v>
      </c>
      <c r="O314" s="130">
        <f t="shared" si="4"/>
        <v>0</v>
      </c>
      <c r="P314" s="70"/>
      <c r="R314" s="74"/>
      <c r="X314" s="88"/>
      <c r="Y314" s="89"/>
      <c r="Z314" s="88"/>
      <c r="AK314" s="49"/>
    </row>
    <row r="315" spans="1:37" s="110" customFormat="1" ht="15" customHeight="1" x14ac:dyDescent="0.25">
      <c r="A315" s="90" t="s">
        <v>16</v>
      </c>
      <c r="B315" s="102"/>
      <c r="C315" s="78" t="s">
        <v>23</v>
      </c>
      <c r="D315" s="78" t="s">
        <v>23</v>
      </c>
      <c r="E315" s="220" t="s">
        <v>635</v>
      </c>
      <c r="F315" s="237" t="s">
        <v>636</v>
      </c>
      <c r="G315" s="185">
        <v>0</v>
      </c>
      <c r="H315" s="144">
        <v>22076505.640000004</v>
      </c>
      <c r="I315" s="47"/>
      <c r="J315" s="259">
        <v>0</v>
      </c>
      <c r="K315" s="70"/>
      <c r="L315" s="145">
        <v>22076505.640000004</v>
      </c>
      <c r="M315" s="146"/>
      <c r="N315" s="147">
        <v>1161569.01</v>
      </c>
      <c r="O315" s="145">
        <f t="shared" si="4"/>
        <v>20914936.630000003</v>
      </c>
      <c r="P315" s="70"/>
      <c r="R315" s="74"/>
      <c r="X315" s="88"/>
      <c r="Y315" s="89"/>
      <c r="Z315" s="88"/>
      <c r="AK315" s="49"/>
    </row>
    <row r="316" spans="1:37" s="110" customFormat="1" ht="15" customHeight="1" x14ac:dyDescent="0.25">
      <c r="A316" s="90" t="s">
        <v>16</v>
      </c>
      <c r="B316" s="102"/>
      <c r="C316" s="78" t="s">
        <v>23</v>
      </c>
      <c r="D316" s="78" t="s">
        <v>23</v>
      </c>
      <c r="E316" s="220" t="s">
        <v>637</v>
      </c>
      <c r="F316" s="243" t="s">
        <v>638</v>
      </c>
      <c r="G316" s="239">
        <v>0</v>
      </c>
      <c r="H316" s="240">
        <v>21892855.980000004</v>
      </c>
      <c r="I316" s="47"/>
      <c r="J316" s="97">
        <v>0</v>
      </c>
      <c r="K316" s="70"/>
      <c r="L316" s="241">
        <v>21892855.980000004</v>
      </c>
      <c r="M316" s="146"/>
      <c r="N316" s="242">
        <v>1019216.0900000001</v>
      </c>
      <c r="O316" s="241">
        <f t="shared" si="4"/>
        <v>20873639.890000004</v>
      </c>
      <c r="P316" s="70"/>
      <c r="R316" s="74"/>
      <c r="X316" s="88"/>
      <c r="Y316" s="89"/>
      <c r="Z316" s="88"/>
      <c r="AK316" s="49"/>
    </row>
    <row r="317" spans="1:37" s="110" customFormat="1" ht="15" customHeight="1" x14ac:dyDescent="0.25">
      <c r="A317" s="90"/>
      <c r="B317" s="102"/>
      <c r="C317" s="78" t="s">
        <v>23</v>
      </c>
      <c r="D317" s="78" t="s">
        <v>13</v>
      </c>
      <c r="E317" s="223" t="s">
        <v>639</v>
      </c>
      <c r="F317" s="236" t="s">
        <v>640</v>
      </c>
      <c r="G317" s="179"/>
      <c r="H317" s="114">
        <v>831236.52</v>
      </c>
      <c r="I317" s="47"/>
      <c r="J317" s="115"/>
      <c r="K317" s="70"/>
      <c r="L317" s="116">
        <v>831236.52</v>
      </c>
      <c r="M317" s="117"/>
      <c r="N317" s="118">
        <v>54818.48</v>
      </c>
      <c r="O317" s="116">
        <f t="shared" si="4"/>
        <v>776418.04</v>
      </c>
      <c r="P317" s="70"/>
      <c r="R317" s="74"/>
      <c r="X317" s="88"/>
      <c r="Y317" s="89"/>
      <c r="Z317" s="88"/>
      <c r="AK317" s="49"/>
    </row>
    <row r="318" spans="1:37" s="110" customFormat="1" ht="15" customHeight="1" x14ac:dyDescent="0.25">
      <c r="A318" s="90"/>
      <c r="B318" s="102"/>
      <c r="C318" s="78" t="s">
        <v>23</v>
      </c>
      <c r="D318" s="78" t="s">
        <v>13</v>
      </c>
      <c r="E318" s="223" t="s">
        <v>641</v>
      </c>
      <c r="F318" s="236" t="s">
        <v>642</v>
      </c>
      <c r="G318" s="179"/>
      <c r="H318" s="114">
        <v>3516613.5100000002</v>
      </c>
      <c r="I318" s="47"/>
      <c r="J318" s="115"/>
      <c r="K318" s="70"/>
      <c r="L318" s="116">
        <v>3516613.5100000002</v>
      </c>
      <c r="M318" s="117"/>
      <c r="N318" s="118">
        <v>0</v>
      </c>
      <c r="O318" s="116">
        <f t="shared" si="4"/>
        <v>3516613.5100000002</v>
      </c>
      <c r="P318" s="70"/>
      <c r="R318" s="74"/>
      <c r="X318" s="88"/>
      <c r="Y318" s="89"/>
      <c r="Z318" s="88"/>
      <c r="AK318" s="49"/>
    </row>
    <row r="319" spans="1:37" s="110" customFormat="1" ht="15" customHeight="1" x14ac:dyDescent="0.25">
      <c r="A319" s="90" t="s">
        <v>16</v>
      </c>
      <c r="B319" s="102"/>
      <c r="C319" s="78" t="s">
        <v>23</v>
      </c>
      <c r="D319" s="78" t="s">
        <v>23</v>
      </c>
      <c r="E319" s="223" t="s">
        <v>643</v>
      </c>
      <c r="F319" s="236" t="s">
        <v>644</v>
      </c>
      <c r="G319" s="260">
        <f>G320+G321</f>
        <v>0</v>
      </c>
      <c r="H319" s="257">
        <v>1304483.9099999999</v>
      </c>
      <c r="I319" s="47"/>
      <c r="J319" s="83">
        <v>0</v>
      </c>
      <c r="K319" s="70"/>
      <c r="L319" s="124">
        <v>1304483.9099999999</v>
      </c>
      <c r="M319" s="108"/>
      <c r="N319" s="258">
        <v>319825.03999999998</v>
      </c>
      <c r="O319" s="124">
        <f t="shared" si="4"/>
        <v>984658.86999999988</v>
      </c>
      <c r="P319" s="70"/>
      <c r="R319" s="74"/>
      <c r="X319" s="88"/>
      <c r="Y319" s="89"/>
      <c r="Z319" s="88"/>
      <c r="AK319" s="49"/>
    </row>
    <row r="320" spans="1:37" s="188" customFormat="1" ht="15" customHeight="1" x14ac:dyDescent="0.25">
      <c r="A320" s="90"/>
      <c r="B320" s="102"/>
      <c r="C320" s="78" t="s">
        <v>23</v>
      </c>
      <c r="D320" s="78" t="s">
        <v>13</v>
      </c>
      <c r="E320" s="223" t="s">
        <v>645</v>
      </c>
      <c r="F320" s="245" t="s">
        <v>646</v>
      </c>
      <c r="G320" s="113"/>
      <c r="H320" s="114">
        <v>0</v>
      </c>
      <c r="I320" s="47"/>
      <c r="J320" s="160"/>
      <c r="K320" s="70"/>
      <c r="L320" s="116">
        <v>0</v>
      </c>
      <c r="M320" s="117"/>
      <c r="N320" s="118">
        <v>0</v>
      </c>
      <c r="O320" s="116">
        <f t="shared" si="4"/>
        <v>0</v>
      </c>
      <c r="P320" s="70"/>
      <c r="R320" s="74"/>
      <c r="X320" s="88"/>
      <c r="Y320" s="89"/>
      <c r="Z320" s="88"/>
      <c r="AK320" s="161"/>
    </row>
    <row r="321" spans="1:37" s="188" customFormat="1" ht="15" customHeight="1" x14ac:dyDescent="0.25">
      <c r="A321" s="90"/>
      <c r="B321" s="102"/>
      <c r="C321" s="78" t="s">
        <v>23</v>
      </c>
      <c r="D321" s="78" t="s">
        <v>13</v>
      </c>
      <c r="E321" s="223" t="s">
        <v>647</v>
      </c>
      <c r="F321" s="245" t="s">
        <v>648</v>
      </c>
      <c r="G321" s="113"/>
      <c r="H321" s="114">
        <v>1304483.9099999999</v>
      </c>
      <c r="I321" s="47"/>
      <c r="J321" s="160"/>
      <c r="K321" s="70"/>
      <c r="L321" s="116">
        <v>1304483.9099999999</v>
      </c>
      <c r="M321" s="117"/>
      <c r="N321" s="118">
        <v>319825.03999999998</v>
      </c>
      <c r="O321" s="116">
        <f t="shared" si="4"/>
        <v>984658.86999999988</v>
      </c>
      <c r="P321" s="70"/>
      <c r="R321" s="74"/>
      <c r="X321" s="88"/>
      <c r="Y321" s="89"/>
      <c r="Z321" s="88"/>
      <c r="AK321" s="161"/>
    </row>
    <row r="322" spans="1:37" s="110" customFormat="1" ht="15" customHeight="1" x14ac:dyDescent="0.25">
      <c r="A322" s="90"/>
      <c r="B322" s="102"/>
      <c r="C322" s="78" t="s">
        <v>23</v>
      </c>
      <c r="D322" s="78" t="s">
        <v>13</v>
      </c>
      <c r="E322" s="223" t="s">
        <v>649</v>
      </c>
      <c r="F322" s="236" t="s">
        <v>650</v>
      </c>
      <c r="G322" s="179"/>
      <c r="H322" s="114">
        <v>0</v>
      </c>
      <c r="I322" s="47"/>
      <c r="J322" s="115"/>
      <c r="K322" s="70"/>
      <c r="L322" s="116">
        <v>0</v>
      </c>
      <c r="M322" s="117"/>
      <c r="N322" s="118">
        <v>0</v>
      </c>
      <c r="O322" s="116">
        <f t="shared" si="4"/>
        <v>0</v>
      </c>
      <c r="P322" s="70"/>
      <c r="R322" s="74"/>
      <c r="X322" s="88"/>
      <c r="Y322" s="89"/>
      <c r="Z322" s="88"/>
      <c r="AK322" s="49"/>
    </row>
    <row r="323" spans="1:37" s="110" customFormat="1" ht="15" customHeight="1" x14ac:dyDescent="0.25">
      <c r="A323" s="90"/>
      <c r="B323" s="102"/>
      <c r="C323" s="78" t="s">
        <v>23</v>
      </c>
      <c r="D323" s="78" t="s">
        <v>13</v>
      </c>
      <c r="E323" s="223" t="s">
        <v>651</v>
      </c>
      <c r="F323" s="245" t="s">
        <v>652</v>
      </c>
      <c r="G323" s="113"/>
      <c r="H323" s="114">
        <v>3303610.13</v>
      </c>
      <c r="I323" s="47"/>
      <c r="J323" s="115"/>
      <c r="K323" s="70"/>
      <c r="L323" s="116">
        <v>3303610.13</v>
      </c>
      <c r="M323" s="117"/>
      <c r="N323" s="118">
        <v>0</v>
      </c>
      <c r="O323" s="116">
        <f t="shared" si="4"/>
        <v>3303610.13</v>
      </c>
      <c r="P323" s="70"/>
      <c r="R323" s="74"/>
      <c r="X323" s="88"/>
      <c r="Y323" s="89"/>
      <c r="Z323" s="88"/>
      <c r="AK323" s="49"/>
    </row>
    <row r="324" spans="1:37" s="110" customFormat="1" ht="15" customHeight="1" x14ac:dyDescent="0.25">
      <c r="A324" s="90"/>
      <c r="B324" s="102"/>
      <c r="C324" s="78" t="s">
        <v>23</v>
      </c>
      <c r="D324" s="78" t="s">
        <v>13</v>
      </c>
      <c r="E324" s="223" t="s">
        <v>653</v>
      </c>
      <c r="F324" s="245" t="s">
        <v>654</v>
      </c>
      <c r="G324" s="113"/>
      <c r="H324" s="114">
        <v>17522.060000000001</v>
      </c>
      <c r="I324" s="47"/>
      <c r="J324" s="115"/>
      <c r="K324" s="70"/>
      <c r="L324" s="116">
        <v>17522.060000000001</v>
      </c>
      <c r="M324" s="117"/>
      <c r="N324" s="118">
        <v>1.53</v>
      </c>
      <c r="O324" s="116">
        <f t="shared" si="4"/>
        <v>17520.530000000002</v>
      </c>
      <c r="P324" s="70"/>
      <c r="R324" s="74"/>
      <c r="X324" s="88"/>
      <c r="Y324" s="89"/>
      <c r="Z324" s="88"/>
      <c r="AK324" s="49"/>
    </row>
    <row r="325" spans="1:37" s="110" customFormat="1" ht="15" customHeight="1" x14ac:dyDescent="0.25">
      <c r="A325" s="90"/>
      <c r="B325" s="102"/>
      <c r="C325" s="78" t="s">
        <v>23</v>
      </c>
      <c r="D325" s="78" t="s">
        <v>13</v>
      </c>
      <c r="E325" s="223" t="s">
        <v>655</v>
      </c>
      <c r="F325" s="236" t="s">
        <v>656</v>
      </c>
      <c r="G325" s="179"/>
      <c r="H325" s="114">
        <v>417347.34</v>
      </c>
      <c r="I325" s="47"/>
      <c r="J325" s="115"/>
      <c r="K325" s="70"/>
      <c r="L325" s="116">
        <v>417347.34</v>
      </c>
      <c r="M325" s="117"/>
      <c r="N325" s="118">
        <v>0</v>
      </c>
      <c r="O325" s="116">
        <f t="shared" si="4"/>
        <v>417347.34</v>
      </c>
      <c r="P325" s="70"/>
      <c r="R325" s="74"/>
      <c r="X325" s="88"/>
      <c r="Y325" s="89"/>
      <c r="Z325" s="88"/>
      <c r="AK325" s="49"/>
    </row>
    <row r="326" spans="1:37" s="110" customFormat="1" ht="15" customHeight="1" x14ac:dyDescent="0.25">
      <c r="A326" s="90"/>
      <c r="B326" s="102"/>
      <c r="C326" s="78" t="s">
        <v>23</v>
      </c>
      <c r="D326" s="78" t="s">
        <v>13</v>
      </c>
      <c r="E326" s="223" t="s">
        <v>657</v>
      </c>
      <c r="F326" s="245" t="s">
        <v>658</v>
      </c>
      <c r="G326" s="113"/>
      <c r="H326" s="114">
        <v>938147.85</v>
      </c>
      <c r="I326" s="47"/>
      <c r="J326" s="115"/>
      <c r="K326" s="70"/>
      <c r="L326" s="116">
        <v>938147.85</v>
      </c>
      <c r="M326" s="117"/>
      <c r="N326" s="118">
        <v>0</v>
      </c>
      <c r="O326" s="116">
        <f t="shared" si="4"/>
        <v>938147.85</v>
      </c>
      <c r="P326" s="70"/>
      <c r="R326" s="74"/>
      <c r="X326" s="88"/>
      <c r="Y326" s="89"/>
      <c r="Z326" s="88"/>
      <c r="AK326" s="49"/>
    </row>
    <row r="327" spans="1:37" s="110" customFormat="1" ht="15" customHeight="1" x14ac:dyDescent="0.25">
      <c r="A327" s="90"/>
      <c r="B327" s="102"/>
      <c r="C327" s="78" t="s">
        <v>23</v>
      </c>
      <c r="D327" s="78" t="s">
        <v>13</v>
      </c>
      <c r="E327" s="223" t="s">
        <v>659</v>
      </c>
      <c r="F327" s="245" t="s">
        <v>660</v>
      </c>
      <c r="G327" s="113"/>
      <c r="H327" s="114">
        <v>2814317.71</v>
      </c>
      <c r="I327" s="47"/>
      <c r="J327" s="115"/>
      <c r="K327" s="70"/>
      <c r="L327" s="116">
        <v>2814317.71</v>
      </c>
      <c r="M327" s="117"/>
      <c r="N327" s="118">
        <v>0</v>
      </c>
      <c r="O327" s="116">
        <f t="shared" si="4"/>
        <v>2814317.71</v>
      </c>
      <c r="P327" s="70"/>
      <c r="R327" s="74"/>
      <c r="X327" s="88"/>
      <c r="Y327" s="89"/>
      <c r="Z327" s="88"/>
      <c r="AK327" s="49"/>
    </row>
    <row r="328" spans="1:37" s="110" customFormat="1" ht="15" customHeight="1" x14ac:dyDescent="0.25">
      <c r="A328" s="90"/>
      <c r="B328" s="102"/>
      <c r="C328" s="78" t="s">
        <v>23</v>
      </c>
      <c r="D328" s="78" t="s">
        <v>13</v>
      </c>
      <c r="E328" s="223" t="s">
        <v>661</v>
      </c>
      <c r="F328" s="236" t="s">
        <v>662</v>
      </c>
      <c r="G328" s="179"/>
      <c r="H328" s="114">
        <v>982985.15999999992</v>
      </c>
      <c r="I328" s="47"/>
      <c r="J328" s="115"/>
      <c r="K328" s="70"/>
      <c r="L328" s="116">
        <v>982985.15999999992</v>
      </c>
      <c r="M328" s="117"/>
      <c r="N328" s="118">
        <v>0</v>
      </c>
      <c r="O328" s="116">
        <f t="shared" si="4"/>
        <v>982985.15999999992</v>
      </c>
      <c r="P328" s="70"/>
      <c r="R328" s="74"/>
      <c r="X328" s="88"/>
      <c r="Y328" s="89"/>
      <c r="Z328" s="88"/>
      <c r="AK328" s="49"/>
    </row>
    <row r="329" spans="1:37" s="110" customFormat="1" ht="15" customHeight="1" x14ac:dyDescent="0.25">
      <c r="A329" s="90" t="s">
        <v>16</v>
      </c>
      <c r="B329" s="102"/>
      <c r="C329" s="78" t="s">
        <v>23</v>
      </c>
      <c r="D329" s="78" t="s">
        <v>23</v>
      </c>
      <c r="E329" s="223" t="s">
        <v>663</v>
      </c>
      <c r="F329" s="236" t="s">
        <v>664</v>
      </c>
      <c r="G329" s="260">
        <f>+G330+G331</f>
        <v>0</v>
      </c>
      <c r="H329" s="257">
        <v>1143037.5</v>
      </c>
      <c r="I329" s="47"/>
      <c r="J329" s="97">
        <v>0</v>
      </c>
      <c r="K329" s="70"/>
      <c r="L329" s="124">
        <v>1143037.5</v>
      </c>
      <c r="M329" s="108"/>
      <c r="N329" s="258">
        <v>0</v>
      </c>
      <c r="O329" s="124">
        <f t="shared" si="4"/>
        <v>1143037.5</v>
      </c>
      <c r="P329" s="70"/>
      <c r="R329" s="74"/>
      <c r="X329" s="88"/>
      <c r="Y329" s="89"/>
      <c r="Z329" s="88"/>
      <c r="AK329" s="49"/>
    </row>
    <row r="330" spans="1:37" s="110" customFormat="1" ht="15" customHeight="1" x14ac:dyDescent="0.25">
      <c r="A330" s="90"/>
      <c r="B330" s="102"/>
      <c r="C330" s="78" t="s">
        <v>23</v>
      </c>
      <c r="D330" s="78" t="s">
        <v>13</v>
      </c>
      <c r="E330" s="224" t="s">
        <v>665</v>
      </c>
      <c r="F330" s="245" t="s">
        <v>666</v>
      </c>
      <c r="G330" s="113"/>
      <c r="H330" s="114">
        <v>1143037.5</v>
      </c>
      <c r="I330" s="47"/>
      <c r="J330" s="115"/>
      <c r="K330" s="234"/>
      <c r="L330" s="116">
        <v>1143037.5</v>
      </c>
      <c r="M330" s="117"/>
      <c r="N330" s="118">
        <v>0</v>
      </c>
      <c r="O330" s="116">
        <f t="shared" ref="O330:O393" si="5">H330-N330</f>
        <v>1143037.5</v>
      </c>
      <c r="P330" s="70"/>
      <c r="R330" s="74"/>
      <c r="X330" s="88"/>
      <c r="Y330" s="89"/>
      <c r="Z330" s="88"/>
      <c r="AK330" s="49"/>
    </row>
    <row r="331" spans="1:37" s="110" customFormat="1" ht="15" customHeight="1" x14ac:dyDescent="0.25">
      <c r="A331" s="90"/>
      <c r="B331" s="102"/>
      <c r="C331" s="78" t="s">
        <v>23</v>
      </c>
      <c r="D331" s="78" t="s">
        <v>13</v>
      </c>
      <c r="E331" s="224" t="s">
        <v>667</v>
      </c>
      <c r="F331" s="245" t="s">
        <v>668</v>
      </c>
      <c r="G331" s="113"/>
      <c r="H331" s="114">
        <v>0</v>
      </c>
      <c r="I331" s="47"/>
      <c r="J331" s="115"/>
      <c r="K331" s="70"/>
      <c r="L331" s="116">
        <v>0</v>
      </c>
      <c r="M331" s="117"/>
      <c r="N331" s="118">
        <v>0</v>
      </c>
      <c r="O331" s="116">
        <f t="shared" si="5"/>
        <v>0</v>
      </c>
      <c r="P331" s="70"/>
      <c r="R331" s="74"/>
      <c r="X331" s="88"/>
      <c r="Y331" s="89"/>
      <c r="Z331" s="88"/>
      <c r="AK331" s="49"/>
    </row>
    <row r="332" spans="1:37" s="110" customFormat="1" ht="15" customHeight="1" x14ac:dyDescent="0.25">
      <c r="A332" s="90" t="s">
        <v>16</v>
      </c>
      <c r="B332" s="102"/>
      <c r="C332" s="78" t="s">
        <v>23</v>
      </c>
      <c r="D332" s="78" t="s">
        <v>23</v>
      </c>
      <c r="E332" s="223" t="s">
        <v>669</v>
      </c>
      <c r="F332" s="236" t="s">
        <v>670</v>
      </c>
      <c r="G332" s="260">
        <f>SUM(G333:G335)</f>
        <v>0</v>
      </c>
      <c r="H332" s="257">
        <v>6623554.290000001</v>
      </c>
      <c r="I332" s="47"/>
      <c r="J332" s="97">
        <v>0</v>
      </c>
      <c r="K332" s="70"/>
      <c r="L332" s="124">
        <v>6623554.290000001</v>
      </c>
      <c r="M332" s="108"/>
      <c r="N332" s="258">
        <v>644571.04</v>
      </c>
      <c r="O332" s="124">
        <f t="shared" si="5"/>
        <v>5978983.2500000009</v>
      </c>
      <c r="P332" s="70"/>
      <c r="R332" s="74"/>
      <c r="X332" s="88"/>
      <c r="Y332" s="89"/>
      <c r="Z332" s="88"/>
      <c r="AK332" s="49"/>
    </row>
    <row r="333" spans="1:37" s="110" customFormat="1" ht="15" customHeight="1" x14ac:dyDescent="0.25">
      <c r="A333" s="90"/>
      <c r="B333" s="102" t="s">
        <v>12</v>
      </c>
      <c r="C333" s="78" t="s">
        <v>12</v>
      </c>
      <c r="D333" s="78" t="s">
        <v>13</v>
      </c>
      <c r="E333" s="224" t="s">
        <v>671</v>
      </c>
      <c r="F333" s="245" t="s">
        <v>672</v>
      </c>
      <c r="G333" s="113"/>
      <c r="H333" s="114">
        <v>0</v>
      </c>
      <c r="I333" s="47"/>
      <c r="J333" s="115"/>
      <c r="K333" s="70"/>
      <c r="L333" s="116">
        <v>0</v>
      </c>
      <c r="M333" s="117"/>
      <c r="N333" s="118">
        <v>0</v>
      </c>
      <c r="O333" s="116">
        <f t="shared" si="5"/>
        <v>0</v>
      </c>
      <c r="P333" s="70"/>
      <c r="R333" s="74"/>
      <c r="X333" s="88"/>
      <c r="Y333" s="89"/>
      <c r="Z333" s="88"/>
      <c r="AK333" s="49"/>
    </row>
    <row r="334" spans="1:37" s="110" customFormat="1" ht="15" customHeight="1" x14ac:dyDescent="0.25">
      <c r="A334" s="90"/>
      <c r="B334" s="102"/>
      <c r="C334" s="78" t="s">
        <v>23</v>
      </c>
      <c r="D334" s="78" t="s">
        <v>13</v>
      </c>
      <c r="E334" s="224" t="s">
        <v>673</v>
      </c>
      <c r="F334" s="245" t="s">
        <v>674</v>
      </c>
      <c r="G334" s="113"/>
      <c r="H334" s="114">
        <v>0</v>
      </c>
      <c r="I334" s="47"/>
      <c r="J334" s="115"/>
      <c r="K334" s="70"/>
      <c r="L334" s="116">
        <v>0</v>
      </c>
      <c r="M334" s="117"/>
      <c r="N334" s="118">
        <v>0</v>
      </c>
      <c r="O334" s="116">
        <f t="shared" si="5"/>
        <v>0</v>
      </c>
      <c r="P334" s="70"/>
      <c r="R334" s="74"/>
      <c r="X334" s="88"/>
      <c r="Y334" s="89"/>
      <c r="Z334" s="88"/>
      <c r="AK334" s="49"/>
    </row>
    <row r="335" spans="1:37" s="110" customFormat="1" ht="15" customHeight="1" x14ac:dyDescent="0.25">
      <c r="A335" s="90"/>
      <c r="B335" s="102"/>
      <c r="C335" s="78" t="s">
        <v>23</v>
      </c>
      <c r="D335" s="78" t="s">
        <v>13</v>
      </c>
      <c r="E335" s="224" t="s">
        <v>675</v>
      </c>
      <c r="F335" s="245" t="s">
        <v>676</v>
      </c>
      <c r="G335" s="113"/>
      <c r="H335" s="114">
        <v>6623554.290000001</v>
      </c>
      <c r="I335" s="47"/>
      <c r="J335" s="115"/>
      <c r="K335" s="70"/>
      <c r="L335" s="116">
        <v>6623554.290000001</v>
      </c>
      <c r="M335" s="117"/>
      <c r="N335" s="118">
        <v>644571.04</v>
      </c>
      <c r="O335" s="116">
        <f t="shared" si="5"/>
        <v>5978983.2500000009</v>
      </c>
      <c r="P335" s="70"/>
      <c r="R335" s="74"/>
      <c r="X335" s="88"/>
      <c r="Y335" s="89"/>
      <c r="Z335" s="88"/>
      <c r="AK335" s="49"/>
    </row>
    <row r="336" spans="1:37" s="110" customFormat="1" ht="15" customHeight="1" x14ac:dyDescent="0.25">
      <c r="A336" s="90" t="s">
        <v>16</v>
      </c>
      <c r="B336" s="102"/>
      <c r="C336" s="78" t="s">
        <v>23</v>
      </c>
      <c r="D336" s="78" t="s">
        <v>23</v>
      </c>
      <c r="E336" s="220" t="s">
        <v>677</v>
      </c>
      <c r="F336" s="243" t="s">
        <v>678</v>
      </c>
      <c r="G336" s="244">
        <f>SUM(G337:G339)+G345</f>
        <v>0</v>
      </c>
      <c r="H336" s="240">
        <v>110833.46</v>
      </c>
      <c r="I336" s="47"/>
      <c r="J336" s="97">
        <v>0</v>
      </c>
      <c r="K336" s="70"/>
      <c r="L336" s="241">
        <v>110833.46</v>
      </c>
      <c r="M336" s="146"/>
      <c r="N336" s="242">
        <v>142352.92000000001</v>
      </c>
      <c r="O336" s="241">
        <f t="shared" si="5"/>
        <v>-31519.460000000006</v>
      </c>
      <c r="P336" s="70"/>
      <c r="R336" s="74"/>
      <c r="X336" s="88"/>
      <c r="Y336" s="89"/>
      <c r="Z336" s="88"/>
      <c r="AK336" s="49"/>
    </row>
    <row r="337" spans="1:37" s="110" customFormat="1" ht="15" customHeight="1" x14ac:dyDescent="0.25">
      <c r="A337" s="90"/>
      <c r="B337" s="102" t="s">
        <v>12</v>
      </c>
      <c r="C337" s="78" t="s">
        <v>12</v>
      </c>
      <c r="D337" s="78" t="s">
        <v>13</v>
      </c>
      <c r="E337" s="223" t="s">
        <v>679</v>
      </c>
      <c r="F337" s="236" t="s">
        <v>680</v>
      </c>
      <c r="G337" s="179"/>
      <c r="H337" s="114">
        <v>0</v>
      </c>
      <c r="I337" s="47"/>
      <c r="J337" s="115"/>
      <c r="K337" s="70"/>
      <c r="L337" s="116">
        <v>0</v>
      </c>
      <c r="M337" s="117"/>
      <c r="N337" s="118">
        <v>0</v>
      </c>
      <c r="O337" s="116">
        <f t="shared" si="5"/>
        <v>0</v>
      </c>
      <c r="P337" s="70"/>
      <c r="R337" s="74"/>
      <c r="X337" s="88"/>
      <c r="Y337" s="89"/>
      <c r="Z337" s="88"/>
      <c r="AK337" s="49"/>
    </row>
    <row r="338" spans="1:37" s="110" customFormat="1" ht="15" customHeight="1" x14ac:dyDescent="0.25">
      <c r="A338" s="90"/>
      <c r="B338" s="102"/>
      <c r="C338" s="78" t="s">
        <v>23</v>
      </c>
      <c r="D338" s="78" t="s">
        <v>13</v>
      </c>
      <c r="E338" s="223" t="s">
        <v>681</v>
      </c>
      <c r="F338" s="236" t="s">
        <v>682</v>
      </c>
      <c r="G338" s="179"/>
      <c r="H338" s="114">
        <v>0</v>
      </c>
      <c r="I338" s="47"/>
      <c r="J338" s="115"/>
      <c r="K338" s="70"/>
      <c r="L338" s="116">
        <v>0</v>
      </c>
      <c r="M338" s="117"/>
      <c r="N338" s="118">
        <v>0</v>
      </c>
      <c r="O338" s="116">
        <f t="shared" si="5"/>
        <v>0</v>
      </c>
      <c r="P338" s="70"/>
      <c r="R338" s="74"/>
      <c r="X338" s="88"/>
      <c r="Y338" s="89"/>
      <c r="Z338" s="88"/>
      <c r="AK338" s="49"/>
    </row>
    <row r="339" spans="1:37" s="110" customFormat="1" ht="15" customHeight="1" x14ac:dyDescent="0.25">
      <c r="A339" s="90" t="s">
        <v>16</v>
      </c>
      <c r="B339" s="102"/>
      <c r="C339" s="78" t="s">
        <v>23</v>
      </c>
      <c r="D339" s="78" t="s">
        <v>23</v>
      </c>
      <c r="E339" s="223" t="s">
        <v>683</v>
      </c>
      <c r="F339" s="236" t="s">
        <v>684</v>
      </c>
      <c r="G339" s="260">
        <f>SUM(G340:G345)</f>
        <v>0</v>
      </c>
      <c r="H339" s="257">
        <v>93563.22</v>
      </c>
      <c r="I339" s="47"/>
      <c r="J339" s="97">
        <v>0</v>
      </c>
      <c r="K339" s="70"/>
      <c r="L339" s="124">
        <v>93563.22</v>
      </c>
      <c r="M339" s="108"/>
      <c r="N339" s="258">
        <v>142352.92000000001</v>
      </c>
      <c r="O339" s="124">
        <f t="shared" si="5"/>
        <v>-48789.700000000012</v>
      </c>
      <c r="P339" s="70"/>
      <c r="R339" s="74"/>
      <c r="X339" s="88"/>
      <c r="Y339" s="89"/>
      <c r="Z339" s="88"/>
      <c r="AK339" s="49"/>
    </row>
    <row r="340" spans="1:37" s="110" customFormat="1" ht="15" customHeight="1" x14ac:dyDescent="0.25">
      <c r="A340" s="90"/>
      <c r="B340" s="102"/>
      <c r="C340" s="78" t="s">
        <v>23</v>
      </c>
      <c r="D340" s="78" t="s">
        <v>13</v>
      </c>
      <c r="E340" s="224" t="s">
        <v>685</v>
      </c>
      <c r="F340" s="245" t="s">
        <v>686</v>
      </c>
      <c r="G340" s="113"/>
      <c r="H340" s="114">
        <v>1682.06</v>
      </c>
      <c r="I340" s="47"/>
      <c r="J340" s="115"/>
      <c r="K340" s="70"/>
      <c r="L340" s="116">
        <v>1682.06</v>
      </c>
      <c r="M340" s="117"/>
      <c r="N340" s="118">
        <v>0</v>
      </c>
      <c r="O340" s="116">
        <f t="shared" si="5"/>
        <v>1682.06</v>
      </c>
      <c r="P340" s="70"/>
      <c r="R340" s="74"/>
      <c r="X340" s="88"/>
      <c r="Y340" s="89"/>
      <c r="Z340" s="88"/>
      <c r="AK340" s="49"/>
    </row>
    <row r="341" spans="1:37" s="110" customFormat="1" ht="15" customHeight="1" x14ac:dyDescent="0.25">
      <c r="A341" s="90"/>
      <c r="B341" s="102"/>
      <c r="C341" s="78" t="s">
        <v>23</v>
      </c>
      <c r="D341" s="78" t="s">
        <v>13</v>
      </c>
      <c r="E341" s="224" t="s">
        <v>687</v>
      </c>
      <c r="F341" s="245" t="s">
        <v>688</v>
      </c>
      <c r="G341" s="113"/>
      <c r="H341" s="114">
        <v>91881.16</v>
      </c>
      <c r="I341" s="47"/>
      <c r="J341" s="115"/>
      <c r="K341" s="70"/>
      <c r="L341" s="116">
        <v>91881.16</v>
      </c>
      <c r="M341" s="117"/>
      <c r="N341" s="118">
        <v>142352.92000000001</v>
      </c>
      <c r="O341" s="116">
        <f t="shared" si="5"/>
        <v>-50471.760000000009</v>
      </c>
      <c r="P341" s="70"/>
      <c r="R341" s="74"/>
      <c r="X341" s="88"/>
      <c r="Y341" s="89"/>
      <c r="Z341" s="88"/>
      <c r="AK341" s="49"/>
    </row>
    <row r="342" spans="1:37" s="110" customFormat="1" ht="15" customHeight="1" x14ac:dyDescent="0.25">
      <c r="A342" s="90"/>
      <c r="B342" s="102"/>
      <c r="C342" s="78" t="s">
        <v>23</v>
      </c>
      <c r="D342" s="78" t="s">
        <v>13</v>
      </c>
      <c r="E342" s="224" t="s">
        <v>689</v>
      </c>
      <c r="F342" s="245" t="s">
        <v>690</v>
      </c>
      <c r="G342" s="113"/>
      <c r="H342" s="114">
        <v>0</v>
      </c>
      <c r="I342" s="47"/>
      <c r="J342" s="115"/>
      <c r="K342" s="70"/>
      <c r="L342" s="116">
        <v>0</v>
      </c>
      <c r="M342" s="117"/>
      <c r="N342" s="118">
        <v>0</v>
      </c>
      <c r="O342" s="116">
        <f t="shared" si="5"/>
        <v>0</v>
      </c>
      <c r="P342" s="70"/>
      <c r="R342" s="74"/>
      <c r="X342" s="88"/>
      <c r="Y342" s="89"/>
      <c r="Z342" s="88"/>
      <c r="AK342" s="49"/>
    </row>
    <row r="343" spans="1:37" s="110" customFormat="1" ht="15" customHeight="1" x14ac:dyDescent="0.25">
      <c r="A343" s="90"/>
      <c r="B343" s="102"/>
      <c r="C343" s="78" t="s">
        <v>23</v>
      </c>
      <c r="D343" s="78" t="s">
        <v>13</v>
      </c>
      <c r="E343" s="224" t="s">
        <v>691</v>
      </c>
      <c r="F343" s="245" t="s">
        <v>692</v>
      </c>
      <c r="G343" s="113"/>
      <c r="H343" s="114">
        <v>0</v>
      </c>
      <c r="I343" s="47"/>
      <c r="J343" s="115"/>
      <c r="K343" s="70"/>
      <c r="L343" s="116">
        <v>0</v>
      </c>
      <c r="M343" s="117"/>
      <c r="N343" s="118">
        <v>0</v>
      </c>
      <c r="O343" s="116">
        <f t="shared" si="5"/>
        <v>0</v>
      </c>
      <c r="P343" s="70"/>
      <c r="R343" s="74"/>
      <c r="X343" s="88"/>
      <c r="Y343" s="89"/>
      <c r="Z343" s="88"/>
      <c r="AK343" s="49"/>
    </row>
    <row r="344" spans="1:37" s="110" customFormat="1" ht="15" customHeight="1" x14ac:dyDescent="0.25">
      <c r="A344" s="90"/>
      <c r="B344" s="102"/>
      <c r="C344" s="78" t="s">
        <v>23</v>
      </c>
      <c r="D344" s="78" t="s">
        <v>13</v>
      </c>
      <c r="E344" s="224" t="s">
        <v>693</v>
      </c>
      <c r="F344" s="245" t="s">
        <v>694</v>
      </c>
      <c r="G344" s="113"/>
      <c r="H344" s="114">
        <v>0</v>
      </c>
      <c r="I344" s="47"/>
      <c r="J344" s="115"/>
      <c r="K344" s="70"/>
      <c r="L344" s="116">
        <v>0</v>
      </c>
      <c r="M344" s="117"/>
      <c r="N344" s="118">
        <v>0</v>
      </c>
      <c r="O344" s="116">
        <f t="shared" si="5"/>
        <v>0</v>
      </c>
      <c r="P344" s="70"/>
      <c r="R344" s="74"/>
      <c r="X344" s="88"/>
      <c r="Y344" s="89"/>
      <c r="Z344" s="88"/>
      <c r="AK344" s="49"/>
    </row>
    <row r="345" spans="1:37" s="188" customFormat="1" ht="15" customHeight="1" x14ac:dyDescent="0.25">
      <c r="A345" s="90"/>
      <c r="B345" s="102"/>
      <c r="C345" s="78" t="s">
        <v>23</v>
      </c>
      <c r="D345" s="78" t="s">
        <v>13</v>
      </c>
      <c r="E345" s="224" t="s">
        <v>695</v>
      </c>
      <c r="F345" s="245" t="s">
        <v>696</v>
      </c>
      <c r="G345" s="113"/>
      <c r="H345" s="114">
        <v>0</v>
      </c>
      <c r="I345" s="47"/>
      <c r="J345" s="160"/>
      <c r="K345" s="70"/>
      <c r="L345" s="116">
        <v>0</v>
      </c>
      <c r="M345" s="117"/>
      <c r="N345" s="118">
        <v>0</v>
      </c>
      <c r="O345" s="116">
        <f t="shared" si="5"/>
        <v>0</v>
      </c>
      <c r="P345" s="70"/>
      <c r="R345" s="74"/>
      <c r="X345" s="88"/>
      <c r="Y345" s="89"/>
      <c r="Z345" s="88"/>
      <c r="AK345" s="161"/>
    </row>
    <row r="346" spans="1:37" s="110" customFormat="1" ht="15" customHeight="1" x14ac:dyDescent="0.25">
      <c r="A346" s="90" t="s">
        <v>16</v>
      </c>
      <c r="B346" s="102"/>
      <c r="C346" s="78" t="s">
        <v>23</v>
      </c>
      <c r="D346" s="78" t="s">
        <v>23</v>
      </c>
      <c r="E346" s="223" t="s">
        <v>697</v>
      </c>
      <c r="F346" s="236" t="s">
        <v>698</v>
      </c>
      <c r="G346" s="260">
        <f>SUM(G347:G349)</f>
        <v>0</v>
      </c>
      <c r="H346" s="257">
        <v>17270.240000000002</v>
      </c>
      <c r="I346" s="47"/>
      <c r="J346" s="97">
        <v>0</v>
      </c>
      <c r="K346" s="70"/>
      <c r="L346" s="124">
        <v>17270.240000000002</v>
      </c>
      <c r="M346" s="108"/>
      <c r="N346" s="258">
        <v>0</v>
      </c>
      <c r="O346" s="124">
        <f t="shared" si="5"/>
        <v>17270.240000000002</v>
      </c>
      <c r="P346" s="70"/>
      <c r="R346" s="74"/>
      <c r="X346" s="88"/>
      <c r="Y346" s="89"/>
      <c r="Z346" s="88"/>
      <c r="AK346" s="49"/>
    </row>
    <row r="347" spans="1:37" s="110" customFormat="1" ht="15" customHeight="1" x14ac:dyDescent="0.25">
      <c r="A347" s="90"/>
      <c r="B347" s="102" t="s">
        <v>12</v>
      </c>
      <c r="C347" s="78" t="s">
        <v>12</v>
      </c>
      <c r="D347" s="78" t="s">
        <v>13</v>
      </c>
      <c r="E347" s="224" t="s">
        <v>699</v>
      </c>
      <c r="F347" s="245" t="s">
        <v>700</v>
      </c>
      <c r="G347" s="113"/>
      <c r="H347" s="114">
        <v>0</v>
      </c>
      <c r="I347" s="47"/>
      <c r="J347" s="115"/>
      <c r="K347" s="70"/>
      <c r="L347" s="116">
        <v>0</v>
      </c>
      <c r="M347" s="117"/>
      <c r="N347" s="118">
        <v>0</v>
      </c>
      <c r="O347" s="116">
        <f t="shared" si="5"/>
        <v>0</v>
      </c>
      <c r="P347" s="70"/>
      <c r="R347" s="74"/>
      <c r="X347" s="88"/>
      <c r="Y347" s="89"/>
      <c r="Z347" s="88"/>
      <c r="AK347" s="49"/>
    </row>
    <row r="348" spans="1:37" s="110" customFormat="1" ht="15" customHeight="1" x14ac:dyDescent="0.25">
      <c r="A348" s="90"/>
      <c r="B348" s="102"/>
      <c r="C348" s="78" t="s">
        <v>23</v>
      </c>
      <c r="D348" s="78" t="s">
        <v>13</v>
      </c>
      <c r="E348" s="224" t="s">
        <v>701</v>
      </c>
      <c r="F348" s="245" t="s">
        <v>702</v>
      </c>
      <c r="G348" s="113"/>
      <c r="H348" s="114">
        <v>17270.240000000002</v>
      </c>
      <c r="I348" s="47"/>
      <c r="J348" s="115"/>
      <c r="K348" s="70"/>
      <c r="L348" s="116">
        <v>17270.240000000002</v>
      </c>
      <c r="M348" s="117"/>
      <c r="N348" s="118">
        <v>0</v>
      </c>
      <c r="O348" s="116">
        <f t="shared" si="5"/>
        <v>17270.240000000002</v>
      </c>
      <c r="P348" s="70"/>
      <c r="R348" s="74"/>
      <c r="X348" s="88"/>
      <c r="Y348" s="89"/>
      <c r="Z348" s="88"/>
      <c r="AK348" s="49"/>
    </row>
    <row r="349" spans="1:37" s="110" customFormat="1" ht="15" customHeight="1" x14ac:dyDescent="0.25">
      <c r="A349" s="90"/>
      <c r="B349" s="102" t="s">
        <v>151</v>
      </c>
      <c r="C349" s="78" t="s">
        <v>151</v>
      </c>
      <c r="D349" s="78" t="s">
        <v>13</v>
      </c>
      <c r="E349" s="224" t="s">
        <v>703</v>
      </c>
      <c r="F349" s="245" t="s">
        <v>704</v>
      </c>
      <c r="G349" s="113"/>
      <c r="H349" s="114">
        <v>0</v>
      </c>
      <c r="I349" s="47"/>
      <c r="J349" s="115"/>
      <c r="K349" s="70"/>
      <c r="L349" s="116">
        <v>0</v>
      </c>
      <c r="M349" s="117"/>
      <c r="N349" s="118">
        <v>0</v>
      </c>
      <c r="O349" s="116">
        <f t="shared" si="5"/>
        <v>0</v>
      </c>
      <c r="P349" s="70"/>
      <c r="R349" s="74"/>
      <c r="X349" s="88"/>
      <c r="Y349" s="89"/>
      <c r="Z349" s="88"/>
      <c r="AK349" s="49"/>
    </row>
    <row r="350" spans="1:37" s="110" customFormat="1" ht="15" customHeight="1" x14ac:dyDescent="0.25">
      <c r="A350" s="90" t="s">
        <v>16</v>
      </c>
      <c r="B350" s="102"/>
      <c r="C350" s="78" t="s">
        <v>23</v>
      </c>
      <c r="D350" s="78" t="s">
        <v>23</v>
      </c>
      <c r="E350" s="220" t="s">
        <v>705</v>
      </c>
      <c r="F350" s="243" t="s">
        <v>706</v>
      </c>
      <c r="G350" s="244">
        <f>SUM(G351:G352)</f>
        <v>0</v>
      </c>
      <c r="H350" s="240">
        <v>72816.200000000012</v>
      </c>
      <c r="I350" s="47"/>
      <c r="J350" s="97">
        <v>0</v>
      </c>
      <c r="K350" s="70"/>
      <c r="L350" s="241">
        <v>72816.200000000012</v>
      </c>
      <c r="M350" s="146"/>
      <c r="N350" s="242">
        <v>0</v>
      </c>
      <c r="O350" s="241">
        <f t="shared" si="5"/>
        <v>72816.200000000012</v>
      </c>
      <c r="P350" s="70"/>
      <c r="R350" s="74"/>
      <c r="X350" s="88"/>
      <c r="Y350" s="89"/>
      <c r="Z350" s="88"/>
      <c r="AK350" s="49"/>
    </row>
    <row r="351" spans="1:37" s="110" customFormat="1" ht="15" customHeight="1" x14ac:dyDescent="0.25">
      <c r="A351" s="90"/>
      <c r="B351" s="102"/>
      <c r="C351" s="78" t="s">
        <v>23</v>
      </c>
      <c r="D351" s="78" t="s">
        <v>13</v>
      </c>
      <c r="E351" s="223" t="s">
        <v>707</v>
      </c>
      <c r="F351" s="236" t="s">
        <v>708</v>
      </c>
      <c r="G351" s="179"/>
      <c r="H351" s="114">
        <v>34168.080000000002</v>
      </c>
      <c r="I351" s="47"/>
      <c r="J351" s="115"/>
      <c r="K351" s="70"/>
      <c r="L351" s="116">
        <v>34168.080000000002</v>
      </c>
      <c r="M351" s="117"/>
      <c r="N351" s="118">
        <v>0</v>
      </c>
      <c r="O351" s="116">
        <f t="shared" si="5"/>
        <v>34168.080000000002</v>
      </c>
      <c r="P351" s="70"/>
      <c r="R351" s="74"/>
      <c r="X351" s="88"/>
      <c r="Y351" s="89"/>
      <c r="Z351" s="88"/>
      <c r="AK351" s="49"/>
    </row>
    <row r="352" spans="1:37" s="110" customFormat="1" ht="15" customHeight="1" x14ac:dyDescent="0.25">
      <c r="A352" s="90"/>
      <c r="B352" s="102"/>
      <c r="C352" s="78" t="s">
        <v>23</v>
      </c>
      <c r="D352" s="78" t="s">
        <v>13</v>
      </c>
      <c r="E352" s="223" t="s">
        <v>709</v>
      </c>
      <c r="F352" s="236" t="s">
        <v>710</v>
      </c>
      <c r="G352" s="179"/>
      <c r="H352" s="114">
        <v>38648.120000000003</v>
      </c>
      <c r="I352" s="47"/>
      <c r="J352" s="115"/>
      <c r="K352" s="70"/>
      <c r="L352" s="116">
        <v>38648.120000000003</v>
      </c>
      <c r="M352" s="117"/>
      <c r="N352" s="118">
        <v>0</v>
      </c>
      <c r="O352" s="116">
        <f t="shared" si="5"/>
        <v>38648.120000000003</v>
      </c>
      <c r="P352" s="70"/>
      <c r="R352" s="74"/>
      <c r="X352" s="88"/>
      <c r="Y352" s="89"/>
      <c r="Z352" s="88"/>
      <c r="AK352" s="49"/>
    </row>
    <row r="353" spans="1:37" s="110" customFormat="1" ht="15" customHeight="1" x14ac:dyDescent="0.25">
      <c r="A353" s="90" t="s">
        <v>16</v>
      </c>
      <c r="B353" s="102"/>
      <c r="C353" s="78" t="s">
        <v>23</v>
      </c>
      <c r="D353" s="78" t="s">
        <v>23</v>
      </c>
      <c r="E353" s="218" t="s">
        <v>711</v>
      </c>
      <c r="F353" s="261" t="s">
        <v>712</v>
      </c>
      <c r="G353" s="150">
        <f>SUM(G354:G360)</f>
        <v>0</v>
      </c>
      <c r="H353" s="151">
        <v>3515711.47</v>
      </c>
      <c r="I353" s="47"/>
      <c r="J353" s="83">
        <v>0</v>
      </c>
      <c r="K353" s="70"/>
      <c r="L353" s="84">
        <v>3515711.47</v>
      </c>
      <c r="M353" s="85"/>
      <c r="N353" s="152">
        <v>98402.59</v>
      </c>
      <c r="O353" s="84">
        <f t="shared" si="5"/>
        <v>3417308.8800000004</v>
      </c>
      <c r="P353" s="70"/>
      <c r="R353" s="74"/>
      <c r="X353" s="88"/>
      <c r="Y353" s="89"/>
      <c r="Z353" s="88"/>
      <c r="AK353" s="49"/>
    </row>
    <row r="354" spans="1:37" s="110" customFormat="1" ht="15" customHeight="1" x14ac:dyDescent="0.25">
      <c r="A354" s="90"/>
      <c r="B354" s="102"/>
      <c r="C354" s="78" t="s">
        <v>23</v>
      </c>
      <c r="D354" s="78" t="s">
        <v>13</v>
      </c>
      <c r="E354" s="220" t="s">
        <v>713</v>
      </c>
      <c r="F354" s="237" t="s">
        <v>714</v>
      </c>
      <c r="G354" s="143"/>
      <c r="H354" s="153">
        <v>1338959.8799999999</v>
      </c>
      <c r="I354" s="47"/>
      <c r="J354" s="115"/>
      <c r="K354" s="70"/>
      <c r="L354" s="154">
        <v>1338959.8799999999</v>
      </c>
      <c r="M354" s="117"/>
      <c r="N354" s="155">
        <v>85238.79</v>
      </c>
      <c r="O354" s="154">
        <f t="shared" si="5"/>
        <v>1253721.0899999999</v>
      </c>
      <c r="P354" s="70"/>
      <c r="R354" s="74"/>
      <c r="X354" s="88"/>
      <c r="Y354" s="89"/>
      <c r="Z354" s="88"/>
      <c r="AK354" s="49"/>
    </row>
    <row r="355" spans="1:37" s="110" customFormat="1" ht="15" customHeight="1" x14ac:dyDescent="0.25">
      <c r="A355" s="90"/>
      <c r="B355" s="102"/>
      <c r="C355" s="78" t="s">
        <v>23</v>
      </c>
      <c r="D355" s="78" t="s">
        <v>13</v>
      </c>
      <c r="E355" s="220" t="s">
        <v>715</v>
      </c>
      <c r="F355" s="237" t="s">
        <v>716</v>
      </c>
      <c r="G355" s="143"/>
      <c r="H355" s="153">
        <v>668833.64</v>
      </c>
      <c r="I355" s="47"/>
      <c r="J355" s="115"/>
      <c r="K355" s="70"/>
      <c r="L355" s="154">
        <v>668833.64</v>
      </c>
      <c r="M355" s="117"/>
      <c r="N355" s="155">
        <v>4623.8</v>
      </c>
      <c r="O355" s="154">
        <f t="shared" si="5"/>
        <v>664209.84</v>
      </c>
      <c r="P355" s="70"/>
      <c r="R355" s="74"/>
      <c r="X355" s="88"/>
      <c r="Y355" s="89"/>
      <c r="Z355" s="88"/>
      <c r="AK355" s="49"/>
    </row>
    <row r="356" spans="1:37" s="110" customFormat="1" ht="15" customHeight="1" x14ac:dyDescent="0.25">
      <c r="A356" s="90"/>
      <c r="B356" s="102"/>
      <c r="C356" s="78" t="s">
        <v>23</v>
      </c>
      <c r="D356" s="78" t="s">
        <v>13</v>
      </c>
      <c r="E356" s="220" t="s">
        <v>717</v>
      </c>
      <c r="F356" s="237" t="s">
        <v>718</v>
      </c>
      <c r="G356" s="143"/>
      <c r="H356" s="153">
        <v>1427605.96</v>
      </c>
      <c r="I356" s="47"/>
      <c r="J356" s="115"/>
      <c r="K356" s="70"/>
      <c r="L356" s="154">
        <v>1427605.96</v>
      </c>
      <c r="M356" s="117"/>
      <c r="N356" s="155">
        <v>8540</v>
      </c>
      <c r="O356" s="154">
        <f t="shared" si="5"/>
        <v>1419065.96</v>
      </c>
      <c r="P356" s="70"/>
      <c r="R356" s="74"/>
      <c r="X356" s="88"/>
      <c r="Y356" s="89"/>
      <c r="Z356" s="88"/>
      <c r="AK356" s="49"/>
    </row>
    <row r="357" spans="1:37" s="110" customFormat="1" ht="15" customHeight="1" x14ac:dyDescent="0.25">
      <c r="A357" s="90"/>
      <c r="B357" s="102"/>
      <c r="C357" s="78" t="s">
        <v>23</v>
      </c>
      <c r="D357" s="78" t="s">
        <v>13</v>
      </c>
      <c r="E357" s="220" t="s">
        <v>719</v>
      </c>
      <c r="F357" s="237" t="s">
        <v>720</v>
      </c>
      <c r="G357" s="143"/>
      <c r="H357" s="153">
        <v>27319.54</v>
      </c>
      <c r="I357" s="47"/>
      <c r="J357" s="115"/>
      <c r="K357" s="70"/>
      <c r="L357" s="154">
        <v>27319.54</v>
      </c>
      <c r="M357" s="117"/>
      <c r="N357" s="155">
        <v>0</v>
      </c>
      <c r="O357" s="154">
        <f t="shared" si="5"/>
        <v>27319.54</v>
      </c>
      <c r="P357" s="70"/>
      <c r="R357" s="74"/>
      <c r="X357" s="88"/>
      <c r="Y357" s="89"/>
      <c r="Z357" s="88"/>
      <c r="AK357" s="49"/>
    </row>
    <row r="358" spans="1:37" s="110" customFormat="1" ht="15" customHeight="1" x14ac:dyDescent="0.25">
      <c r="A358" s="90"/>
      <c r="B358" s="102"/>
      <c r="C358" s="78" t="s">
        <v>23</v>
      </c>
      <c r="D358" s="78" t="s">
        <v>13</v>
      </c>
      <c r="E358" s="220" t="s">
        <v>721</v>
      </c>
      <c r="F358" s="237" t="s">
        <v>722</v>
      </c>
      <c r="G358" s="143"/>
      <c r="H358" s="153">
        <v>49708.12</v>
      </c>
      <c r="I358" s="47"/>
      <c r="J358" s="115"/>
      <c r="K358" s="70"/>
      <c r="L358" s="154">
        <v>49708.12</v>
      </c>
      <c r="M358" s="117"/>
      <c r="N358" s="155">
        <v>0</v>
      </c>
      <c r="O358" s="154">
        <f t="shared" si="5"/>
        <v>49708.12</v>
      </c>
      <c r="P358" s="70"/>
      <c r="R358" s="74"/>
      <c r="X358" s="88"/>
      <c r="Y358" s="89"/>
      <c r="Z358" s="88"/>
      <c r="AK358" s="49"/>
    </row>
    <row r="359" spans="1:37" s="110" customFormat="1" ht="15" customHeight="1" x14ac:dyDescent="0.25">
      <c r="A359" s="90"/>
      <c r="B359" s="102"/>
      <c r="C359" s="78" t="s">
        <v>23</v>
      </c>
      <c r="D359" s="78" t="s">
        <v>13</v>
      </c>
      <c r="E359" s="220" t="s">
        <v>723</v>
      </c>
      <c r="F359" s="237" t="s">
        <v>724</v>
      </c>
      <c r="G359" s="143"/>
      <c r="H359" s="153">
        <v>3284.33</v>
      </c>
      <c r="I359" s="47"/>
      <c r="J359" s="115"/>
      <c r="K359" s="70"/>
      <c r="L359" s="154">
        <v>3284.33</v>
      </c>
      <c r="M359" s="117"/>
      <c r="N359" s="155">
        <v>0</v>
      </c>
      <c r="O359" s="154">
        <f t="shared" si="5"/>
        <v>3284.33</v>
      </c>
      <c r="P359" s="70"/>
      <c r="R359" s="74"/>
      <c r="X359" s="88"/>
      <c r="Y359" s="89"/>
      <c r="Z359" s="88"/>
      <c r="AK359" s="49"/>
    </row>
    <row r="360" spans="1:37" s="110" customFormat="1" ht="15" customHeight="1" x14ac:dyDescent="0.25">
      <c r="A360" s="262"/>
      <c r="B360" s="263" t="s">
        <v>12</v>
      </c>
      <c r="C360" s="78" t="s">
        <v>12</v>
      </c>
      <c r="D360" s="78" t="s">
        <v>13</v>
      </c>
      <c r="E360" s="220" t="s">
        <v>725</v>
      </c>
      <c r="F360" s="237" t="s">
        <v>726</v>
      </c>
      <c r="G360" s="143"/>
      <c r="H360" s="153">
        <v>0</v>
      </c>
      <c r="I360" s="47"/>
      <c r="J360" s="115"/>
      <c r="K360" s="70"/>
      <c r="L360" s="154">
        <v>0</v>
      </c>
      <c r="M360" s="117"/>
      <c r="N360" s="155">
        <v>0</v>
      </c>
      <c r="O360" s="154">
        <f t="shared" si="5"/>
        <v>0</v>
      </c>
      <c r="P360" s="70"/>
      <c r="R360" s="74"/>
      <c r="X360" s="88"/>
      <c r="Y360" s="89"/>
      <c r="Z360" s="88"/>
      <c r="AK360" s="49"/>
    </row>
    <row r="361" spans="1:37" s="110" customFormat="1" ht="15" customHeight="1" x14ac:dyDescent="0.25">
      <c r="A361" s="90" t="s">
        <v>16</v>
      </c>
      <c r="B361" s="102"/>
      <c r="C361" s="78" t="s">
        <v>23</v>
      </c>
      <c r="D361" s="78" t="s">
        <v>23</v>
      </c>
      <c r="E361" s="218" t="s">
        <v>727</v>
      </c>
      <c r="F361" s="261" t="s">
        <v>728</v>
      </c>
      <c r="G361" s="150">
        <f>+G362+G363+G366+G369+G370</f>
        <v>0</v>
      </c>
      <c r="H361" s="151">
        <v>3353217.89</v>
      </c>
      <c r="I361" s="47"/>
      <c r="J361" s="83">
        <v>0</v>
      </c>
      <c r="K361" s="70"/>
      <c r="L361" s="84">
        <v>3353217.89</v>
      </c>
      <c r="M361" s="85"/>
      <c r="N361" s="152">
        <v>25945.74</v>
      </c>
      <c r="O361" s="84">
        <f t="shared" si="5"/>
        <v>3327272.15</v>
      </c>
      <c r="P361" s="70"/>
      <c r="R361" s="74"/>
      <c r="X361" s="88"/>
      <c r="Y361" s="89"/>
      <c r="Z361" s="88"/>
      <c r="AK361" s="49"/>
    </row>
    <row r="362" spans="1:37" s="110" customFormat="1" ht="15" customHeight="1" x14ac:dyDescent="0.25">
      <c r="A362" s="90"/>
      <c r="B362" s="102"/>
      <c r="C362" s="78" t="s">
        <v>23</v>
      </c>
      <c r="D362" s="78" t="s">
        <v>13</v>
      </c>
      <c r="E362" s="220" t="s">
        <v>729</v>
      </c>
      <c r="F362" s="237" t="s">
        <v>730</v>
      </c>
      <c r="G362" s="143"/>
      <c r="H362" s="153">
        <v>272186.07</v>
      </c>
      <c r="I362" s="47"/>
      <c r="J362" s="115"/>
      <c r="K362" s="70"/>
      <c r="L362" s="154">
        <v>272186.07</v>
      </c>
      <c r="M362" s="117"/>
      <c r="N362" s="155">
        <v>0</v>
      </c>
      <c r="O362" s="154">
        <f t="shared" si="5"/>
        <v>272186.07</v>
      </c>
      <c r="P362" s="70"/>
      <c r="R362" s="74"/>
      <c r="X362" s="88"/>
      <c r="Y362" s="89"/>
      <c r="Z362" s="88"/>
      <c r="AK362" s="49"/>
    </row>
    <row r="363" spans="1:37" s="110" customFormat="1" ht="15" customHeight="1" x14ac:dyDescent="0.25">
      <c r="A363" s="90" t="s">
        <v>16</v>
      </c>
      <c r="B363" s="102"/>
      <c r="C363" s="78" t="s">
        <v>23</v>
      </c>
      <c r="D363" s="78" t="s">
        <v>23</v>
      </c>
      <c r="E363" s="220" t="s">
        <v>731</v>
      </c>
      <c r="F363" s="237" t="s">
        <v>732</v>
      </c>
      <c r="G363" s="185">
        <f>+G364+G365</f>
        <v>0</v>
      </c>
      <c r="H363" s="144">
        <v>3081031.8200000003</v>
      </c>
      <c r="I363" s="47"/>
      <c r="J363" s="97">
        <v>0</v>
      </c>
      <c r="K363" s="70"/>
      <c r="L363" s="145">
        <v>3081031.8200000003</v>
      </c>
      <c r="M363" s="146"/>
      <c r="N363" s="147">
        <v>25945.74</v>
      </c>
      <c r="O363" s="145">
        <f t="shared" si="5"/>
        <v>3055086.08</v>
      </c>
      <c r="P363" s="70"/>
      <c r="R363" s="74"/>
      <c r="X363" s="88"/>
      <c r="Y363" s="89"/>
      <c r="Z363" s="88"/>
      <c r="AK363" s="49"/>
    </row>
    <row r="364" spans="1:37" s="110" customFormat="1" ht="15" customHeight="1" x14ac:dyDescent="0.25">
      <c r="A364" s="90"/>
      <c r="B364" s="102"/>
      <c r="C364" s="78" t="s">
        <v>23</v>
      </c>
      <c r="D364" s="78" t="s">
        <v>13</v>
      </c>
      <c r="E364" s="223" t="s">
        <v>733</v>
      </c>
      <c r="F364" s="243" t="s">
        <v>734</v>
      </c>
      <c r="G364" s="239"/>
      <c r="H364" s="248">
        <v>2967978.87</v>
      </c>
      <c r="I364" s="47"/>
      <c r="J364" s="115"/>
      <c r="K364" s="70"/>
      <c r="L364" s="249">
        <v>2967978.87</v>
      </c>
      <c r="M364" s="85"/>
      <c r="N364" s="250">
        <v>25945.74</v>
      </c>
      <c r="O364" s="249">
        <f t="shared" si="5"/>
        <v>2942033.13</v>
      </c>
      <c r="P364" s="70"/>
      <c r="R364" s="74"/>
      <c r="X364" s="88"/>
      <c r="Y364" s="89"/>
      <c r="Z364" s="88"/>
      <c r="AK364" s="49"/>
    </row>
    <row r="365" spans="1:37" s="110" customFormat="1" ht="15" customHeight="1" x14ac:dyDescent="0.25">
      <c r="A365" s="90"/>
      <c r="B365" s="102"/>
      <c r="C365" s="78" t="s">
        <v>23</v>
      </c>
      <c r="D365" s="78" t="s">
        <v>13</v>
      </c>
      <c r="E365" s="223" t="s">
        <v>735</v>
      </c>
      <c r="F365" s="243" t="s">
        <v>736</v>
      </c>
      <c r="G365" s="239"/>
      <c r="H365" s="248">
        <v>113052.95</v>
      </c>
      <c r="I365" s="47"/>
      <c r="J365" s="115"/>
      <c r="K365" s="70"/>
      <c r="L365" s="249">
        <v>113052.95</v>
      </c>
      <c r="M365" s="85"/>
      <c r="N365" s="250">
        <v>0</v>
      </c>
      <c r="O365" s="249">
        <f t="shared" si="5"/>
        <v>113052.95</v>
      </c>
      <c r="P365" s="70"/>
      <c r="R365" s="74"/>
      <c r="X365" s="88"/>
      <c r="Y365" s="89"/>
      <c r="Z365" s="88"/>
      <c r="AK365" s="49"/>
    </row>
    <row r="366" spans="1:37" s="110" customFormat="1" ht="15" customHeight="1" x14ac:dyDescent="0.25">
      <c r="A366" s="90" t="s">
        <v>16</v>
      </c>
      <c r="B366" s="102"/>
      <c r="C366" s="78" t="s">
        <v>23</v>
      </c>
      <c r="D366" s="78" t="s">
        <v>23</v>
      </c>
      <c r="E366" s="220" t="s">
        <v>737</v>
      </c>
      <c r="F366" s="237" t="s">
        <v>738</v>
      </c>
      <c r="G366" s="94">
        <f>+G367+G368</f>
        <v>0</v>
      </c>
      <c r="H366" s="95">
        <v>0</v>
      </c>
      <c r="I366" s="47"/>
      <c r="J366" s="97">
        <v>0</v>
      </c>
      <c r="K366" s="70"/>
      <c r="L366" s="98">
        <v>0</v>
      </c>
      <c r="M366" s="85"/>
      <c r="N366" s="99">
        <v>0</v>
      </c>
      <c r="O366" s="98">
        <f t="shared" si="5"/>
        <v>0</v>
      </c>
      <c r="P366" s="70"/>
      <c r="R366" s="74"/>
      <c r="X366" s="88"/>
      <c r="Y366" s="89"/>
      <c r="Z366" s="88"/>
      <c r="AK366" s="49"/>
    </row>
    <row r="367" spans="1:37" s="110" customFormat="1" ht="15" customHeight="1" x14ac:dyDescent="0.25">
      <c r="A367" s="90"/>
      <c r="B367" s="102"/>
      <c r="C367" s="78" t="s">
        <v>23</v>
      </c>
      <c r="D367" s="78" t="s">
        <v>13</v>
      </c>
      <c r="E367" s="223" t="s">
        <v>739</v>
      </c>
      <c r="F367" s="243" t="s">
        <v>740</v>
      </c>
      <c r="G367" s="239"/>
      <c r="H367" s="248">
        <v>0</v>
      </c>
      <c r="I367" s="47"/>
      <c r="J367" s="115"/>
      <c r="K367" s="70"/>
      <c r="L367" s="249">
        <v>0</v>
      </c>
      <c r="M367" s="85"/>
      <c r="N367" s="250">
        <v>0</v>
      </c>
      <c r="O367" s="249">
        <f t="shared" si="5"/>
        <v>0</v>
      </c>
      <c r="P367" s="70"/>
      <c r="R367" s="74"/>
      <c r="X367" s="88"/>
      <c r="Y367" s="89"/>
      <c r="Z367" s="88"/>
      <c r="AK367" s="49"/>
    </row>
    <row r="368" spans="1:37" s="110" customFormat="1" ht="15" customHeight="1" x14ac:dyDescent="0.25">
      <c r="A368" s="90"/>
      <c r="B368" s="102"/>
      <c r="C368" s="78" t="s">
        <v>23</v>
      </c>
      <c r="D368" s="78" t="s">
        <v>13</v>
      </c>
      <c r="E368" s="223" t="s">
        <v>741</v>
      </c>
      <c r="F368" s="243" t="s">
        <v>742</v>
      </c>
      <c r="G368" s="239"/>
      <c r="H368" s="248">
        <v>0</v>
      </c>
      <c r="I368" s="47"/>
      <c r="J368" s="115"/>
      <c r="K368" s="70"/>
      <c r="L368" s="249">
        <v>0</v>
      </c>
      <c r="M368" s="85"/>
      <c r="N368" s="250">
        <v>0</v>
      </c>
      <c r="O368" s="249">
        <f t="shared" si="5"/>
        <v>0</v>
      </c>
      <c r="P368" s="70"/>
      <c r="R368" s="74"/>
      <c r="X368" s="88"/>
      <c r="Y368" s="89"/>
      <c r="Z368" s="88"/>
      <c r="AK368" s="49"/>
    </row>
    <row r="369" spans="1:37" s="48" customFormat="1" ht="15" customHeight="1" x14ac:dyDescent="0.25">
      <c r="A369" s="136"/>
      <c r="B369" s="137"/>
      <c r="C369" s="78" t="s">
        <v>23</v>
      </c>
      <c r="D369" s="78" t="s">
        <v>13</v>
      </c>
      <c r="E369" s="220" t="s">
        <v>743</v>
      </c>
      <c r="F369" s="237" t="s">
        <v>744</v>
      </c>
      <c r="G369" s="143"/>
      <c r="H369" s="153">
        <v>0</v>
      </c>
      <c r="I369" s="47"/>
      <c r="J369" s="115"/>
      <c r="K369" s="70"/>
      <c r="L369" s="154">
        <v>0</v>
      </c>
      <c r="M369" s="117"/>
      <c r="N369" s="155">
        <v>0</v>
      </c>
      <c r="O369" s="154">
        <f t="shared" si="5"/>
        <v>0</v>
      </c>
      <c r="P369" s="70"/>
      <c r="R369" s="74"/>
      <c r="X369" s="88"/>
      <c r="Y369" s="89"/>
      <c r="Z369" s="88"/>
      <c r="AK369" s="49"/>
    </row>
    <row r="370" spans="1:37" s="48" customFormat="1" ht="15" customHeight="1" x14ac:dyDescent="0.25">
      <c r="A370" s="264"/>
      <c r="B370" s="265" t="s">
        <v>12</v>
      </c>
      <c r="C370" s="78" t="s">
        <v>12</v>
      </c>
      <c r="D370" s="78" t="s">
        <v>13</v>
      </c>
      <c r="E370" s="220" t="s">
        <v>745</v>
      </c>
      <c r="F370" s="237" t="s">
        <v>746</v>
      </c>
      <c r="G370" s="143"/>
      <c r="H370" s="153">
        <v>0</v>
      </c>
      <c r="I370" s="47"/>
      <c r="J370" s="115"/>
      <c r="K370" s="70"/>
      <c r="L370" s="154">
        <v>0</v>
      </c>
      <c r="M370" s="117"/>
      <c r="N370" s="155">
        <v>0</v>
      </c>
      <c r="O370" s="154">
        <f t="shared" si="5"/>
        <v>0</v>
      </c>
      <c r="P370" s="70"/>
      <c r="R370" s="74"/>
      <c r="X370" s="88"/>
      <c r="Y370" s="89"/>
      <c r="Z370" s="88"/>
      <c r="AK370" s="49"/>
    </row>
    <row r="371" spans="1:37" s="110" customFormat="1" ht="15" customHeight="1" x14ac:dyDescent="0.25">
      <c r="A371" s="90" t="s">
        <v>16</v>
      </c>
      <c r="B371" s="102"/>
      <c r="C371" s="78" t="s">
        <v>23</v>
      </c>
      <c r="D371" s="78" t="s">
        <v>23</v>
      </c>
      <c r="E371" s="266" t="s">
        <v>747</v>
      </c>
      <c r="F371" s="267" t="s">
        <v>748</v>
      </c>
      <c r="G371" s="268"/>
      <c r="H371" s="269">
        <v>105589662.79000001</v>
      </c>
      <c r="I371" s="47"/>
      <c r="J371" s="83"/>
      <c r="K371" s="70"/>
      <c r="L371" s="270">
        <v>105589662.79000001</v>
      </c>
      <c r="M371" s="85"/>
      <c r="N371" s="271">
        <v>17343435.91</v>
      </c>
      <c r="O371" s="270">
        <f t="shared" si="5"/>
        <v>88246226.88000001</v>
      </c>
      <c r="P371" s="70"/>
      <c r="R371" s="74"/>
      <c r="X371" s="88"/>
      <c r="Y371" s="89"/>
      <c r="Z371" s="88"/>
      <c r="AK371" s="49"/>
    </row>
    <row r="372" spans="1:37" s="110" customFormat="1" ht="15" customHeight="1" x14ac:dyDescent="0.25">
      <c r="A372" s="90" t="s">
        <v>16</v>
      </c>
      <c r="B372" s="102"/>
      <c r="C372" s="78" t="s">
        <v>23</v>
      </c>
      <c r="D372" s="78" t="s">
        <v>23</v>
      </c>
      <c r="E372" s="218" t="s">
        <v>749</v>
      </c>
      <c r="F372" s="261" t="s">
        <v>750</v>
      </c>
      <c r="G372" s="150">
        <f>+G373+G382</f>
        <v>0</v>
      </c>
      <c r="H372" s="151">
        <v>87875106.780000001</v>
      </c>
      <c r="I372" s="47"/>
      <c r="J372" s="97">
        <v>0</v>
      </c>
      <c r="K372" s="70"/>
      <c r="L372" s="84">
        <v>87875106.780000001</v>
      </c>
      <c r="M372" s="85"/>
      <c r="N372" s="152">
        <v>14398577.74</v>
      </c>
      <c r="O372" s="84">
        <f t="shared" si="5"/>
        <v>73476529.040000007</v>
      </c>
      <c r="P372" s="70"/>
      <c r="R372" s="74"/>
      <c r="X372" s="88"/>
      <c r="Y372" s="89"/>
      <c r="Z372" s="88"/>
      <c r="AK372" s="49"/>
    </row>
    <row r="373" spans="1:37" s="110" customFormat="1" ht="15" customHeight="1" x14ac:dyDescent="0.25">
      <c r="A373" s="90" t="s">
        <v>16</v>
      </c>
      <c r="B373" s="102"/>
      <c r="C373" s="78" t="s">
        <v>23</v>
      </c>
      <c r="D373" s="78" t="s">
        <v>23</v>
      </c>
      <c r="E373" s="220" t="s">
        <v>751</v>
      </c>
      <c r="F373" s="237" t="s">
        <v>752</v>
      </c>
      <c r="G373" s="185">
        <f>+G374+G378</f>
        <v>0</v>
      </c>
      <c r="H373" s="144">
        <v>42341561.849999994</v>
      </c>
      <c r="I373" s="47"/>
      <c r="J373" s="97">
        <v>0</v>
      </c>
      <c r="K373" s="70"/>
      <c r="L373" s="145">
        <v>42341561.849999994</v>
      </c>
      <c r="M373" s="146"/>
      <c r="N373" s="147">
        <v>3263682.97</v>
      </c>
      <c r="O373" s="145">
        <f t="shared" si="5"/>
        <v>39077878.879999995</v>
      </c>
      <c r="P373" s="70"/>
      <c r="R373" s="74"/>
      <c r="X373" s="88"/>
      <c r="Y373" s="89"/>
      <c r="Z373" s="88"/>
      <c r="AK373" s="49"/>
    </row>
    <row r="374" spans="1:37" s="110" customFormat="1" ht="15" customHeight="1" x14ac:dyDescent="0.25">
      <c r="A374" s="90" t="s">
        <v>16</v>
      </c>
      <c r="B374" s="102"/>
      <c r="C374" s="78" t="s">
        <v>23</v>
      </c>
      <c r="D374" s="78" t="s">
        <v>23</v>
      </c>
      <c r="E374" s="223" t="s">
        <v>753</v>
      </c>
      <c r="F374" s="229" t="s">
        <v>754</v>
      </c>
      <c r="G374" s="105">
        <f>SUM(G375:G377)</f>
        <v>0</v>
      </c>
      <c r="H374" s="106">
        <v>37317832.939999998</v>
      </c>
      <c r="I374" s="47"/>
      <c r="J374" s="97">
        <v>0</v>
      </c>
      <c r="K374" s="70"/>
      <c r="L374" s="107">
        <v>37317832.939999998</v>
      </c>
      <c r="M374" s="108"/>
      <c r="N374" s="109">
        <v>2404731.8000000003</v>
      </c>
      <c r="O374" s="107">
        <f t="shared" si="5"/>
        <v>34913101.140000001</v>
      </c>
      <c r="P374" s="70"/>
      <c r="R374" s="74"/>
      <c r="X374" s="88"/>
      <c r="Y374" s="89"/>
      <c r="Z374" s="88"/>
      <c r="AK374" s="49"/>
    </row>
    <row r="375" spans="1:37" s="110" customFormat="1" ht="15" customHeight="1" x14ac:dyDescent="0.25">
      <c r="A375" s="90"/>
      <c r="B375" s="102"/>
      <c r="C375" s="78" t="s">
        <v>23</v>
      </c>
      <c r="D375" s="78" t="s">
        <v>13</v>
      </c>
      <c r="E375" s="223" t="s">
        <v>755</v>
      </c>
      <c r="F375" s="236" t="s">
        <v>756</v>
      </c>
      <c r="G375" s="179"/>
      <c r="H375" s="257">
        <v>35052209.789999999</v>
      </c>
      <c r="I375" s="47"/>
      <c r="J375" s="115"/>
      <c r="K375" s="70"/>
      <c r="L375" s="124">
        <v>35052209.789999999</v>
      </c>
      <c r="M375" s="108"/>
      <c r="N375" s="258">
        <v>13058.24</v>
      </c>
      <c r="O375" s="124">
        <f t="shared" si="5"/>
        <v>35039151.549999997</v>
      </c>
      <c r="P375" s="70"/>
      <c r="R375" s="74"/>
      <c r="X375" s="88"/>
      <c r="Y375" s="89"/>
      <c r="Z375" s="88"/>
      <c r="AK375" s="49"/>
    </row>
    <row r="376" spans="1:37" s="110" customFormat="1" ht="15" customHeight="1" x14ac:dyDescent="0.25">
      <c r="A376" s="90"/>
      <c r="B376" s="102"/>
      <c r="C376" s="78" t="s">
        <v>23</v>
      </c>
      <c r="D376" s="78" t="s">
        <v>13</v>
      </c>
      <c r="E376" s="223" t="s">
        <v>757</v>
      </c>
      <c r="F376" s="236" t="s">
        <v>758</v>
      </c>
      <c r="G376" s="179"/>
      <c r="H376" s="257">
        <v>2265623.1500000004</v>
      </c>
      <c r="I376" s="47"/>
      <c r="J376" s="115"/>
      <c r="K376" s="70"/>
      <c r="L376" s="124">
        <v>2265623.1500000004</v>
      </c>
      <c r="M376" s="108"/>
      <c r="N376" s="258">
        <v>2391673.56</v>
      </c>
      <c r="O376" s="124">
        <f t="shared" si="5"/>
        <v>-126050.40999999968</v>
      </c>
      <c r="P376" s="70"/>
      <c r="R376" s="74"/>
      <c r="X376" s="88"/>
      <c r="Y376" s="89"/>
      <c r="Z376" s="88"/>
      <c r="AK376" s="49"/>
    </row>
    <row r="377" spans="1:37" s="110" customFormat="1" ht="15" customHeight="1" x14ac:dyDescent="0.25">
      <c r="A377" s="90"/>
      <c r="B377" s="102"/>
      <c r="C377" s="78" t="s">
        <v>23</v>
      </c>
      <c r="D377" s="78" t="s">
        <v>13</v>
      </c>
      <c r="E377" s="223" t="s">
        <v>759</v>
      </c>
      <c r="F377" s="236" t="s">
        <v>760</v>
      </c>
      <c r="G377" s="179"/>
      <c r="H377" s="257">
        <v>0</v>
      </c>
      <c r="I377" s="47"/>
      <c r="J377" s="115"/>
      <c r="K377" s="70"/>
      <c r="L377" s="124">
        <v>0</v>
      </c>
      <c r="M377" s="108"/>
      <c r="N377" s="258">
        <v>0</v>
      </c>
      <c r="O377" s="124">
        <f t="shared" si="5"/>
        <v>0</v>
      </c>
      <c r="P377" s="70"/>
      <c r="R377" s="74"/>
      <c r="X377" s="88"/>
      <c r="Y377" s="89"/>
      <c r="Z377" s="88"/>
      <c r="AK377" s="49"/>
    </row>
    <row r="378" spans="1:37" s="110" customFormat="1" ht="15" customHeight="1" x14ac:dyDescent="0.25">
      <c r="A378" s="90" t="s">
        <v>16</v>
      </c>
      <c r="B378" s="102"/>
      <c r="C378" s="78" t="s">
        <v>23</v>
      </c>
      <c r="D378" s="78" t="s">
        <v>23</v>
      </c>
      <c r="E378" s="223" t="s">
        <v>761</v>
      </c>
      <c r="F378" s="229" t="s">
        <v>762</v>
      </c>
      <c r="G378" s="105">
        <f>SUM(G379:G381)</f>
        <v>0</v>
      </c>
      <c r="H378" s="106">
        <v>5023728.91</v>
      </c>
      <c r="I378" s="47"/>
      <c r="J378" s="97">
        <v>0</v>
      </c>
      <c r="K378" s="70"/>
      <c r="L378" s="107">
        <v>5023728.91</v>
      </c>
      <c r="M378" s="108"/>
      <c r="N378" s="109">
        <v>858951.17</v>
      </c>
      <c r="O378" s="107">
        <f t="shared" si="5"/>
        <v>4164777.74</v>
      </c>
      <c r="P378" s="70"/>
      <c r="R378" s="74"/>
      <c r="X378" s="88"/>
      <c r="Y378" s="89"/>
      <c r="Z378" s="88"/>
      <c r="AK378" s="49"/>
    </row>
    <row r="379" spans="1:37" s="110" customFormat="1" ht="15" customHeight="1" x14ac:dyDescent="0.25">
      <c r="A379" s="90"/>
      <c r="B379" s="102"/>
      <c r="C379" s="78" t="s">
        <v>23</v>
      </c>
      <c r="D379" s="78" t="s">
        <v>13</v>
      </c>
      <c r="E379" s="223" t="s">
        <v>763</v>
      </c>
      <c r="F379" s="236" t="s">
        <v>764</v>
      </c>
      <c r="G379" s="179"/>
      <c r="H379" s="257">
        <v>4231983.6500000004</v>
      </c>
      <c r="I379" s="47"/>
      <c r="J379" s="115"/>
      <c r="K379" s="70"/>
      <c r="L379" s="124">
        <v>4231983.6500000004</v>
      </c>
      <c r="M379" s="108"/>
      <c r="N379" s="258">
        <v>8226.6200000000008</v>
      </c>
      <c r="O379" s="124">
        <f t="shared" si="5"/>
        <v>4223757.03</v>
      </c>
      <c r="P379" s="70"/>
      <c r="R379" s="74"/>
      <c r="X379" s="88"/>
      <c r="Y379" s="89"/>
      <c r="Z379" s="88"/>
      <c r="AK379" s="49"/>
    </row>
    <row r="380" spans="1:37" s="110" customFormat="1" ht="15" customHeight="1" x14ac:dyDescent="0.25">
      <c r="A380" s="90"/>
      <c r="B380" s="102"/>
      <c r="C380" s="78" t="s">
        <v>23</v>
      </c>
      <c r="D380" s="78" t="s">
        <v>13</v>
      </c>
      <c r="E380" s="223" t="s">
        <v>765</v>
      </c>
      <c r="F380" s="236" t="s">
        <v>766</v>
      </c>
      <c r="G380" s="179"/>
      <c r="H380" s="257">
        <v>791745.26000000013</v>
      </c>
      <c r="I380" s="47"/>
      <c r="J380" s="115"/>
      <c r="K380" s="70"/>
      <c r="L380" s="124">
        <v>791745.26000000013</v>
      </c>
      <c r="M380" s="108"/>
      <c r="N380" s="258">
        <v>850724.55</v>
      </c>
      <c r="O380" s="124">
        <f t="shared" si="5"/>
        <v>-58979.289999999921</v>
      </c>
      <c r="P380" s="70"/>
      <c r="R380" s="74"/>
      <c r="X380" s="88"/>
      <c r="Y380" s="89"/>
      <c r="Z380" s="88"/>
      <c r="AK380" s="49"/>
    </row>
    <row r="381" spans="1:37" s="110" customFormat="1" ht="15" customHeight="1" x14ac:dyDescent="0.25">
      <c r="A381" s="90"/>
      <c r="B381" s="102"/>
      <c r="C381" s="78" t="s">
        <v>23</v>
      </c>
      <c r="D381" s="78" t="s">
        <v>13</v>
      </c>
      <c r="E381" s="223" t="s">
        <v>767</v>
      </c>
      <c r="F381" s="236" t="s">
        <v>768</v>
      </c>
      <c r="G381" s="179"/>
      <c r="H381" s="257">
        <v>0</v>
      </c>
      <c r="I381" s="47"/>
      <c r="J381" s="115"/>
      <c r="K381" s="70"/>
      <c r="L381" s="124">
        <v>0</v>
      </c>
      <c r="M381" s="108"/>
      <c r="N381" s="258">
        <v>0</v>
      </c>
      <c r="O381" s="124">
        <f t="shared" si="5"/>
        <v>0</v>
      </c>
      <c r="P381" s="70"/>
      <c r="R381" s="74"/>
      <c r="X381" s="88"/>
      <c r="Y381" s="89"/>
      <c r="Z381" s="88"/>
      <c r="AK381" s="49"/>
    </row>
    <row r="382" spans="1:37" s="110" customFormat="1" ht="15" customHeight="1" x14ac:dyDescent="0.25">
      <c r="A382" s="90" t="s">
        <v>16</v>
      </c>
      <c r="B382" s="102"/>
      <c r="C382" s="78" t="s">
        <v>23</v>
      </c>
      <c r="D382" s="78" t="s">
        <v>23</v>
      </c>
      <c r="E382" s="220" t="s">
        <v>769</v>
      </c>
      <c r="F382" s="237" t="s">
        <v>770</v>
      </c>
      <c r="G382" s="143">
        <v>0</v>
      </c>
      <c r="H382" s="144">
        <v>45533544.93</v>
      </c>
      <c r="I382" s="47"/>
      <c r="J382" s="97">
        <v>0</v>
      </c>
      <c r="K382" s="70"/>
      <c r="L382" s="145">
        <v>45533544.93</v>
      </c>
      <c r="M382" s="146"/>
      <c r="N382" s="147">
        <v>11134894.77</v>
      </c>
      <c r="O382" s="145">
        <f t="shared" si="5"/>
        <v>34398650.159999996</v>
      </c>
      <c r="P382" s="70"/>
      <c r="R382" s="74"/>
      <c r="X382" s="88"/>
      <c r="Y382" s="89"/>
      <c r="Z382" s="88"/>
      <c r="AK382" s="49"/>
    </row>
    <row r="383" spans="1:37" s="110" customFormat="1" ht="15" customHeight="1" x14ac:dyDescent="0.25">
      <c r="A383" s="90"/>
      <c r="B383" s="102"/>
      <c r="C383" s="78" t="s">
        <v>23</v>
      </c>
      <c r="D383" s="78" t="s">
        <v>13</v>
      </c>
      <c r="E383" s="223" t="s">
        <v>771</v>
      </c>
      <c r="F383" s="272" t="s">
        <v>772</v>
      </c>
      <c r="G383" s="273"/>
      <c r="H383" s="274">
        <v>37610821.859999999</v>
      </c>
      <c r="I383" s="47"/>
      <c r="J383" s="115"/>
      <c r="K383" s="70"/>
      <c r="L383" s="275">
        <v>37610821.859999999</v>
      </c>
      <c r="M383" s="108"/>
      <c r="N383" s="276">
        <v>324544.52</v>
      </c>
      <c r="O383" s="275">
        <f t="shared" si="5"/>
        <v>37286277.339999996</v>
      </c>
      <c r="P383" s="70"/>
      <c r="R383" s="74"/>
      <c r="X383" s="88"/>
      <c r="Y383" s="89"/>
      <c r="Z383" s="88"/>
      <c r="AK383" s="49"/>
    </row>
    <row r="384" spans="1:37" s="110" customFormat="1" ht="15" customHeight="1" x14ac:dyDescent="0.25">
      <c r="A384" s="90"/>
      <c r="B384" s="102"/>
      <c r="C384" s="78" t="s">
        <v>23</v>
      </c>
      <c r="D384" s="78" t="s">
        <v>13</v>
      </c>
      <c r="E384" s="223" t="s">
        <v>773</v>
      </c>
      <c r="F384" s="272" t="s">
        <v>774</v>
      </c>
      <c r="G384" s="273"/>
      <c r="H384" s="274">
        <v>7922723.0699999994</v>
      </c>
      <c r="I384" s="47"/>
      <c r="J384" s="115"/>
      <c r="K384" s="70"/>
      <c r="L384" s="275">
        <v>7922723.0699999994</v>
      </c>
      <c r="M384" s="108"/>
      <c r="N384" s="276">
        <v>10810350.25</v>
      </c>
      <c r="O384" s="275">
        <f t="shared" si="5"/>
        <v>-2887627.1800000006</v>
      </c>
      <c r="P384" s="70"/>
      <c r="R384" s="74"/>
      <c r="X384" s="88"/>
      <c r="Y384" s="89"/>
      <c r="Z384" s="88"/>
      <c r="AK384" s="49"/>
    </row>
    <row r="385" spans="1:37" s="110" customFormat="1" ht="15" customHeight="1" x14ac:dyDescent="0.25">
      <c r="A385" s="90"/>
      <c r="B385" s="102"/>
      <c r="C385" s="78" t="s">
        <v>23</v>
      </c>
      <c r="D385" s="78" t="s">
        <v>13</v>
      </c>
      <c r="E385" s="223" t="s">
        <v>775</v>
      </c>
      <c r="F385" s="272" t="s">
        <v>776</v>
      </c>
      <c r="G385" s="273"/>
      <c r="H385" s="274">
        <v>0</v>
      </c>
      <c r="I385" s="47"/>
      <c r="J385" s="115"/>
      <c r="K385" s="70"/>
      <c r="L385" s="275">
        <v>0</v>
      </c>
      <c r="M385" s="108"/>
      <c r="N385" s="276">
        <v>0</v>
      </c>
      <c r="O385" s="275">
        <f t="shared" si="5"/>
        <v>0</v>
      </c>
      <c r="P385" s="70"/>
      <c r="R385" s="74"/>
      <c r="X385" s="88"/>
      <c r="Y385" s="89"/>
      <c r="Z385" s="88"/>
      <c r="AK385" s="49"/>
    </row>
    <row r="386" spans="1:37" s="110" customFormat="1" ht="15" customHeight="1" x14ac:dyDescent="0.25">
      <c r="A386" s="90" t="s">
        <v>16</v>
      </c>
      <c r="B386" s="102"/>
      <c r="C386" s="78" t="s">
        <v>23</v>
      </c>
      <c r="D386" s="78" t="s">
        <v>23</v>
      </c>
      <c r="E386" s="218" t="s">
        <v>777</v>
      </c>
      <c r="F386" s="261" t="s">
        <v>778</v>
      </c>
      <c r="G386" s="150">
        <f>+G387+G391</f>
        <v>0</v>
      </c>
      <c r="H386" s="151">
        <v>333114.55</v>
      </c>
      <c r="I386" s="47"/>
      <c r="J386" s="97">
        <v>0</v>
      </c>
      <c r="K386" s="70"/>
      <c r="L386" s="84">
        <v>333114.55</v>
      </c>
      <c r="M386" s="85"/>
      <c r="N386" s="152">
        <v>0</v>
      </c>
      <c r="O386" s="84">
        <f t="shared" si="5"/>
        <v>333114.55</v>
      </c>
      <c r="P386" s="70"/>
      <c r="R386" s="74"/>
      <c r="X386" s="88"/>
      <c r="Y386" s="89"/>
      <c r="Z386" s="88"/>
      <c r="AK386" s="49"/>
    </row>
    <row r="387" spans="1:37" s="110" customFormat="1" ht="15" customHeight="1" x14ac:dyDescent="0.25">
      <c r="A387" s="90" t="s">
        <v>16</v>
      </c>
      <c r="B387" s="102"/>
      <c r="C387" s="78" t="s">
        <v>23</v>
      </c>
      <c r="D387" s="78" t="s">
        <v>23</v>
      </c>
      <c r="E387" s="220" t="s">
        <v>779</v>
      </c>
      <c r="F387" s="237" t="s">
        <v>780</v>
      </c>
      <c r="G387" s="185">
        <f>+G388+G389+G390</f>
        <v>0</v>
      </c>
      <c r="H387" s="144">
        <v>261153.47999999998</v>
      </c>
      <c r="I387" s="47"/>
      <c r="J387" s="97">
        <v>0</v>
      </c>
      <c r="K387" s="70"/>
      <c r="L387" s="145">
        <v>261153.47999999998</v>
      </c>
      <c r="M387" s="146"/>
      <c r="N387" s="147">
        <v>0</v>
      </c>
      <c r="O387" s="145">
        <f t="shared" si="5"/>
        <v>261153.47999999998</v>
      </c>
      <c r="P387" s="70"/>
      <c r="R387" s="74"/>
      <c r="X387" s="88"/>
      <c r="Y387" s="89"/>
      <c r="Z387" s="88"/>
      <c r="AK387" s="49"/>
    </row>
    <row r="388" spans="1:37" s="110" customFormat="1" ht="15" customHeight="1" x14ac:dyDescent="0.25">
      <c r="A388" s="90"/>
      <c r="B388" s="102"/>
      <c r="C388" s="78" t="s">
        <v>23</v>
      </c>
      <c r="D388" s="78" t="s">
        <v>13</v>
      </c>
      <c r="E388" s="223" t="s">
        <v>781</v>
      </c>
      <c r="F388" s="229" t="s">
        <v>782</v>
      </c>
      <c r="G388" s="125"/>
      <c r="H388" s="106">
        <v>261153.47999999998</v>
      </c>
      <c r="I388" s="47"/>
      <c r="J388" s="115"/>
      <c r="K388" s="70"/>
      <c r="L388" s="107">
        <v>261153.47999999998</v>
      </c>
      <c r="M388" s="108"/>
      <c r="N388" s="109">
        <v>0</v>
      </c>
      <c r="O388" s="107">
        <f t="shared" si="5"/>
        <v>261153.47999999998</v>
      </c>
      <c r="P388" s="70"/>
      <c r="R388" s="74"/>
      <c r="X388" s="88"/>
      <c r="Y388" s="89"/>
      <c r="Z388" s="88"/>
      <c r="AK388" s="49"/>
    </row>
    <row r="389" spans="1:37" s="110" customFormat="1" ht="15" customHeight="1" x14ac:dyDescent="0.25">
      <c r="A389" s="90"/>
      <c r="B389" s="102"/>
      <c r="C389" s="78" t="s">
        <v>23</v>
      </c>
      <c r="D389" s="78" t="s">
        <v>13</v>
      </c>
      <c r="E389" s="223" t="s">
        <v>783</v>
      </c>
      <c r="F389" s="229" t="s">
        <v>784</v>
      </c>
      <c r="G389" s="125"/>
      <c r="H389" s="106">
        <v>0</v>
      </c>
      <c r="I389" s="47"/>
      <c r="J389" s="115"/>
      <c r="K389" s="70"/>
      <c r="L389" s="107">
        <v>0</v>
      </c>
      <c r="M389" s="108"/>
      <c r="N389" s="109">
        <v>0</v>
      </c>
      <c r="O389" s="107">
        <f t="shared" si="5"/>
        <v>0</v>
      </c>
      <c r="P389" s="70"/>
      <c r="R389" s="74"/>
      <c r="X389" s="88"/>
      <c r="Y389" s="89"/>
      <c r="Z389" s="88"/>
      <c r="AK389" s="49"/>
    </row>
    <row r="390" spans="1:37" s="110" customFormat="1" ht="15" customHeight="1" x14ac:dyDescent="0.25">
      <c r="A390" s="90"/>
      <c r="B390" s="102"/>
      <c r="C390" s="78" t="s">
        <v>23</v>
      </c>
      <c r="D390" s="78" t="s">
        <v>13</v>
      </c>
      <c r="E390" s="223" t="s">
        <v>785</v>
      </c>
      <c r="F390" s="229" t="s">
        <v>786</v>
      </c>
      <c r="G390" s="125"/>
      <c r="H390" s="106">
        <v>0</v>
      </c>
      <c r="I390" s="47"/>
      <c r="J390" s="115"/>
      <c r="K390" s="70"/>
      <c r="L390" s="107">
        <v>0</v>
      </c>
      <c r="M390" s="108"/>
      <c r="N390" s="109">
        <v>0</v>
      </c>
      <c r="O390" s="107">
        <f t="shared" si="5"/>
        <v>0</v>
      </c>
      <c r="P390" s="70"/>
      <c r="R390" s="74"/>
      <c r="X390" s="88"/>
      <c r="Y390" s="89"/>
      <c r="Z390" s="88"/>
      <c r="AK390" s="49"/>
    </row>
    <row r="391" spans="1:37" s="110" customFormat="1" ht="15" customHeight="1" x14ac:dyDescent="0.25">
      <c r="A391" s="90" t="s">
        <v>16</v>
      </c>
      <c r="B391" s="102"/>
      <c r="C391" s="78" t="s">
        <v>23</v>
      </c>
      <c r="D391" s="78" t="s">
        <v>23</v>
      </c>
      <c r="E391" s="220" t="s">
        <v>787</v>
      </c>
      <c r="F391" s="237" t="s">
        <v>788</v>
      </c>
      <c r="G391" s="185">
        <f>+G392+G393+G394</f>
        <v>0</v>
      </c>
      <c r="H391" s="144">
        <v>71961.070000000007</v>
      </c>
      <c r="I391" s="47"/>
      <c r="J391" s="97">
        <v>0</v>
      </c>
      <c r="K391" s="70"/>
      <c r="L391" s="145">
        <v>71961.070000000007</v>
      </c>
      <c r="M391" s="146"/>
      <c r="N391" s="147">
        <v>0</v>
      </c>
      <c r="O391" s="145">
        <f t="shared" si="5"/>
        <v>71961.070000000007</v>
      </c>
      <c r="P391" s="70"/>
      <c r="R391" s="74"/>
      <c r="X391" s="88"/>
      <c r="Y391" s="89"/>
      <c r="Z391" s="88"/>
      <c r="AK391" s="49"/>
    </row>
    <row r="392" spans="1:37" s="110" customFormat="1" ht="15" customHeight="1" x14ac:dyDescent="0.25">
      <c r="A392" s="90"/>
      <c r="B392" s="102"/>
      <c r="C392" s="78" t="s">
        <v>23</v>
      </c>
      <c r="D392" s="78" t="s">
        <v>13</v>
      </c>
      <c r="E392" s="223" t="s">
        <v>789</v>
      </c>
      <c r="F392" s="229" t="s">
        <v>790</v>
      </c>
      <c r="G392" s="125"/>
      <c r="H392" s="129">
        <v>71961.070000000007</v>
      </c>
      <c r="I392" s="47"/>
      <c r="J392" s="115"/>
      <c r="K392" s="70"/>
      <c r="L392" s="130">
        <v>71961.070000000007</v>
      </c>
      <c r="M392" s="117"/>
      <c r="N392" s="131">
        <v>0</v>
      </c>
      <c r="O392" s="130">
        <f t="shared" si="5"/>
        <v>71961.070000000007</v>
      </c>
      <c r="P392" s="70"/>
      <c r="R392" s="74"/>
      <c r="X392" s="88"/>
      <c r="Y392" s="89"/>
      <c r="Z392" s="88"/>
      <c r="AK392" s="49"/>
    </row>
    <row r="393" spans="1:37" s="110" customFormat="1" ht="15" customHeight="1" x14ac:dyDescent="0.25">
      <c r="A393" s="90"/>
      <c r="B393" s="102"/>
      <c r="C393" s="78" t="s">
        <v>23</v>
      </c>
      <c r="D393" s="78" t="s">
        <v>13</v>
      </c>
      <c r="E393" s="223" t="s">
        <v>791</v>
      </c>
      <c r="F393" s="229" t="s">
        <v>792</v>
      </c>
      <c r="G393" s="125"/>
      <c r="H393" s="129">
        <v>0</v>
      </c>
      <c r="I393" s="47"/>
      <c r="J393" s="115"/>
      <c r="K393" s="70"/>
      <c r="L393" s="130">
        <v>0</v>
      </c>
      <c r="M393" s="117"/>
      <c r="N393" s="131">
        <v>0</v>
      </c>
      <c r="O393" s="130">
        <f t="shared" si="5"/>
        <v>0</v>
      </c>
      <c r="P393" s="70"/>
      <c r="R393" s="74"/>
      <c r="X393" s="88"/>
      <c r="Y393" s="89"/>
      <c r="Z393" s="88"/>
      <c r="AK393" s="49"/>
    </row>
    <row r="394" spans="1:37" s="110" customFormat="1" ht="15" customHeight="1" x14ac:dyDescent="0.25">
      <c r="A394" s="90"/>
      <c r="B394" s="102"/>
      <c r="C394" s="78" t="s">
        <v>23</v>
      </c>
      <c r="D394" s="78" t="s">
        <v>13</v>
      </c>
      <c r="E394" s="223" t="s">
        <v>793</v>
      </c>
      <c r="F394" s="229" t="s">
        <v>794</v>
      </c>
      <c r="G394" s="125"/>
      <c r="H394" s="129">
        <v>0</v>
      </c>
      <c r="I394" s="47"/>
      <c r="J394" s="115"/>
      <c r="K394" s="70"/>
      <c r="L394" s="130">
        <v>0</v>
      </c>
      <c r="M394" s="117"/>
      <c r="N394" s="131">
        <v>0</v>
      </c>
      <c r="O394" s="130">
        <f t="shared" ref="O394:O457" si="6">H394-N394</f>
        <v>0</v>
      </c>
      <c r="P394" s="70"/>
      <c r="R394" s="74"/>
      <c r="X394" s="88"/>
      <c r="Y394" s="89"/>
      <c r="Z394" s="88"/>
      <c r="AK394" s="49"/>
    </row>
    <row r="395" spans="1:37" s="110" customFormat="1" ht="15" customHeight="1" x14ac:dyDescent="0.25">
      <c r="A395" s="90" t="s">
        <v>16</v>
      </c>
      <c r="B395" s="102"/>
      <c r="C395" s="78" t="s">
        <v>23</v>
      </c>
      <c r="D395" s="78" t="s">
        <v>23</v>
      </c>
      <c r="E395" s="218" t="s">
        <v>795</v>
      </c>
      <c r="F395" s="261" t="s">
        <v>796</v>
      </c>
      <c r="G395" s="150">
        <f>+G396+G400</f>
        <v>0</v>
      </c>
      <c r="H395" s="151">
        <v>10827665.539999999</v>
      </c>
      <c r="I395" s="47"/>
      <c r="J395" s="97">
        <v>0</v>
      </c>
      <c r="K395" s="70"/>
      <c r="L395" s="84">
        <v>10827665.539999999</v>
      </c>
      <c r="M395" s="85"/>
      <c r="N395" s="152">
        <v>2787935.62</v>
      </c>
      <c r="O395" s="84">
        <f t="shared" si="6"/>
        <v>8039729.919999999</v>
      </c>
      <c r="P395" s="70"/>
      <c r="R395" s="74"/>
      <c r="X395" s="88"/>
      <c r="Y395" s="89"/>
      <c r="Z395" s="88"/>
      <c r="AK395" s="49"/>
    </row>
    <row r="396" spans="1:37" s="110" customFormat="1" ht="15" customHeight="1" x14ac:dyDescent="0.25">
      <c r="A396" s="90" t="s">
        <v>16</v>
      </c>
      <c r="B396" s="102"/>
      <c r="C396" s="78" t="s">
        <v>23</v>
      </c>
      <c r="D396" s="78" t="s">
        <v>23</v>
      </c>
      <c r="E396" s="220" t="s">
        <v>797</v>
      </c>
      <c r="F396" s="237" t="s">
        <v>798</v>
      </c>
      <c r="G396" s="185">
        <f>SUM(G397:G399)</f>
        <v>0</v>
      </c>
      <c r="H396" s="144">
        <v>73601.360000000015</v>
      </c>
      <c r="I396" s="47"/>
      <c r="J396" s="97">
        <v>0</v>
      </c>
      <c r="K396" s="70"/>
      <c r="L396" s="145">
        <v>73601.360000000015</v>
      </c>
      <c r="M396" s="146"/>
      <c r="N396" s="147">
        <v>0</v>
      </c>
      <c r="O396" s="145">
        <f t="shared" si="6"/>
        <v>73601.360000000015</v>
      </c>
      <c r="P396" s="70"/>
      <c r="R396" s="74"/>
      <c r="X396" s="88"/>
      <c r="Y396" s="89"/>
      <c r="Z396" s="88"/>
      <c r="AK396" s="49"/>
    </row>
    <row r="397" spans="1:37" s="110" customFormat="1" ht="15" customHeight="1" x14ac:dyDescent="0.25">
      <c r="A397" s="90"/>
      <c r="B397" s="102"/>
      <c r="C397" s="78" t="s">
        <v>23</v>
      </c>
      <c r="D397" s="78" t="s">
        <v>13</v>
      </c>
      <c r="E397" s="223" t="s">
        <v>799</v>
      </c>
      <c r="F397" s="229" t="s">
        <v>800</v>
      </c>
      <c r="G397" s="125"/>
      <c r="H397" s="129">
        <v>73601.360000000015</v>
      </c>
      <c r="I397" s="47"/>
      <c r="J397" s="115"/>
      <c r="K397" s="70"/>
      <c r="L397" s="130">
        <v>73601.360000000015</v>
      </c>
      <c r="M397" s="117"/>
      <c r="N397" s="131">
        <v>0</v>
      </c>
      <c r="O397" s="130">
        <f t="shared" si="6"/>
        <v>73601.360000000015</v>
      </c>
      <c r="P397" s="70"/>
      <c r="R397" s="74"/>
      <c r="X397" s="88"/>
      <c r="Y397" s="89"/>
      <c r="Z397" s="88"/>
      <c r="AK397" s="49"/>
    </row>
    <row r="398" spans="1:37" s="110" customFormat="1" ht="15" customHeight="1" x14ac:dyDescent="0.25">
      <c r="A398" s="90"/>
      <c r="B398" s="102"/>
      <c r="C398" s="78" t="s">
        <v>23</v>
      </c>
      <c r="D398" s="78" t="s">
        <v>13</v>
      </c>
      <c r="E398" s="223" t="s">
        <v>801</v>
      </c>
      <c r="F398" s="229" t="s">
        <v>802</v>
      </c>
      <c r="G398" s="125"/>
      <c r="H398" s="129">
        <v>0</v>
      </c>
      <c r="I398" s="47"/>
      <c r="J398" s="115"/>
      <c r="K398" s="70"/>
      <c r="L398" s="130">
        <v>0</v>
      </c>
      <c r="M398" s="117"/>
      <c r="N398" s="131">
        <v>0</v>
      </c>
      <c r="O398" s="130">
        <f t="shared" si="6"/>
        <v>0</v>
      </c>
      <c r="P398" s="70"/>
      <c r="R398" s="74"/>
      <c r="X398" s="88"/>
      <c r="Y398" s="89"/>
      <c r="Z398" s="88"/>
      <c r="AK398" s="49"/>
    </row>
    <row r="399" spans="1:37" s="110" customFormat="1" ht="15" customHeight="1" x14ac:dyDescent="0.25">
      <c r="A399" s="90"/>
      <c r="B399" s="102"/>
      <c r="C399" s="78" t="s">
        <v>23</v>
      </c>
      <c r="D399" s="78" t="s">
        <v>13</v>
      </c>
      <c r="E399" s="223" t="s">
        <v>803</v>
      </c>
      <c r="F399" s="229" t="s">
        <v>804</v>
      </c>
      <c r="G399" s="125"/>
      <c r="H399" s="129">
        <v>0</v>
      </c>
      <c r="I399" s="47"/>
      <c r="J399" s="115"/>
      <c r="K399" s="70"/>
      <c r="L399" s="130">
        <v>0</v>
      </c>
      <c r="M399" s="117"/>
      <c r="N399" s="131">
        <v>0</v>
      </c>
      <c r="O399" s="130">
        <f t="shared" si="6"/>
        <v>0</v>
      </c>
      <c r="P399" s="70"/>
      <c r="R399" s="74"/>
      <c r="X399" s="88"/>
      <c r="Y399" s="89"/>
      <c r="Z399" s="88"/>
      <c r="AK399" s="49"/>
    </row>
    <row r="400" spans="1:37" s="110" customFormat="1" ht="15" customHeight="1" x14ac:dyDescent="0.25">
      <c r="A400" s="90" t="s">
        <v>16</v>
      </c>
      <c r="B400" s="102"/>
      <c r="C400" s="78" t="s">
        <v>23</v>
      </c>
      <c r="D400" s="78" t="s">
        <v>23</v>
      </c>
      <c r="E400" s="220" t="s">
        <v>805</v>
      </c>
      <c r="F400" s="237" t="s">
        <v>806</v>
      </c>
      <c r="G400" s="185">
        <f>SUM(G401:G403)</f>
        <v>0</v>
      </c>
      <c r="H400" s="144">
        <v>10754064.18</v>
      </c>
      <c r="I400" s="47"/>
      <c r="J400" s="97">
        <v>0</v>
      </c>
      <c r="K400" s="70"/>
      <c r="L400" s="145">
        <v>10754064.18</v>
      </c>
      <c r="M400" s="146"/>
      <c r="N400" s="147">
        <v>2787935.62</v>
      </c>
      <c r="O400" s="145">
        <f t="shared" si="6"/>
        <v>7966128.5599999996</v>
      </c>
      <c r="P400" s="70"/>
      <c r="R400" s="74"/>
      <c r="X400" s="88"/>
      <c r="Y400" s="89"/>
      <c r="Z400" s="88"/>
      <c r="AK400" s="49"/>
    </row>
    <row r="401" spans="1:37" s="110" customFormat="1" ht="15" customHeight="1" x14ac:dyDescent="0.25">
      <c r="A401" s="90"/>
      <c r="B401" s="102"/>
      <c r="C401" s="78" t="s">
        <v>23</v>
      </c>
      <c r="D401" s="78" t="s">
        <v>13</v>
      </c>
      <c r="E401" s="223" t="s">
        <v>807</v>
      </c>
      <c r="F401" s="229" t="s">
        <v>808</v>
      </c>
      <c r="G401" s="125"/>
      <c r="H401" s="129">
        <v>9331237.9199999999</v>
      </c>
      <c r="I401" s="47"/>
      <c r="J401" s="115"/>
      <c r="K401" s="70"/>
      <c r="L401" s="130">
        <v>9331237.9199999999</v>
      </c>
      <c r="M401" s="117"/>
      <c r="N401" s="131">
        <v>303523.44</v>
      </c>
      <c r="O401" s="130">
        <f t="shared" si="6"/>
        <v>9027714.4800000004</v>
      </c>
      <c r="P401" s="70"/>
      <c r="R401" s="74"/>
      <c r="X401" s="88"/>
      <c r="Y401" s="89"/>
      <c r="Z401" s="88"/>
      <c r="AK401" s="49"/>
    </row>
    <row r="402" spans="1:37" s="110" customFormat="1" ht="15" customHeight="1" x14ac:dyDescent="0.25">
      <c r="A402" s="90"/>
      <c r="B402" s="102"/>
      <c r="C402" s="78" t="s">
        <v>23</v>
      </c>
      <c r="D402" s="78" t="s">
        <v>13</v>
      </c>
      <c r="E402" s="223" t="s">
        <v>809</v>
      </c>
      <c r="F402" s="229" t="s">
        <v>810</v>
      </c>
      <c r="G402" s="125"/>
      <c r="H402" s="129">
        <v>1422826.26</v>
      </c>
      <c r="I402" s="47"/>
      <c r="J402" s="115"/>
      <c r="K402" s="70"/>
      <c r="L402" s="130">
        <v>1422826.26</v>
      </c>
      <c r="M402" s="117"/>
      <c r="N402" s="131">
        <v>2484412.1800000002</v>
      </c>
      <c r="O402" s="130">
        <f t="shared" si="6"/>
        <v>-1061585.9200000002</v>
      </c>
      <c r="P402" s="70"/>
      <c r="R402" s="74"/>
      <c r="X402" s="88"/>
      <c r="Y402" s="89"/>
      <c r="Z402" s="88"/>
      <c r="AK402" s="49"/>
    </row>
    <row r="403" spans="1:37" s="110" customFormat="1" ht="15" customHeight="1" x14ac:dyDescent="0.25">
      <c r="A403" s="90"/>
      <c r="B403" s="102"/>
      <c r="C403" s="78" t="s">
        <v>23</v>
      </c>
      <c r="D403" s="78" t="s">
        <v>13</v>
      </c>
      <c r="E403" s="223" t="s">
        <v>811</v>
      </c>
      <c r="F403" s="229" t="s">
        <v>812</v>
      </c>
      <c r="G403" s="125"/>
      <c r="H403" s="129">
        <v>0</v>
      </c>
      <c r="I403" s="47"/>
      <c r="J403" s="115"/>
      <c r="K403" s="70"/>
      <c r="L403" s="130">
        <v>0</v>
      </c>
      <c r="M403" s="117"/>
      <c r="N403" s="131">
        <v>0</v>
      </c>
      <c r="O403" s="130">
        <f t="shared" si="6"/>
        <v>0</v>
      </c>
      <c r="P403" s="70"/>
      <c r="R403" s="74"/>
      <c r="X403" s="88"/>
      <c r="Y403" s="89"/>
      <c r="Z403" s="88"/>
      <c r="AK403" s="49"/>
    </row>
    <row r="404" spans="1:37" s="110" customFormat="1" ht="15" customHeight="1" x14ac:dyDescent="0.25">
      <c r="A404" s="90" t="s">
        <v>16</v>
      </c>
      <c r="B404" s="102"/>
      <c r="C404" s="78" t="s">
        <v>23</v>
      </c>
      <c r="D404" s="78" t="s">
        <v>23</v>
      </c>
      <c r="E404" s="218" t="s">
        <v>813</v>
      </c>
      <c r="F404" s="261" t="s">
        <v>814</v>
      </c>
      <c r="G404" s="150">
        <f>+G405+G409</f>
        <v>0</v>
      </c>
      <c r="H404" s="151">
        <v>6553775.9199999999</v>
      </c>
      <c r="I404" s="47"/>
      <c r="J404" s="97">
        <v>0</v>
      </c>
      <c r="K404" s="70"/>
      <c r="L404" s="84">
        <v>6553775.9199999999</v>
      </c>
      <c r="M404" s="85"/>
      <c r="N404" s="152">
        <v>156922.54999999999</v>
      </c>
      <c r="O404" s="84">
        <f t="shared" si="6"/>
        <v>6396853.3700000001</v>
      </c>
      <c r="P404" s="70"/>
      <c r="R404" s="74"/>
      <c r="X404" s="88"/>
      <c r="Y404" s="89"/>
      <c r="Z404" s="88"/>
      <c r="AK404" s="49"/>
    </row>
    <row r="405" spans="1:37" s="110" customFormat="1" ht="15" customHeight="1" x14ac:dyDescent="0.25">
      <c r="A405" s="90" t="s">
        <v>16</v>
      </c>
      <c r="B405" s="102"/>
      <c r="C405" s="78" t="s">
        <v>23</v>
      </c>
      <c r="D405" s="78" t="s">
        <v>23</v>
      </c>
      <c r="E405" s="220" t="s">
        <v>815</v>
      </c>
      <c r="F405" s="237" t="s">
        <v>816</v>
      </c>
      <c r="G405" s="185">
        <f>SUM(G406:G408)</f>
        <v>0</v>
      </c>
      <c r="H405" s="144">
        <v>1248159.47</v>
      </c>
      <c r="I405" s="47"/>
      <c r="J405" s="97">
        <v>0</v>
      </c>
      <c r="K405" s="70"/>
      <c r="L405" s="145">
        <v>1248159.47</v>
      </c>
      <c r="M405" s="146"/>
      <c r="N405" s="147">
        <v>0</v>
      </c>
      <c r="O405" s="145">
        <f t="shared" si="6"/>
        <v>1248159.47</v>
      </c>
      <c r="P405" s="70"/>
      <c r="R405" s="74"/>
      <c r="X405" s="88"/>
      <c r="Y405" s="89"/>
      <c r="Z405" s="88"/>
      <c r="AK405" s="49"/>
    </row>
    <row r="406" spans="1:37" s="110" customFormat="1" ht="15" customHeight="1" x14ac:dyDescent="0.25">
      <c r="A406" s="90"/>
      <c r="B406" s="102"/>
      <c r="C406" s="78" t="s">
        <v>23</v>
      </c>
      <c r="D406" s="78" t="s">
        <v>13</v>
      </c>
      <c r="E406" s="223" t="s">
        <v>817</v>
      </c>
      <c r="F406" s="229" t="s">
        <v>818</v>
      </c>
      <c r="G406" s="125"/>
      <c r="H406" s="129">
        <v>1188675.79</v>
      </c>
      <c r="I406" s="47"/>
      <c r="J406" s="115"/>
      <c r="K406" s="70"/>
      <c r="L406" s="130">
        <v>1188675.79</v>
      </c>
      <c r="M406" s="117"/>
      <c r="N406" s="131">
        <v>0</v>
      </c>
      <c r="O406" s="130">
        <f t="shared" si="6"/>
        <v>1188675.79</v>
      </c>
      <c r="P406" s="70"/>
      <c r="R406" s="74"/>
      <c r="X406" s="88"/>
      <c r="Y406" s="89"/>
      <c r="Z406" s="88"/>
      <c r="AK406" s="49"/>
    </row>
    <row r="407" spans="1:37" s="110" customFormat="1" ht="15" customHeight="1" x14ac:dyDescent="0.25">
      <c r="A407" s="90"/>
      <c r="B407" s="102"/>
      <c r="C407" s="78" t="s">
        <v>23</v>
      </c>
      <c r="D407" s="78" t="s">
        <v>13</v>
      </c>
      <c r="E407" s="223" t="s">
        <v>819</v>
      </c>
      <c r="F407" s="229" t="s">
        <v>820</v>
      </c>
      <c r="G407" s="125"/>
      <c r="H407" s="129">
        <v>59483.680000000008</v>
      </c>
      <c r="I407" s="47"/>
      <c r="J407" s="115"/>
      <c r="K407" s="70"/>
      <c r="L407" s="130">
        <v>59483.680000000008</v>
      </c>
      <c r="M407" s="117"/>
      <c r="N407" s="131">
        <v>0</v>
      </c>
      <c r="O407" s="130">
        <f t="shared" si="6"/>
        <v>59483.680000000008</v>
      </c>
      <c r="P407" s="70"/>
      <c r="R407" s="74"/>
      <c r="X407" s="88"/>
      <c r="Y407" s="89"/>
      <c r="Z407" s="88"/>
      <c r="AK407" s="49"/>
    </row>
    <row r="408" spans="1:37" s="110" customFormat="1" ht="15" customHeight="1" x14ac:dyDescent="0.25">
      <c r="A408" s="90"/>
      <c r="B408" s="102"/>
      <c r="C408" s="78" t="s">
        <v>23</v>
      </c>
      <c r="D408" s="78" t="s">
        <v>13</v>
      </c>
      <c r="E408" s="223" t="s">
        <v>821</v>
      </c>
      <c r="F408" s="229" t="s">
        <v>822</v>
      </c>
      <c r="G408" s="125"/>
      <c r="H408" s="129">
        <v>0</v>
      </c>
      <c r="I408" s="47"/>
      <c r="J408" s="115"/>
      <c r="K408" s="70"/>
      <c r="L408" s="130">
        <v>0</v>
      </c>
      <c r="M408" s="117"/>
      <c r="N408" s="131">
        <v>0</v>
      </c>
      <c r="O408" s="130">
        <f t="shared" si="6"/>
        <v>0</v>
      </c>
      <c r="P408" s="70"/>
      <c r="R408" s="74"/>
      <c r="X408" s="88"/>
      <c r="Y408" s="89"/>
      <c r="Z408" s="88"/>
      <c r="AK408" s="49"/>
    </row>
    <row r="409" spans="1:37" s="110" customFormat="1" ht="15" customHeight="1" x14ac:dyDescent="0.25">
      <c r="A409" s="90" t="s">
        <v>16</v>
      </c>
      <c r="B409" s="102"/>
      <c r="C409" s="78" t="s">
        <v>23</v>
      </c>
      <c r="D409" s="78" t="s">
        <v>23</v>
      </c>
      <c r="E409" s="220" t="s">
        <v>823</v>
      </c>
      <c r="F409" s="237" t="s">
        <v>824</v>
      </c>
      <c r="G409" s="185">
        <f>SUM(G410:G412)</f>
        <v>0</v>
      </c>
      <c r="H409" s="144">
        <v>5305616.45</v>
      </c>
      <c r="I409" s="47"/>
      <c r="J409" s="97">
        <v>0</v>
      </c>
      <c r="K409" s="70"/>
      <c r="L409" s="145">
        <v>5305616.45</v>
      </c>
      <c r="M409" s="146"/>
      <c r="N409" s="147">
        <v>156922.54999999999</v>
      </c>
      <c r="O409" s="145">
        <f t="shared" si="6"/>
        <v>5148693.9000000004</v>
      </c>
      <c r="P409" s="70"/>
      <c r="R409" s="74"/>
      <c r="X409" s="88"/>
      <c r="Y409" s="89"/>
      <c r="Z409" s="88"/>
      <c r="AK409" s="49"/>
    </row>
    <row r="410" spans="1:37" s="110" customFormat="1" ht="15" customHeight="1" x14ac:dyDescent="0.25">
      <c r="A410" s="90"/>
      <c r="B410" s="102"/>
      <c r="C410" s="78" t="s">
        <v>23</v>
      </c>
      <c r="D410" s="78" t="s">
        <v>13</v>
      </c>
      <c r="E410" s="223" t="s">
        <v>825</v>
      </c>
      <c r="F410" s="229" t="s">
        <v>826</v>
      </c>
      <c r="G410" s="125"/>
      <c r="H410" s="129">
        <v>4939158.59</v>
      </c>
      <c r="I410" s="47"/>
      <c r="J410" s="115"/>
      <c r="K410" s="70"/>
      <c r="L410" s="130">
        <v>4939158.59</v>
      </c>
      <c r="M410" s="117"/>
      <c r="N410" s="131">
        <v>48597.47</v>
      </c>
      <c r="O410" s="130">
        <f t="shared" si="6"/>
        <v>4890561.12</v>
      </c>
      <c r="P410" s="70"/>
      <c r="R410" s="74"/>
      <c r="X410" s="88"/>
      <c r="Y410" s="89"/>
      <c r="Z410" s="88"/>
      <c r="AK410" s="49"/>
    </row>
    <row r="411" spans="1:37" s="110" customFormat="1" ht="15" customHeight="1" x14ac:dyDescent="0.25">
      <c r="A411" s="90"/>
      <c r="B411" s="102"/>
      <c r="C411" s="78" t="s">
        <v>23</v>
      </c>
      <c r="D411" s="78" t="s">
        <v>13</v>
      </c>
      <c r="E411" s="223" t="s">
        <v>827</v>
      </c>
      <c r="F411" s="229" t="s">
        <v>828</v>
      </c>
      <c r="G411" s="125"/>
      <c r="H411" s="129">
        <v>366457.86</v>
      </c>
      <c r="I411" s="47"/>
      <c r="J411" s="115"/>
      <c r="K411" s="70"/>
      <c r="L411" s="130">
        <v>366457.86</v>
      </c>
      <c r="M411" s="117"/>
      <c r="N411" s="131">
        <v>108325.08</v>
      </c>
      <c r="O411" s="130">
        <f t="shared" si="6"/>
        <v>258132.77999999997</v>
      </c>
      <c r="P411" s="70"/>
      <c r="R411" s="74"/>
      <c r="X411" s="88"/>
      <c r="Y411" s="89"/>
      <c r="Z411" s="88"/>
      <c r="AK411" s="49"/>
    </row>
    <row r="412" spans="1:37" s="110" customFormat="1" ht="15" customHeight="1" x14ac:dyDescent="0.25">
      <c r="A412" s="90"/>
      <c r="B412" s="102"/>
      <c r="C412" s="78" t="s">
        <v>23</v>
      </c>
      <c r="D412" s="78" t="s">
        <v>13</v>
      </c>
      <c r="E412" s="223" t="s">
        <v>829</v>
      </c>
      <c r="F412" s="229" t="s">
        <v>830</v>
      </c>
      <c r="G412" s="125"/>
      <c r="H412" s="129">
        <v>0</v>
      </c>
      <c r="I412" s="47"/>
      <c r="J412" s="115"/>
      <c r="K412" s="70"/>
      <c r="L412" s="130">
        <v>0</v>
      </c>
      <c r="M412" s="117"/>
      <c r="N412" s="131">
        <v>0</v>
      </c>
      <c r="O412" s="130">
        <f t="shared" si="6"/>
        <v>0</v>
      </c>
      <c r="P412" s="70"/>
      <c r="R412" s="74"/>
      <c r="X412" s="88"/>
      <c r="Y412" s="89"/>
      <c r="Z412" s="88"/>
      <c r="AK412" s="49"/>
    </row>
    <row r="413" spans="1:37" s="110" customFormat="1" ht="15" customHeight="1" x14ac:dyDescent="0.25">
      <c r="A413" s="90" t="s">
        <v>16</v>
      </c>
      <c r="B413" s="102"/>
      <c r="C413" s="78" t="s">
        <v>23</v>
      </c>
      <c r="D413" s="78" t="s">
        <v>23</v>
      </c>
      <c r="E413" s="218" t="s">
        <v>831</v>
      </c>
      <c r="F413" s="261" t="s">
        <v>832</v>
      </c>
      <c r="G413" s="150">
        <f>+G414+G415+G416</f>
        <v>0</v>
      </c>
      <c r="H413" s="151">
        <v>1664964.14</v>
      </c>
      <c r="I413" s="47"/>
      <c r="J413" s="83">
        <v>0</v>
      </c>
      <c r="K413" s="70"/>
      <c r="L413" s="84">
        <v>1664964.14</v>
      </c>
      <c r="M413" s="85"/>
      <c r="N413" s="152">
        <v>0</v>
      </c>
      <c r="O413" s="84">
        <f t="shared" si="6"/>
        <v>1664964.14</v>
      </c>
      <c r="P413" s="70"/>
      <c r="R413" s="74"/>
      <c r="X413" s="88"/>
      <c r="Y413" s="89"/>
      <c r="Z413" s="88"/>
      <c r="AK413" s="49"/>
    </row>
    <row r="414" spans="1:37" s="110" customFormat="1" ht="15" customHeight="1" x14ac:dyDescent="0.25">
      <c r="A414" s="90"/>
      <c r="B414" s="102"/>
      <c r="C414" s="78" t="s">
        <v>23</v>
      </c>
      <c r="D414" s="78" t="s">
        <v>13</v>
      </c>
      <c r="E414" s="220" t="s">
        <v>833</v>
      </c>
      <c r="F414" s="237" t="s">
        <v>834</v>
      </c>
      <c r="G414" s="143"/>
      <c r="H414" s="144">
        <v>481864.47</v>
      </c>
      <c r="I414" s="47"/>
      <c r="J414" s="115"/>
      <c r="K414" s="70"/>
      <c r="L414" s="145">
        <v>481864.47</v>
      </c>
      <c r="M414" s="146"/>
      <c r="N414" s="147">
        <v>0</v>
      </c>
      <c r="O414" s="145">
        <f t="shared" si="6"/>
        <v>481864.47</v>
      </c>
      <c r="P414" s="70"/>
      <c r="R414" s="74"/>
      <c r="X414" s="88"/>
      <c r="Y414" s="89"/>
      <c r="Z414" s="88"/>
      <c r="AK414" s="49"/>
    </row>
    <row r="415" spans="1:37" s="110" customFormat="1" ht="15" customHeight="1" x14ac:dyDescent="0.25">
      <c r="A415" s="90"/>
      <c r="B415" s="102"/>
      <c r="C415" s="78" t="s">
        <v>23</v>
      </c>
      <c r="D415" s="78" t="s">
        <v>13</v>
      </c>
      <c r="E415" s="220" t="s">
        <v>835</v>
      </c>
      <c r="F415" s="237" t="s">
        <v>836</v>
      </c>
      <c r="G415" s="143"/>
      <c r="H415" s="144">
        <v>0</v>
      </c>
      <c r="I415" s="47"/>
      <c r="J415" s="115"/>
      <c r="K415" s="70"/>
      <c r="L415" s="145">
        <v>0</v>
      </c>
      <c r="M415" s="146"/>
      <c r="N415" s="147">
        <v>0</v>
      </c>
      <c r="O415" s="145">
        <f t="shared" si="6"/>
        <v>0</v>
      </c>
      <c r="P415" s="70"/>
      <c r="R415" s="74"/>
      <c r="X415" s="88"/>
      <c r="Y415" s="89"/>
      <c r="Z415" s="88"/>
      <c r="AK415" s="49"/>
    </row>
    <row r="416" spans="1:37" s="110" customFormat="1" ht="15" customHeight="1" x14ac:dyDescent="0.25">
      <c r="A416" s="90" t="s">
        <v>16</v>
      </c>
      <c r="B416" s="102"/>
      <c r="C416" s="78" t="s">
        <v>23</v>
      </c>
      <c r="D416" s="78" t="s">
        <v>23</v>
      </c>
      <c r="E416" s="220" t="s">
        <v>837</v>
      </c>
      <c r="F416" s="237" t="s">
        <v>838</v>
      </c>
      <c r="G416" s="185">
        <f>SUM(G417:G420)</f>
        <v>0</v>
      </c>
      <c r="H416" s="144">
        <v>1183099.67</v>
      </c>
      <c r="I416" s="47"/>
      <c r="J416" s="97">
        <v>0</v>
      </c>
      <c r="K416" s="70"/>
      <c r="L416" s="145">
        <v>1183099.67</v>
      </c>
      <c r="M416" s="146"/>
      <c r="N416" s="147">
        <v>0</v>
      </c>
      <c r="O416" s="145">
        <f t="shared" si="6"/>
        <v>1183099.67</v>
      </c>
      <c r="P416" s="70"/>
      <c r="R416" s="74"/>
      <c r="X416" s="88"/>
      <c r="Y416" s="89"/>
      <c r="Z416" s="88"/>
      <c r="AK416" s="49"/>
    </row>
    <row r="417" spans="1:37" s="110" customFormat="1" ht="15" customHeight="1" x14ac:dyDescent="0.25">
      <c r="A417" s="90"/>
      <c r="B417" s="102"/>
      <c r="C417" s="78" t="s">
        <v>23</v>
      </c>
      <c r="D417" s="78" t="s">
        <v>13</v>
      </c>
      <c r="E417" s="223" t="s">
        <v>839</v>
      </c>
      <c r="F417" s="229" t="s">
        <v>840</v>
      </c>
      <c r="G417" s="125"/>
      <c r="H417" s="129">
        <v>708152.21</v>
      </c>
      <c r="I417" s="47"/>
      <c r="J417" s="115"/>
      <c r="K417" s="70"/>
      <c r="L417" s="130">
        <v>708152.21</v>
      </c>
      <c r="M417" s="117"/>
      <c r="N417" s="131">
        <v>0</v>
      </c>
      <c r="O417" s="130">
        <f t="shared" si="6"/>
        <v>708152.21</v>
      </c>
      <c r="P417" s="70"/>
      <c r="R417" s="74"/>
      <c r="X417" s="88"/>
      <c r="Y417" s="89"/>
      <c r="Z417" s="88"/>
      <c r="AK417" s="49"/>
    </row>
    <row r="418" spans="1:37" s="110" customFormat="1" ht="15" customHeight="1" x14ac:dyDescent="0.25">
      <c r="A418" s="90"/>
      <c r="B418" s="102"/>
      <c r="C418" s="78" t="s">
        <v>23</v>
      </c>
      <c r="D418" s="78" t="s">
        <v>13</v>
      </c>
      <c r="E418" s="223" t="s">
        <v>841</v>
      </c>
      <c r="F418" s="229" t="s">
        <v>842</v>
      </c>
      <c r="G418" s="125"/>
      <c r="H418" s="129">
        <v>427871.07999999996</v>
      </c>
      <c r="I418" s="47"/>
      <c r="J418" s="115"/>
      <c r="K418" s="70"/>
      <c r="L418" s="130">
        <v>427871.07999999996</v>
      </c>
      <c r="M418" s="117"/>
      <c r="N418" s="131">
        <v>0</v>
      </c>
      <c r="O418" s="130">
        <f t="shared" si="6"/>
        <v>427871.07999999996</v>
      </c>
      <c r="P418" s="70"/>
      <c r="R418" s="74"/>
      <c r="X418" s="88"/>
      <c r="Y418" s="89"/>
      <c r="Z418" s="88"/>
      <c r="AK418" s="49"/>
    </row>
    <row r="419" spans="1:37" s="188" customFormat="1" ht="15" customHeight="1" x14ac:dyDescent="0.25">
      <c r="A419" s="90"/>
      <c r="B419" s="102" t="s">
        <v>12</v>
      </c>
      <c r="C419" s="78" t="s">
        <v>12</v>
      </c>
      <c r="D419" s="78" t="s">
        <v>13</v>
      </c>
      <c r="E419" s="223" t="s">
        <v>843</v>
      </c>
      <c r="F419" s="229" t="s">
        <v>844</v>
      </c>
      <c r="G419" s="125"/>
      <c r="H419" s="129">
        <v>22829.7</v>
      </c>
      <c r="I419" s="47"/>
      <c r="J419" s="160"/>
      <c r="K419" s="70"/>
      <c r="L419" s="130">
        <v>22829.7</v>
      </c>
      <c r="M419" s="117"/>
      <c r="N419" s="131">
        <v>0</v>
      </c>
      <c r="O419" s="130">
        <f t="shared" si="6"/>
        <v>22829.7</v>
      </c>
      <c r="P419" s="70"/>
      <c r="R419" s="74"/>
      <c r="X419" s="88"/>
      <c r="Y419" s="89"/>
      <c r="Z419" s="88"/>
      <c r="AK419" s="161"/>
    </row>
    <row r="420" spans="1:37" s="188" customFormat="1" ht="15" customHeight="1" x14ac:dyDescent="0.25">
      <c r="A420" s="90"/>
      <c r="B420" s="102"/>
      <c r="C420" s="78" t="s">
        <v>23</v>
      </c>
      <c r="D420" s="78" t="s">
        <v>13</v>
      </c>
      <c r="E420" s="223" t="s">
        <v>845</v>
      </c>
      <c r="F420" s="229" t="s">
        <v>846</v>
      </c>
      <c r="G420" s="125"/>
      <c r="H420" s="129">
        <v>24246.68</v>
      </c>
      <c r="I420" s="47"/>
      <c r="J420" s="160"/>
      <c r="K420" s="70"/>
      <c r="L420" s="130">
        <v>24246.68</v>
      </c>
      <c r="M420" s="117"/>
      <c r="N420" s="131">
        <v>0</v>
      </c>
      <c r="O420" s="130">
        <f t="shared" si="6"/>
        <v>24246.68</v>
      </c>
      <c r="P420" s="70"/>
      <c r="R420" s="74"/>
      <c r="X420" s="88"/>
      <c r="Y420" s="89"/>
      <c r="Z420" s="88"/>
      <c r="AK420" s="161"/>
    </row>
    <row r="421" spans="1:37" s="110" customFormat="1" ht="15" customHeight="1" x14ac:dyDescent="0.25">
      <c r="A421" s="90" t="s">
        <v>16</v>
      </c>
      <c r="B421" s="102"/>
      <c r="C421" s="78" t="s">
        <v>23</v>
      </c>
      <c r="D421" s="78" t="s">
        <v>23</v>
      </c>
      <c r="E421" s="266" t="s">
        <v>847</v>
      </c>
      <c r="F421" s="267" t="s">
        <v>848</v>
      </c>
      <c r="G421" s="268"/>
      <c r="H421" s="114">
        <v>5798912.9100000001</v>
      </c>
      <c r="I421" s="47"/>
      <c r="J421" s="83"/>
      <c r="K421" s="70"/>
      <c r="L421" s="116">
        <v>5798912.9100000001</v>
      </c>
      <c r="M421" s="117"/>
      <c r="N421" s="118">
        <v>0</v>
      </c>
      <c r="O421" s="116">
        <f t="shared" si="6"/>
        <v>5798912.9100000001</v>
      </c>
      <c r="P421" s="70"/>
      <c r="R421" s="74"/>
      <c r="X421" s="88"/>
      <c r="Y421" s="89"/>
      <c r="Z421" s="88"/>
      <c r="AK421" s="49"/>
    </row>
    <row r="422" spans="1:37" s="110" customFormat="1" ht="15" customHeight="1" x14ac:dyDescent="0.25">
      <c r="A422" s="90"/>
      <c r="B422" s="102"/>
      <c r="C422" s="78" t="s">
        <v>23</v>
      </c>
      <c r="D422" s="78" t="s">
        <v>13</v>
      </c>
      <c r="E422" s="218" t="s">
        <v>849</v>
      </c>
      <c r="F422" s="261" t="s">
        <v>850</v>
      </c>
      <c r="G422" s="194"/>
      <c r="H422" s="157">
        <v>216708.9</v>
      </c>
      <c r="I422" s="47"/>
      <c r="J422" s="115"/>
      <c r="K422" s="70"/>
      <c r="L422" s="158">
        <v>216708.9</v>
      </c>
      <c r="M422" s="117"/>
      <c r="N422" s="159">
        <v>0</v>
      </c>
      <c r="O422" s="158">
        <f t="shared" si="6"/>
        <v>216708.9</v>
      </c>
      <c r="P422" s="70"/>
      <c r="R422" s="74"/>
      <c r="X422" s="88"/>
      <c r="Y422" s="89"/>
      <c r="Z422" s="88"/>
      <c r="AK422" s="49"/>
    </row>
    <row r="423" spans="1:37" s="110" customFormat="1" ht="15" customHeight="1" x14ac:dyDescent="0.25">
      <c r="A423" s="90" t="s">
        <v>16</v>
      </c>
      <c r="B423" s="102"/>
      <c r="C423" s="78" t="s">
        <v>23</v>
      </c>
      <c r="D423" s="78" t="s">
        <v>23</v>
      </c>
      <c r="E423" s="218" t="s">
        <v>851</v>
      </c>
      <c r="F423" s="261" t="s">
        <v>852</v>
      </c>
      <c r="G423" s="150">
        <f>+G424</f>
        <v>0</v>
      </c>
      <c r="H423" s="151">
        <v>5582204.0099999998</v>
      </c>
      <c r="I423" s="47"/>
      <c r="J423" s="97">
        <v>0</v>
      </c>
      <c r="K423" s="70"/>
      <c r="L423" s="84">
        <v>5582204.0099999998</v>
      </c>
      <c r="M423" s="85"/>
      <c r="N423" s="152">
        <v>0</v>
      </c>
      <c r="O423" s="84">
        <f t="shared" si="6"/>
        <v>5582204.0099999998</v>
      </c>
      <c r="P423" s="70"/>
      <c r="R423" s="74"/>
      <c r="X423" s="88"/>
      <c r="Y423" s="89"/>
      <c r="Z423" s="88"/>
      <c r="AK423" s="49"/>
    </row>
    <row r="424" spans="1:37" s="48" customFormat="1" ht="15" customHeight="1" x14ac:dyDescent="0.25">
      <c r="A424" s="136" t="s">
        <v>16</v>
      </c>
      <c r="B424" s="137"/>
      <c r="C424" s="78" t="s">
        <v>23</v>
      </c>
      <c r="D424" s="78" t="s">
        <v>23</v>
      </c>
      <c r="E424" s="220" t="s">
        <v>853</v>
      </c>
      <c r="F424" s="237" t="s">
        <v>854</v>
      </c>
      <c r="G424" s="185">
        <f>+G425+G426</f>
        <v>0</v>
      </c>
      <c r="H424" s="144">
        <v>1695875.78</v>
      </c>
      <c r="I424" s="47"/>
      <c r="J424" s="97">
        <v>0</v>
      </c>
      <c r="K424" s="70"/>
      <c r="L424" s="145">
        <v>1695875.78</v>
      </c>
      <c r="M424" s="146"/>
      <c r="N424" s="147">
        <v>0</v>
      </c>
      <c r="O424" s="145">
        <f t="shared" si="6"/>
        <v>1695875.78</v>
      </c>
      <c r="P424" s="70"/>
      <c r="R424" s="74"/>
      <c r="X424" s="88"/>
      <c r="Y424" s="89"/>
      <c r="Z424" s="88"/>
      <c r="AK424" s="49"/>
    </row>
    <row r="425" spans="1:37" s="48" customFormat="1" ht="15" customHeight="1" x14ac:dyDescent="0.25">
      <c r="A425" s="136"/>
      <c r="B425" s="137"/>
      <c r="C425" s="78" t="s">
        <v>23</v>
      </c>
      <c r="D425" s="78" t="s">
        <v>13</v>
      </c>
      <c r="E425" s="223" t="s">
        <v>855</v>
      </c>
      <c r="F425" s="229" t="s">
        <v>856</v>
      </c>
      <c r="G425" s="125"/>
      <c r="H425" s="129">
        <v>0</v>
      </c>
      <c r="I425" s="47"/>
      <c r="J425" s="115"/>
      <c r="K425" s="70"/>
      <c r="L425" s="130">
        <v>0</v>
      </c>
      <c r="M425" s="117"/>
      <c r="N425" s="131">
        <v>0</v>
      </c>
      <c r="O425" s="130">
        <f t="shared" si="6"/>
        <v>0</v>
      </c>
      <c r="P425" s="70"/>
      <c r="R425" s="74"/>
      <c r="X425" s="88"/>
      <c r="Y425" s="89"/>
      <c r="Z425" s="88"/>
      <c r="AK425" s="49"/>
    </row>
    <row r="426" spans="1:37" s="48" customFormat="1" ht="15" customHeight="1" x14ac:dyDescent="0.25">
      <c r="A426" s="136"/>
      <c r="B426" s="137"/>
      <c r="C426" s="78" t="s">
        <v>23</v>
      </c>
      <c r="D426" s="78" t="s">
        <v>13</v>
      </c>
      <c r="E426" s="223" t="s">
        <v>857</v>
      </c>
      <c r="F426" s="229" t="s">
        <v>858</v>
      </c>
      <c r="G426" s="125"/>
      <c r="H426" s="129">
        <v>1695875.78</v>
      </c>
      <c r="I426" s="47"/>
      <c r="J426" s="115"/>
      <c r="K426" s="70"/>
      <c r="L426" s="130">
        <v>1695875.78</v>
      </c>
      <c r="M426" s="117"/>
      <c r="N426" s="131">
        <v>0</v>
      </c>
      <c r="O426" s="130">
        <f t="shared" si="6"/>
        <v>1695875.78</v>
      </c>
      <c r="P426" s="70"/>
      <c r="R426" s="74"/>
      <c r="X426" s="88"/>
      <c r="Y426" s="89"/>
      <c r="Z426" s="88"/>
      <c r="AK426" s="49"/>
    </row>
    <row r="427" spans="1:37" s="48" customFormat="1" ht="15" customHeight="1" x14ac:dyDescent="0.25">
      <c r="A427" s="136"/>
      <c r="B427" s="137"/>
      <c r="C427" s="78" t="s">
        <v>23</v>
      </c>
      <c r="D427" s="78" t="s">
        <v>13</v>
      </c>
      <c r="E427" s="218" t="s">
        <v>859</v>
      </c>
      <c r="F427" s="277" t="s">
        <v>860</v>
      </c>
      <c r="G427" s="278"/>
      <c r="H427" s="153">
        <v>3886328.23</v>
      </c>
      <c r="I427" s="47"/>
      <c r="J427" s="115"/>
      <c r="K427" s="70"/>
      <c r="L427" s="154">
        <v>3886328.23</v>
      </c>
      <c r="M427" s="117"/>
      <c r="N427" s="155">
        <v>0</v>
      </c>
      <c r="O427" s="154">
        <f t="shared" si="6"/>
        <v>3886328.23</v>
      </c>
      <c r="P427" s="70"/>
      <c r="R427" s="74"/>
      <c r="X427" s="88"/>
      <c r="Y427" s="89"/>
      <c r="Z427" s="88"/>
      <c r="AK427" s="49"/>
    </row>
    <row r="428" spans="1:37" s="48" customFormat="1" ht="15" customHeight="1" x14ac:dyDescent="0.25">
      <c r="A428" s="136" t="s">
        <v>16</v>
      </c>
      <c r="B428" s="137"/>
      <c r="C428" s="78" t="s">
        <v>23</v>
      </c>
      <c r="D428" s="78" t="s">
        <v>23</v>
      </c>
      <c r="E428" s="218" t="s">
        <v>861</v>
      </c>
      <c r="F428" s="261" t="s">
        <v>862</v>
      </c>
      <c r="G428" s="150">
        <f>+G429+G430</f>
        <v>0</v>
      </c>
      <c r="H428" s="151">
        <v>0</v>
      </c>
      <c r="I428" s="47"/>
      <c r="J428" s="97">
        <v>0</v>
      </c>
      <c r="K428" s="70"/>
      <c r="L428" s="84">
        <v>0</v>
      </c>
      <c r="M428" s="85"/>
      <c r="N428" s="152">
        <v>0</v>
      </c>
      <c r="O428" s="84">
        <f t="shared" si="6"/>
        <v>0</v>
      </c>
      <c r="P428" s="70"/>
      <c r="R428" s="74"/>
      <c r="X428" s="88"/>
      <c r="Y428" s="89"/>
      <c r="Z428" s="88"/>
      <c r="AK428" s="49"/>
    </row>
    <row r="429" spans="1:37" s="48" customFormat="1" ht="15" customHeight="1" x14ac:dyDescent="0.25">
      <c r="A429" s="136"/>
      <c r="B429" s="137"/>
      <c r="C429" s="78" t="s">
        <v>23</v>
      </c>
      <c r="D429" s="78" t="s">
        <v>13</v>
      </c>
      <c r="E429" s="220" t="s">
        <v>863</v>
      </c>
      <c r="F429" s="237" t="s">
        <v>864</v>
      </c>
      <c r="G429" s="143"/>
      <c r="H429" s="153">
        <v>0</v>
      </c>
      <c r="I429" s="47"/>
      <c r="J429" s="115"/>
      <c r="K429" s="70"/>
      <c r="L429" s="154">
        <v>0</v>
      </c>
      <c r="M429" s="117"/>
      <c r="N429" s="155">
        <v>0</v>
      </c>
      <c r="O429" s="154">
        <f t="shared" si="6"/>
        <v>0</v>
      </c>
      <c r="P429" s="70"/>
      <c r="R429" s="74"/>
      <c r="X429" s="88"/>
      <c r="Y429" s="89"/>
      <c r="Z429" s="88"/>
      <c r="AK429" s="49"/>
    </row>
    <row r="430" spans="1:37" s="48" customFormat="1" ht="15" customHeight="1" x14ac:dyDescent="0.25">
      <c r="A430" s="136"/>
      <c r="B430" s="137"/>
      <c r="C430" s="78" t="s">
        <v>23</v>
      </c>
      <c r="D430" s="78" t="s">
        <v>13</v>
      </c>
      <c r="E430" s="220" t="s">
        <v>865</v>
      </c>
      <c r="F430" s="237" t="s">
        <v>866</v>
      </c>
      <c r="G430" s="143"/>
      <c r="H430" s="153">
        <v>0</v>
      </c>
      <c r="I430" s="47"/>
      <c r="J430" s="115"/>
      <c r="K430" s="70"/>
      <c r="L430" s="154">
        <v>0</v>
      </c>
      <c r="M430" s="117"/>
      <c r="N430" s="155">
        <v>0</v>
      </c>
      <c r="O430" s="154">
        <f t="shared" si="6"/>
        <v>0</v>
      </c>
      <c r="P430" s="70"/>
      <c r="R430" s="74"/>
      <c r="X430" s="88"/>
      <c r="Y430" s="89"/>
      <c r="Z430" s="88"/>
      <c r="AK430" s="49"/>
    </row>
    <row r="431" spans="1:37" s="48" customFormat="1" ht="15" customHeight="1" x14ac:dyDescent="0.25">
      <c r="A431" s="136" t="s">
        <v>16</v>
      </c>
      <c r="B431" s="137"/>
      <c r="C431" s="78" t="s">
        <v>23</v>
      </c>
      <c r="D431" s="78" t="s">
        <v>23</v>
      </c>
      <c r="E431" s="218" t="s">
        <v>867</v>
      </c>
      <c r="F431" s="261" t="s">
        <v>868</v>
      </c>
      <c r="G431" s="150">
        <f>+G432+G441</f>
        <v>0</v>
      </c>
      <c r="H431" s="151">
        <v>1988715.6399999978</v>
      </c>
      <c r="I431" s="47"/>
      <c r="J431" s="83">
        <v>0</v>
      </c>
      <c r="K431" s="70"/>
      <c r="L431" s="84">
        <v>1988715.6399999978</v>
      </c>
      <c r="M431" s="85"/>
      <c r="N431" s="152">
        <v>0</v>
      </c>
      <c r="O431" s="84">
        <f t="shared" si="6"/>
        <v>1988715.6399999978</v>
      </c>
      <c r="P431" s="70"/>
      <c r="R431" s="74"/>
      <c r="X431" s="88"/>
      <c r="Y431" s="89"/>
      <c r="Z431" s="88"/>
      <c r="AK431" s="49"/>
    </row>
    <row r="432" spans="1:37" s="48" customFormat="1" ht="15" customHeight="1" x14ac:dyDescent="0.25">
      <c r="A432" s="136" t="s">
        <v>16</v>
      </c>
      <c r="B432" s="137"/>
      <c r="C432" s="78" t="s">
        <v>23</v>
      </c>
      <c r="D432" s="78" t="s">
        <v>23</v>
      </c>
      <c r="E432" s="220" t="s">
        <v>869</v>
      </c>
      <c r="F432" s="237" t="s">
        <v>870</v>
      </c>
      <c r="G432" s="185">
        <f>SUM(G433:G440)</f>
        <v>0</v>
      </c>
      <c r="H432" s="144">
        <v>1845585.1199999978</v>
      </c>
      <c r="I432" s="47"/>
      <c r="J432" s="97">
        <v>0</v>
      </c>
      <c r="K432" s="70"/>
      <c r="L432" s="145">
        <v>1845585.1199999978</v>
      </c>
      <c r="M432" s="146"/>
      <c r="N432" s="147">
        <v>0</v>
      </c>
      <c r="O432" s="145">
        <f t="shared" si="6"/>
        <v>1845585.1199999978</v>
      </c>
      <c r="P432" s="70"/>
      <c r="R432" s="74"/>
      <c r="X432" s="88"/>
      <c r="Y432" s="89"/>
      <c r="Z432" s="88"/>
      <c r="AK432" s="49"/>
    </row>
    <row r="433" spans="1:37" s="48" customFormat="1" ht="15" customHeight="1" x14ac:dyDescent="0.25">
      <c r="A433" s="136"/>
      <c r="B433" s="137"/>
      <c r="C433" s="78" t="s">
        <v>23</v>
      </c>
      <c r="D433" s="78" t="s">
        <v>13</v>
      </c>
      <c r="E433" s="223" t="s">
        <v>871</v>
      </c>
      <c r="F433" s="229" t="s">
        <v>872</v>
      </c>
      <c r="G433" s="125"/>
      <c r="H433" s="129">
        <v>533407.9599999981</v>
      </c>
      <c r="I433" s="47"/>
      <c r="J433" s="115"/>
      <c r="K433" s="70"/>
      <c r="L433" s="130">
        <v>533407.9599999981</v>
      </c>
      <c r="M433" s="117"/>
      <c r="N433" s="131">
        <v>0</v>
      </c>
      <c r="O433" s="130">
        <f t="shared" si="6"/>
        <v>533407.9599999981</v>
      </c>
      <c r="P433" s="70"/>
      <c r="R433" s="74"/>
      <c r="X433" s="88"/>
      <c r="Y433" s="89"/>
      <c r="Z433" s="88"/>
      <c r="AK433" s="49"/>
    </row>
    <row r="434" spans="1:37" s="48" customFormat="1" ht="15" customHeight="1" x14ac:dyDescent="0.25">
      <c r="A434" s="136"/>
      <c r="B434" s="137"/>
      <c r="C434" s="78" t="s">
        <v>23</v>
      </c>
      <c r="D434" s="78" t="s">
        <v>13</v>
      </c>
      <c r="E434" s="223" t="s">
        <v>873</v>
      </c>
      <c r="F434" s="229" t="s">
        <v>874</v>
      </c>
      <c r="G434" s="125"/>
      <c r="H434" s="129">
        <v>22932.25</v>
      </c>
      <c r="I434" s="47"/>
      <c r="J434" s="115"/>
      <c r="K434" s="70"/>
      <c r="L434" s="130">
        <v>22932.25</v>
      </c>
      <c r="M434" s="117"/>
      <c r="N434" s="131">
        <v>0</v>
      </c>
      <c r="O434" s="130">
        <f t="shared" si="6"/>
        <v>22932.25</v>
      </c>
      <c r="P434" s="70"/>
      <c r="R434" s="74"/>
      <c r="X434" s="88"/>
      <c r="Y434" s="89"/>
      <c r="Z434" s="88"/>
      <c r="AK434" s="49"/>
    </row>
    <row r="435" spans="1:37" s="48" customFormat="1" ht="15" customHeight="1" x14ac:dyDescent="0.25">
      <c r="A435" s="136"/>
      <c r="B435" s="137"/>
      <c r="C435" s="78" t="s">
        <v>23</v>
      </c>
      <c r="D435" s="78" t="s">
        <v>13</v>
      </c>
      <c r="E435" s="223" t="s">
        <v>875</v>
      </c>
      <c r="F435" s="229" t="s">
        <v>876</v>
      </c>
      <c r="G435" s="125"/>
      <c r="H435" s="129">
        <v>1026468.9599999995</v>
      </c>
      <c r="I435" s="47"/>
      <c r="J435" s="115"/>
      <c r="K435" s="70"/>
      <c r="L435" s="130">
        <v>1026468.9599999995</v>
      </c>
      <c r="M435" s="117"/>
      <c r="N435" s="131">
        <v>0</v>
      </c>
      <c r="O435" s="130">
        <f t="shared" si="6"/>
        <v>1026468.9599999995</v>
      </c>
      <c r="P435" s="70"/>
      <c r="R435" s="74"/>
      <c r="X435" s="88"/>
      <c r="Y435" s="89"/>
      <c r="Z435" s="88"/>
      <c r="AK435" s="49"/>
    </row>
    <row r="436" spans="1:37" s="48" customFormat="1" ht="15" customHeight="1" x14ac:dyDescent="0.25">
      <c r="A436" s="136"/>
      <c r="B436" s="137"/>
      <c r="C436" s="78" t="s">
        <v>23</v>
      </c>
      <c r="D436" s="78" t="s">
        <v>13</v>
      </c>
      <c r="E436" s="223" t="s">
        <v>877</v>
      </c>
      <c r="F436" s="229" t="s">
        <v>878</v>
      </c>
      <c r="G436" s="125"/>
      <c r="H436" s="129">
        <v>19752.580000000002</v>
      </c>
      <c r="I436" s="47"/>
      <c r="J436" s="115"/>
      <c r="K436" s="70"/>
      <c r="L436" s="130">
        <v>19752.580000000002</v>
      </c>
      <c r="M436" s="117"/>
      <c r="N436" s="131">
        <v>0</v>
      </c>
      <c r="O436" s="130">
        <f t="shared" si="6"/>
        <v>19752.580000000002</v>
      </c>
      <c r="P436" s="70"/>
      <c r="R436" s="74"/>
      <c r="X436" s="88"/>
      <c r="Y436" s="89"/>
      <c r="Z436" s="88"/>
      <c r="AK436" s="49"/>
    </row>
    <row r="437" spans="1:37" s="48" customFormat="1" ht="15" customHeight="1" x14ac:dyDescent="0.25">
      <c r="A437" s="136"/>
      <c r="B437" s="137"/>
      <c r="C437" s="78" t="s">
        <v>23</v>
      </c>
      <c r="D437" s="78" t="s">
        <v>13</v>
      </c>
      <c r="E437" s="223" t="s">
        <v>879</v>
      </c>
      <c r="F437" s="229" t="s">
        <v>880</v>
      </c>
      <c r="G437" s="125"/>
      <c r="H437" s="129">
        <v>211083.37000000011</v>
      </c>
      <c r="I437" s="47"/>
      <c r="J437" s="115"/>
      <c r="K437" s="70"/>
      <c r="L437" s="130">
        <v>211083.37000000011</v>
      </c>
      <c r="M437" s="117"/>
      <c r="N437" s="131">
        <v>0</v>
      </c>
      <c r="O437" s="130">
        <f t="shared" si="6"/>
        <v>211083.37000000011</v>
      </c>
      <c r="P437" s="70"/>
      <c r="R437" s="74"/>
      <c r="X437" s="88"/>
      <c r="Y437" s="89"/>
      <c r="Z437" s="88"/>
      <c r="AK437" s="49"/>
    </row>
    <row r="438" spans="1:37" s="48" customFormat="1" ht="15" customHeight="1" x14ac:dyDescent="0.25">
      <c r="A438" s="136"/>
      <c r="B438" s="137"/>
      <c r="C438" s="78" t="s">
        <v>23</v>
      </c>
      <c r="D438" s="78" t="s">
        <v>13</v>
      </c>
      <c r="E438" s="223" t="s">
        <v>881</v>
      </c>
      <c r="F438" s="229" t="s">
        <v>882</v>
      </c>
      <c r="G438" s="125"/>
      <c r="H438" s="129">
        <v>0</v>
      </c>
      <c r="I438" s="47"/>
      <c r="J438" s="115"/>
      <c r="K438" s="70"/>
      <c r="L438" s="130">
        <v>0</v>
      </c>
      <c r="M438" s="117"/>
      <c r="N438" s="131">
        <v>0</v>
      </c>
      <c r="O438" s="130">
        <f t="shared" si="6"/>
        <v>0</v>
      </c>
      <c r="P438" s="70"/>
      <c r="R438" s="74"/>
      <c r="X438" s="88"/>
      <c r="Y438" s="89"/>
      <c r="Z438" s="88"/>
      <c r="AK438" s="49"/>
    </row>
    <row r="439" spans="1:37" s="48" customFormat="1" ht="15" customHeight="1" x14ac:dyDescent="0.25">
      <c r="A439" s="136"/>
      <c r="B439" s="137"/>
      <c r="C439" s="78" t="s">
        <v>23</v>
      </c>
      <c r="D439" s="78" t="s">
        <v>13</v>
      </c>
      <c r="E439" s="223" t="s">
        <v>883</v>
      </c>
      <c r="F439" s="229" t="s">
        <v>884</v>
      </c>
      <c r="G439" s="125"/>
      <c r="H439" s="129">
        <v>0</v>
      </c>
      <c r="I439" s="47"/>
      <c r="J439" s="115"/>
      <c r="K439" s="70"/>
      <c r="L439" s="130">
        <v>0</v>
      </c>
      <c r="M439" s="117"/>
      <c r="N439" s="131">
        <v>0</v>
      </c>
      <c r="O439" s="130">
        <f t="shared" si="6"/>
        <v>0</v>
      </c>
      <c r="P439" s="70"/>
      <c r="R439" s="74"/>
      <c r="X439" s="88"/>
      <c r="Y439" s="89"/>
      <c r="Z439" s="88"/>
      <c r="AK439" s="49"/>
    </row>
    <row r="440" spans="1:37" s="48" customFormat="1" ht="15" customHeight="1" x14ac:dyDescent="0.25">
      <c r="A440" s="136"/>
      <c r="B440" s="137"/>
      <c r="C440" s="78" t="s">
        <v>23</v>
      </c>
      <c r="D440" s="78" t="s">
        <v>13</v>
      </c>
      <c r="E440" s="223" t="s">
        <v>885</v>
      </c>
      <c r="F440" s="229" t="s">
        <v>886</v>
      </c>
      <c r="G440" s="125"/>
      <c r="H440" s="129">
        <v>31940</v>
      </c>
      <c r="I440" s="47"/>
      <c r="J440" s="115"/>
      <c r="K440" s="70"/>
      <c r="L440" s="130">
        <v>31940</v>
      </c>
      <c r="M440" s="117"/>
      <c r="N440" s="131">
        <v>0</v>
      </c>
      <c r="O440" s="130">
        <f t="shared" si="6"/>
        <v>31940</v>
      </c>
      <c r="P440" s="70"/>
      <c r="R440" s="74"/>
      <c r="X440" s="88"/>
      <c r="Y440" s="89"/>
      <c r="Z440" s="88"/>
      <c r="AK440" s="49"/>
    </row>
    <row r="441" spans="1:37" s="48" customFormat="1" ht="15" customHeight="1" x14ac:dyDescent="0.25">
      <c r="A441" s="136" t="s">
        <v>16</v>
      </c>
      <c r="B441" s="137"/>
      <c r="C441" s="78" t="s">
        <v>23</v>
      </c>
      <c r="D441" s="78" t="s">
        <v>23</v>
      </c>
      <c r="E441" s="220" t="s">
        <v>887</v>
      </c>
      <c r="F441" s="237" t="s">
        <v>888</v>
      </c>
      <c r="G441" s="185">
        <f>+SUM(G442:G447)</f>
        <v>0</v>
      </c>
      <c r="H441" s="144">
        <v>143130.52000000002</v>
      </c>
      <c r="I441" s="47"/>
      <c r="J441" s="97">
        <v>0</v>
      </c>
      <c r="K441" s="70"/>
      <c r="L441" s="145">
        <v>143130.52000000002</v>
      </c>
      <c r="M441" s="146"/>
      <c r="N441" s="147">
        <v>0</v>
      </c>
      <c r="O441" s="145">
        <f t="shared" si="6"/>
        <v>143130.52000000002</v>
      </c>
      <c r="P441" s="70"/>
      <c r="R441" s="74"/>
      <c r="X441" s="88"/>
      <c r="Y441" s="89"/>
      <c r="Z441" s="88"/>
      <c r="AK441" s="49"/>
    </row>
    <row r="442" spans="1:37" s="48" customFormat="1" ht="15" customHeight="1" x14ac:dyDescent="0.25">
      <c r="A442" s="136"/>
      <c r="B442" s="137"/>
      <c r="C442" s="78" t="s">
        <v>23</v>
      </c>
      <c r="D442" s="78" t="s">
        <v>13</v>
      </c>
      <c r="E442" s="223" t="s">
        <v>889</v>
      </c>
      <c r="F442" s="229" t="s">
        <v>890</v>
      </c>
      <c r="G442" s="125"/>
      <c r="H442" s="129">
        <v>5637.9400000000023</v>
      </c>
      <c r="I442" s="47"/>
      <c r="J442" s="115"/>
      <c r="K442" s="70"/>
      <c r="L442" s="130">
        <v>5637.9400000000023</v>
      </c>
      <c r="M442" s="117"/>
      <c r="N442" s="131">
        <v>0</v>
      </c>
      <c r="O442" s="130">
        <f t="shared" si="6"/>
        <v>5637.9400000000023</v>
      </c>
      <c r="P442" s="70"/>
      <c r="R442" s="74"/>
      <c r="X442" s="88"/>
      <c r="Y442" s="89"/>
      <c r="Z442" s="88"/>
      <c r="AK442" s="49"/>
    </row>
    <row r="443" spans="1:37" s="48" customFormat="1" ht="15" customHeight="1" x14ac:dyDescent="0.25">
      <c r="A443" s="136"/>
      <c r="B443" s="137"/>
      <c r="C443" s="78" t="s">
        <v>23</v>
      </c>
      <c r="D443" s="78" t="s">
        <v>13</v>
      </c>
      <c r="E443" s="223" t="s">
        <v>891</v>
      </c>
      <c r="F443" s="229" t="s">
        <v>892</v>
      </c>
      <c r="G443" s="125"/>
      <c r="H443" s="129">
        <v>33442.640000000014</v>
      </c>
      <c r="I443" s="47"/>
      <c r="J443" s="115"/>
      <c r="K443" s="70"/>
      <c r="L443" s="130">
        <v>33442.640000000014</v>
      </c>
      <c r="M443" s="117"/>
      <c r="N443" s="131">
        <v>0</v>
      </c>
      <c r="O443" s="130">
        <f t="shared" si="6"/>
        <v>33442.640000000014</v>
      </c>
      <c r="P443" s="70"/>
      <c r="R443" s="74"/>
      <c r="X443" s="88"/>
      <c r="Y443" s="89"/>
      <c r="Z443" s="88"/>
      <c r="AK443" s="49"/>
    </row>
    <row r="444" spans="1:37" s="48" customFormat="1" ht="15" customHeight="1" x14ac:dyDescent="0.25">
      <c r="A444" s="136"/>
      <c r="B444" s="137"/>
      <c r="C444" s="78" t="s">
        <v>23</v>
      </c>
      <c r="D444" s="78" t="s">
        <v>13</v>
      </c>
      <c r="E444" s="223" t="s">
        <v>893</v>
      </c>
      <c r="F444" s="229" t="s">
        <v>894</v>
      </c>
      <c r="G444" s="125"/>
      <c r="H444" s="129">
        <v>9213.6900000000023</v>
      </c>
      <c r="I444" s="47"/>
      <c r="J444" s="115"/>
      <c r="K444" s="70"/>
      <c r="L444" s="130">
        <v>9213.6900000000023</v>
      </c>
      <c r="M444" s="117"/>
      <c r="N444" s="131">
        <v>0</v>
      </c>
      <c r="O444" s="130">
        <f t="shared" si="6"/>
        <v>9213.6900000000023</v>
      </c>
      <c r="P444" s="70"/>
      <c r="R444" s="74"/>
      <c r="X444" s="88"/>
      <c r="Y444" s="89"/>
      <c r="Z444" s="88"/>
      <c r="AK444" s="49"/>
    </row>
    <row r="445" spans="1:37" s="48" customFormat="1" ht="15" customHeight="1" x14ac:dyDescent="0.25">
      <c r="A445" s="136"/>
      <c r="B445" s="137"/>
      <c r="C445" s="78" t="s">
        <v>23</v>
      </c>
      <c r="D445" s="78" t="s">
        <v>13</v>
      </c>
      <c r="E445" s="223" t="s">
        <v>895</v>
      </c>
      <c r="F445" s="229" t="s">
        <v>896</v>
      </c>
      <c r="G445" s="125"/>
      <c r="H445" s="129">
        <v>52028.91</v>
      </c>
      <c r="I445" s="47"/>
      <c r="J445" s="115"/>
      <c r="K445" s="70"/>
      <c r="L445" s="130">
        <v>52028.91</v>
      </c>
      <c r="M445" s="117"/>
      <c r="N445" s="131">
        <v>0</v>
      </c>
      <c r="O445" s="130">
        <f t="shared" si="6"/>
        <v>52028.91</v>
      </c>
      <c r="P445" s="70"/>
      <c r="R445" s="74"/>
      <c r="X445" s="88"/>
      <c r="Y445" s="89"/>
      <c r="Z445" s="88"/>
      <c r="AK445" s="49"/>
    </row>
    <row r="446" spans="1:37" s="48" customFormat="1" ht="15" customHeight="1" x14ac:dyDescent="0.25">
      <c r="A446" s="136"/>
      <c r="B446" s="137"/>
      <c r="C446" s="78" t="s">
        <v>23</v>
      </c>
      <c r="D446" s="78" t="s">
        <v>13</v>
      </c>
      <c r="E446" s="223" t="s">
        <v>897</v>
      </c>
      <c r="F446" s="229" t="s">
        <v>898</v>
      </c>
      <c r="G446" s="125"/>
      <c r="H446" s="129">
        <v>496.69000000000005</v>
      </c>
      <c r="I446" s="47"/>
      <c r="J446" s="115"/>
      <c r="K446" s="70"/>
      <c r="L446" s="130">
        <v>496.69000000000005</v>
      </c>
      <c r="M446" s="117"/>
      <c r="N446" s="131">
        <v>0</v>
      </c>
      <c r="O446" s="130">
        <f t="shared" si="6"/>
        <v>496.69000000000005</v>
      </c>
      <c r="P446" s="70"/>
      <c r="R446" s="74"/>
      <c r="X446" s="88"/>
      <c r="Y446" s="89"/>
      <c r="Z446" s="88"/>
      <c r="AK446" s="49"/>
    </row>
    <row r="447" spans="1:37" s="48" customFormat="1" ht="15" customHeight="1" x14ac:dyDescent="0.25">
      <c r="A447" s="136"/>
      <c r="B447" s="137"/>
      <c r="C447" s="78" t="s">
        <v>23</v>
      </c>
      <c r="D447" s="78" t="s">
        <v>13</v>
      </c>
      <c r="E447" s="223" t="s">
        <v>899</v>
      </c>
      <c r="F447" s="229" t="s">
        <v>900</v>
      </c>
      <c r="G447" s="125"/>
      <c r="H447" s="129">
        <v>42310.649999999994</v>
      </c>
      <c r="I447" s="47"/>
      <c r="J447" s="115"/>
      <c r="K447" s="70"/>
      <c r="L447" s="130">
        <v>42310.649999999994</v>
      </c>
      <c r="M447" s="117"/>
      <c r="N447" s="131">
        <v>0</v>
      </c>
      <c r="O447" s="130">
        <f t="shared" si="6"/>
        <v>42310.649999999994</v>
      </c>
      <c r="P447" s="70"/>
      <c r="R447" s="74"/>
      <c r="X447" s="88"/>
      <c r="Y447" s="89"/>
      <c r="Z447" s="88"/>
      <c r="AK447" s="49"/>
    </row>
    <row r="448" spans="1:37" s="48" customFormat="1" ht="15" customHeight="1" x14ac:dyDescent="0.25">
      <c r="A448" s="136" t="s">
        <v>16</v>
      </c>
      <c r="B448" s="137"/>
      <c r="C448" s="78" t="s">
        <v>23</v>
      </c>
      <c r="D448" s="78" t="s">
        <v>23</v>
      </c>
      <c r="E448" s="218" t="s">
        <v>901</v>
      </c>
      <c r="F448" s="261" t="s">
        <v>902</v>
      </c>
      <c r="G448" s="150">
        <f>+G449+G457+G458+G465</f>
        <v>0</v>
      </c>
      <c r="H448" s="151">
        <v>8709875.7800000012</v>
      </c>
      <c r="I448" s="47"/>
      <c r="J448" s="83">
        <v>0</v>
      </c>
      <c r="K448" s="70"/>
      <c r="L448" s="84">
        <v>8709875.7800000012</v>
      </c>
      <c r="M448" s="85"/>
      <c r="N448" s="152">
        <v>0</v>
      </c>
      <c r="O448" s="84">
        <f t="shared" si="6"/>
        <v>8709875.7800000012</v>
      </c>
      <c r="P448" s="70"/>
      <c r="R448" s="74"/>
      <c r="X448" s="88"/>
      <c r="Y448" s="89"/>
      <c r="Z448" s="88"/>
      <c r="AK448" s="49"/>
    </row>
    <row r="449" spans="1:37" s="48" customFormat="1" ht="15" customHeight="1" x14ac:dyDescent="0.25">
      <c r="A449" s="136" t="s">
        <v>16</v>
      </c>
      <c r="B449" s="137"/>
      <c r="C449" s="78" t="s">
        <v>23</v>
      </c>
      <c r="D449" s="78" t="s">
        <v>23</v>
      </c>
      <c r="E449" s="220" t="s">
        <v>903</v>
      </c>
      <c r="F449" s="237" t="s">
        <v>904</v>
      </c>
      <c r="G449" s="185">
        <f>SUM(G450:G456)</f>
        <v>0</v>
      </c>
      <c r="H449" s="144">
        <v>2631652.2800000003</v>
      </c>
      <c r="I449" s="47"/>
      <c r="J449" s="97">
        <v>0</v>
      </c>
      <c r="K449" s="70"/>
      <c r="L449" s="145">
        <v>2631652.2800000003</v>
      </c>
      <c r="M449" s="146"/>
      <c r="N449" s="147">
        <v>0</v>
      </c>
      <c r="O449" s="145">
        <f t="shared" si="6"/>
        <v>2631652.2800000003</v>
      </c>
      <c r="P449" s="70"/>
      <c r="R449" s="74"/>
      <c r="X449" s="88"/>
      <c r="Y449" s="89"/>
      <c r="Z449" s="88"/>
      <c r="AK449" s="49"/>
    </row>
    <row r="450" spans="1:37" s="48" customFormat="1" ht="15" customHeight="1" x14ac:dyDescent="0.25">
      <c r="A450" s="136"/>
      <c r="B450" s="137"/>
      <c r="C450" s="78" t="s">
        <v>23</v>
      </c>
      <c r="D450" s="78" t="s">
        <v>13</v>
      </c>
      <c r="E450" s="223" t="s">
        <v>905</v>
      </c>
      <c r="F450" s="229" t="s">
        <v>906</v>
      </c>
      <c r="G450" s="125"/>
      <c r="H450" s="129">
        <v>26000</v>
      </c>
      <c r="I450" s="47"/>
      <c r="J450" s="115"/>
      <c r="K450" s="70"/>
      <c r="L450" s="130">
        <v>26000</v>
      </c>
      <c r="M450" s="117"/>
      <c r="N450" s="131">
        <v>0</v>
      </c>
      <c r="O450" s="130">
        <f t="shared" si="6"/>
        <v>26000</v>
      </c>
      <c r="P450" s="70"/>
      <c r="R450" s="74"/>
      <c r="X450" s="88"/>
      <c r="Y450" s="89"/>
      <c r="Z450" s="88"/>
      <c r="AK450" s="49"/>
    </row>
    <row r="451" spans="1:37" s="48" customFormat="1" ht="15" customHeight="1" x14ac:dyDescent="0.25">
      <c r="A451" s="136"/>
      <c r="B451" s="137"/>
      <c r="C451" s="78" t="s">
        <v>23</v>
      </c>
      <c r="D451" s="78" t="s">
        <v>13</v>
      </c>
      <c r="E451" s="223" t="s">
        <v>907</v>
      </c>
      <c r="F451" s="229" t="s">
        <v>908</v>
      </c>
      <c r="G451" s="125"/>
      <c r="H451" s="129">
        <v>494152.28</v>
      </c>
      <c r="I451" s="47"/>
      <c r="J451" s="115"/>
      <c r="K451" s="70"/>
      <c r="L451" s="130">
        <v>494152.28</v>
      </c>
      <c r="M451" s="117"/>
      <c r="N451" s="131">
        <v>0</v>
      </c>
      <c r="O451" s="130">
        <f t="shared" si="6"/>
        <v>494152.28</v>
      </c>
      <c r="P451" s="70"/>
      <c r="R451" s="74"/>
      <c r="X451" s="88"/>
      <c r="Y451" s="89"/>
      <c r="Z451" s="88"/>
      <c r="AK451" s="49"/>
    </row>
    <row r="452" spans="1:37" s="48" customFormat="1" ht="15" customHeight="1" x14ac:dyDescent="0.25">
      <c r="A452" s="136"/>
      <c r="B452" s="137"/>
      <c r="C452" s="78" t="s">
        <v>23</v>
      </c>
      <c r="D452" s="78" t="s">
        <v>13</v>
      </c>
      <c r="E452" s="223" t="s">
        <v>909</v>
      </c>
      <c r="F452" s="229" t="s">
        <v>910</v>
      </c>
      <c r="G452" s="125"/>
      <c r="H452" s="129">
        <v>0</v>
      </c>
      <c r="I452" s="47"/>
      <c r="J452" s="115"/>
      <c r="K452" s="70"/>
      <c r="L452" s="130">
        <v>0</v>
      </c>
      <c r="M452" s="117"/>
      <c r="N452" s="131">
        <v>0</v>
      </c>
      <c r="O452" s="130">
        <f t="shared" si="6"/>
        <v>0</v>
      </c>
      <c r="P452" s="70"/>
      <c r="R452" s="74"/>
      <c r="X452" s="88"/>
      <c r="Y452" s="89"/>
      <c r="Z452" s="88"/>
      <c r="AK452" s="49"/>
    </row>
    <row r="453" spans="1:37" s="48" customFormat="1" ht="15" customHeight="1" x14ac:dyDescent="0.25">
      <c r="A453" s="136"/>
      <c r="B453" s="137"/>
      <c r="C453" s="78" t="s">
        <v>23</v>
      </c>
      <c r="D453" s="78" t="s">
        <v>13</v>
      </c>
      <c r="E453" s="223" t="s">
        <v>911</v>
      </c>
      <c r="F453" s="229" t="s">
        <v>912</v>
      </c>
      <c r="G453" s="125"/>
      <c r="H453" s="129">
        <v>2096000</v>
      </c>
      <c r="I453" s="47"/>
      <c r="J453" s="115"/>
      <c r="K453" s="70"/>
      <c r="L453" s="130">
        <v>2096000</v>
      </c>
      <c r="M453" s="117"/>
      <c r="N453" s="131">
        <v>0</v>
      </c>
      <c r="O453" s="130">
        <f t="shared" si="6"/>
        <v>2096000</v>
      </c>
      <c r="P453" s="70"/>
      <c r="R453" s="74"/>
      <c r="X453" s="88"/>
      <c r="Y453" s="89"/>
      <c r="Z453" s="88"/>
      <c r="AK453" s="49"/>
    </row>
    <row r="454" spans="1:37" s="48" customFormat="1" ht="15" customHeight="1" x14ac:dyDescent="0.25">
      <c r="A454" s="136"/>
      <c r="B454" s="137"/>
      <c r="C454" s="78" t="s">
        <v>23</v>
      </c>
      <c r="D454" s="78" t="s">
        <v>13</v>
      </c>
      <c r="E454" s="223" t="s">
        <v>913</v>
      </c>
      <c r="F454" s="229" t="s">
        <v>914</v>
      </c>
      <c r="G454" s="125"/>
      <c r="H454" s="129">
        <v>0</v>
      </c>
      <c r="I454" s="47"/>
      <c r="J454" s="115"/>
      <c r="K454" s="70"/>
      <c r="L454" s="130">
        <v>0</v>
      </c>
      <c r="M454" s="117"/>
      <c r="N454" s="131">
        <v>0</v>
      </c>
      <c r="O454" s="130">
        <f t="shared" si="6"/>
        <v>0</v>
      </c>
      <c r="P454" s="70"/>
      <c r="R454" s="74"/>
      <c r="X454" s="88"/>
      <c r="Y454" s="89"/>
      <c r="Z454" s="88"/>
      <c r="AK454" s="49"/>
    </row>
    <row r="455" spans="1:37" s="48" customFormat="1" ht="15" customHeight="1" x14ac:dyDescent="0.25">
      <c r="A455" s="136"/>
      <c r="B455" s="137"/>
      <c r="C455" s="78" t="s">
        <v>23</v>
      </c>
      <c r="D455" s="78" t="s">
        <v>13</v>
      </c>
      <c r="E455" s="223" t="s">
        <v>915</v>
      </c>
      <c r="F455" s="229" t="s">
        <v>916</v>
      </c>
      <c r="G455" s="125"/>
      <c r="H455" s="129">
        <v>15500</v>
      </c>
      <c r="I455" s="47"/>
      <c r="J455" s="115"/>
      <c r="K455" s="70"/>
      <c r="L455" s="130">
        <v>15500</v>
      </c>
      <c r="M455" s="117"/>
      <c r="N455" s="131">
        <v>0</v>
      </c>
      <c r="O455" s="130">
        <f t="shared" si="6"/>
        <v>15500</v>
      </c>
      <c r="P455" s="70"/>
      <c r="R455" s="74"/>
      <c r="X455" s="88"/>
      <c r="Y455" s="89"/>
      <c r="Z455" s="88"/>
      <c r="AK455" s="49"/>
    </row>
    <row r="456" spans="1:37" s="47" customFormat="1" ht="15" customHeight="1" x14ac:dyDescent="0.25">
      <c r="A456" s="136"/>
      <c r="B456" s="137"/>
      <c r="C456" s="78" t="s">
        <v>23</v>
      </c>
      <c r="D456" s="78" t="s">
        <v>13</v>
      </c>
      <c r="E456" s="223" t="s">
        <v>917</v>
      </c>
      <c r="F456" s="229" t="s">
        <v>918</v>
      </c>
      <c r="G456" s="125"/>
      <c r="H456" s="129">
        <v>0</v>
      </c>
      <c r="J456" s="160"/>
      <c r="K456" s="70"/>
      <c r="L456" s="130">
        <v>0</v>
      </c>
      <c r="M456" s="117"/>
      <c r="N456" s="131">
        <v>0</v>
      </c>
      <c r="O456" s="130">
        <f t="shared" si="6"/>
        <v>0</v>
      </c>
      <c r="P456" s="70"/>
      <c r="R456" s="74"/>
      <c r="X456" s="88"/>
      <c r="Y456" s="89"/>
      <c r="Z456" s="88"/>
      <c r="AK456" s="161"/>
    </row>
    <row r="457" spans="1:37" s="48" customFormat="1" ht="15" customHeight="1" x14ac:dyDescent="0.25">
      <c r="A457" s="136"/>
      <c r="B457" s="137"/>
      <c r="C457" s="78" t="s">
        <v>23</v>
      </c>
      <c r="D457" s="78" t="s">
        <v>13</v>
      </c>
      <c r="E457" s="220" t="s">
        <v>919</v>
      </c>
      <c r="F457" s="237" t="s">
        <v>920</v>
      </c>
      <c r="G457" s="143"/>
      <c r="H457" s="153">
        <v>185500.63</v>
      </c>
      <c r="I457" s="47"/>
      <c r="J457" s="115"/>
      <c r="K457" s="70"/>
      <c r="L457" s="154">
        <v>185500.63</v>
      </c>
      <c r="M457" s="117"/>
      <c r="N457" s="155">
        <v>0</v>
      </c>
      <c r="O457" s="154">
        <f t="shared" si="6"/>
        <v>185500.63</v>
      </c>
      <c r="P457" s="70"/>
      <c r="R457" s="74"/>
      <c r="X457" s="88"/>
      <c r="Y457" s="89"/>
      <c r="Z457" s="88"/>
      <c r="AK457" s="49"/>
    </row>
    <row r="458" spans="1:37" s="48" customFormat="1" ht="15" customHeight="1" x14ac:dyDescent="0.25">
      <c r="A458" s="136" t="s">
        <v>16</v>
      </c>
      <c r="B458" s="137"/>
      <c r="C458" s="78" t="s">
        <v>23</v>
      </c>
      <c r="D458" s="78" t="s">
        <v>23</v>
      </c>
      <c r="E458" s="220" t="s">
        <v>921</v>
      </c>
      <c r="F458" s="237" t="s">
        <v>922</v>
      </c>
      <c r="G458" s="185">
        <f>SUM(G459:G464)</f>
        <v>0</v>
      </c>
      <c r="H458" s="144">
        <v>0</v>
      </c>
      <c r="I458" s="47"/>
      <c r="J458" s="97">
        <v>0</v>
      </c>
      <c r="K458" s="70"/>
      <c r="L458" s="145">
        <v>0</v>
      </c>
      <c r="M458" s="146"/>
      <c r="N458" s="147">
        <v>0</v>
      </c>
      <c r="O458" s="145">
        <f t="shared" ref="O458:O521" si="7">H458-N458</f>
        <v>0</v>
      </c>
      <c r="P458" s="70"/>
      <c r="R458" s="74"/>
      <c r="X458" s="88"/>
      <c r="Y458" s="89"/>
      <c r="Z458" s="88"/>
      <c r="AK458" s="49"/>
    </row>
    <row r="459" spans="1:37" s="48" customFormat="1" ht="15" customHeight="1" x14ac:dyDescent="0.25">
      <c r="A459" s="136"/>
      <c r="B459" s="137"/>
      <c r="C459" s="78" t="s">
        <v>23</v>
      </c>
      <c r="D459" s="78" t="s">
        <v>13</v>
      </c>
      <c r="E459" s="223" t="s">
        <v>923</v>
      </c>
      <c r="F459" s="229" t="s">
        <v>924</v>
      </c>
      <c r="G459" s="125"/>
      <c r="H459" s="129">
        <v>0</v>
      </c>
      <c r="I459" s="47"/>
      <c r="J459" s="115"/>
      <c r="K459" s="70"/>
      <c r="L459" s="130">
        <v>0</v>
      </c>
      <c r="M459" s="117"/>
      <c r="N459" s="131">
        <v>0</v>
      </c>
      <c r="O459" s="130">
        <f t="shared" si="7"/>
        <v>0</v>
      </c>
      <c r="P459" s="70"/>
      <c r="R459" s="74"/>
      <c r="X459" s="88"/>
      <c r="Y459" s="89"/>
      <c r="Z459" s="88"/>
      <c r="AK459" s="49"/>
    </row>
    <row r="460" spans="1:37" s="48" customFormat="1" ht="15" customHeight="1" x14ac:dyDescent="0.25">
      <c r="A460" s="136"/>
      <c r="B460" s="137"/>
      <c r="C460" s="78" t="s">
        <v>23</v>
      </c>
      <c r="D460" s="78" t="s">
        <v>13</v>
      </c>
      <c r="E460" s="223" t="s">
        <v>925</v>
      </c>
      <c r="F460" s="229" t="s">
        <v>926</v>
      </c>
      <c r="G460" s="125"/>
      <c r="H460" s="129">
        <v>0</v>
      </c>
      <c r="I460" s="47"/>
      <c r="J460" s="115"/>
      <c r="K460" s="70"/>
      <c r="L460" s="130">
        <v>0</v>
      </c>
      <c r="M460" s="117"/>
      <c r="N460" s="131">
        <v>0</v>
      </c>
      <c r="O460" s="130">
        <f t="shared" si="7"/>
        <v>0</v>
      </c>
      <c r="P460" s="70"/>
      <c r="R460" s="74"/>
      <c r="X460" s="88"/>
      <c r="Y460" s="89"/>
      <c r="Z460" s="88"/>
      <c r="AK460" s="49"/>
    </row>
    <row r="461" spans="1:37" s="48" customFormat="1" ht="15" customHeight="1" x14ac:dyDescent="0.25">
      <c r="A461" s="136"/>
      <c r="B461" s="137"/>
      <c r="C461" s="78" t="s">
        <v>23</v>
      </c>
      <c r="D461" s="78" t="s">
        <v>13</v>
      </c>
      <c r="E461" s="223" t="s">
        <v>927</v>
      </c>
      <c r="F461" s="229" t="s">
        <v>928</v>
      </c>
      <c r="G461" s="125"/>
      <c r="H461" s="129">
        <v>0</v>
      </c>
      <c r="I461" s="47"/>
      <c r="J461" s="115"/>
      <c r="K461" s="70"/>
      <c r="L461" s="130">
        <v>0</v>
      </c>
      <c r="M461" s="117"/>
      <c r="N461" s="131">
        <v>0</v>
      </c>
      <c r="O461" s="130">
        <f t="shared" si="7"/>
        <v>0</v>
      </c>
      <c r="P461" s="70"/>
      <c r="R461" s="74"/>
      <c r="X461" s="88"/>
      <c r="Y461" s="89"/>
      <c r="Z461" s="88"/>
      <c r="AK461" s="49"/>
    </row>
    <row r="462" spans="1:37" s="48" customFormat="1" ht="15" customHeight="1" x14ac:dyDescent="0.25">
      <c r="A462" s="136"/>
      <c r="B462" s="137"/>
      <c r="C462" s="78" t="s">
        <v>23</v>
      </c>
      <c r="D462" s="78" t="s">
        <v>13</v>
      </c>
      <c r="E462" s="223" t="s">
        <v>929</v>
      </c>
      <c r="F462" s="229" t="s">
        <v>930</v>
      </c>
      <c r="G462" s="125"/>
      <c r="H462" s="129">
        <v>0</v>
      </c>
      <c r="I462" s="47"/>
      <c r="J462" s="115"/>
      <c r="K462" s="70"/>
      <c r="L462" s="130">
        <v>0</v>
      </c>
      <c r="M462" s="117"/>
      <c r="N462" s="131">
        <v>0</v>
      </c>
      <c r="O462" s="130">
        <f t="shared" si="7"/>
        <v>0</v>
      </c>
      <c r="P462" s="70"/>
      <c r="R462" s="74"/>
      <c r="X462" s="88"/>
      <c r="Y462" s="89"/>
      <c r="Z462" s="88"/>
      <c r="AK462" s="49"/>
    </row>
    <row r="463" spans="1:37" s="48" customFormat="1" ht="15" customHeight="1" x14ac:dyDescent="0.25">
      <c r="A463" s="136"/>
      <c r="B463" s="137"/>
      <c r="C463" s="78" t="s">
        <v>23</v>
      </c>
      <c r="D463" s="78" t="s">
        <v>13</v>
      </c>
      <c r="E463" s="223" t="s">
        <v>931</v>
      </c>
      <c r="F463" s="229" t="s">
        <v>932</v>
      </c>
      <c r="G463" s="125"/>
      <c r="H463" s="129">
        <v>0</v>
      </c>
      <c r="I463" s="47"/>
      <c r="J463" s="115"/>
      <c r="K463" s="70"/>
      <c r="L463" s="130">
        <v>0</v>
      </c>
      <c r="M463" s="117"/>
      <c r="N463" s="131">
        <v>0</v>
      </c>
      <c r="O463" s="130">
        <f t="shared" si="7"/>
        <v>0</v>
      </c>
      <c r="P463" s="70"/>
      <c r="R463" s="74"/>
      <c r="X463" s="88"/>
      <c r="Y463" s="89"/>
      <c r="Z463" s="88"/>
      <c r="AK463" s="49"/>
    </row>
    <row r="464" spans="1:37" s="47" customFormat="1" ht="15" customHeight="1" x14ac:dyDescent="0.25">
      <c r="A464" s="136"/>
      <c r="B464" s="137"/>
      <c r="C464" s="78" t="s">
        <v>23</v>
      </c>
      <c r="D464" s="78" t="s">
        <v>13</v>
      </c>
      <c r="E464" s="223" t="s">
        <v>933</v>
      </c>
      <c r="F464" s="229" t="s">
        <v>934</v>
      </c>
      <c r="G464" s="125"/>
      <c r="H464" s="129">
        <v>0</v>
      </c>
      <c r="J464" s="160"/>
      <c r="K464" s="70"/>
      <c r="L464" s="130">
        <v>0</v>
      </c>
      <c r="M464" s="117"/>
      <c r="N464" s="131">
        <v>0</v>
      </c>
      <c r="O464" s="130">
        <f t="shared" si="7"/>
        <v>0</v>
      </c>
      <c r="P464" s="70"/>
      <c r="R464" s="74"/>
      <c r="X464" s="88"/>
      <c r="Y464" s="89"/>
      <c r="Z464" s="88"/>
      <c r="AK464" s="161"/>
    </row>
    <row r="465" spans="1:37" s="48" customFormat="1" ht="15" customHeight="1" x14ac:dyDescent="0.25">
      <c r="A465" s="136" t="s">
        <v>16</v>
      </c>
      <c r="B465" s="137"/>
      <c r="C465" s="78" t="s">
        <v>23</v>
      </c>
      <c r="D465" s="78" t="s">
        <v>23</v>
      </c>
      <c r="E465" s="220" t="s">
        <v>935</v>
      </c>
      <c r="F465" s="237" t="s">
        <v>936</v>
      </c>
      <c r="G465" s="185">
        <f>SUM(G466:G475)</f>
        <v>0</v>
      </c>
      <c r="H465" s="144">
        <v>5892722.8700000001</v>
      </c>
      <c r="I465" s="47"/>
      <c r="J465" s="97">
        <v>0</v>
      </c>
      <c r="K465" s="70"/>
      <c r="L465" s="145">
        <v>5892722.8700000001</v>
      </c>
      <c r="M465" s="146"/>
      <c r="N465" s="147">
        <v>0</v>
      </c>
      <c r="O465" s="145">
        <f t="shared" si="7"/>
        <v>5892722.8700000001</v>
      </c>
      <c r="P465" s="70"/>
      <c r="R465" s="74"/>
      <c r="X465" s="88"/>
      <c r="Y465" s="89"/>
      <c r="Z465" s="88"/>
      <c r="AK465" s="49"/>
    </row>
    <row r="466" spans="1:37" s="48" customFormat="1" ht="15" customHeight="1" x14ac:dyDescent="0.25">
      <c r="A466" s="136"/>
      <c r="B466" s="137"/>
      <c r="C466" s="78" t="s">
        <v>23</v>
      </c>
      <c r="D466" s="78" t="s">
        <v>13</v>
      </c>
      <c r="E466" s="223" t="s">
        <v>937</v>
      </c>
      <c r="F466" s="229" t="s">
        <v>938</v>
      </c>
      <c r="G466" s="125"/>
      <c r="H466" s="129">
        <v>912783.49999999988</v>
      </c>
      <c r="I466" s="47"/>
      <c r="J466" s="115"/>
      <c r="K466" s="70"/>
      <c r="L466" s="130">
        <v>912783.49999999988</v>
      </c>
      <c r="M466" s="117"/>
      <c r="N466" s="131">
        <v>0</v>
      </c>
      <c r="O466" s="130">
        <f t="shared" si="7"/>
        <v>912783.49999999988</v>
      </c>
      <c r="P466" s="70"/>
      <c r="R466" s="74"/>
      <c r="X466" s="88"/>
      <c r="Y466" s="89"/>
      <c r="Z466" s="88"/>
      <c r="AK466" s="49"/>
    </row>
    <row r="467" spans="1:37" s="48" customFormat="1" ht="15" customHeight="1" x14ac:dyDescent="0.25">
      <c r="A467" s="136"/>
      <c r="B467" s="137"/>
      <c r="C467" s="78" t="s">
        <v>23</v>
      </c>
      <c r="D467" s="78" t="s">
        <v>13</v>
      </c>
      <c r="E467" s="223" t="s">
        <v>939</v>
      </c>
      <c r="F467" s="229" t="s">
        <v>940</v>
      </c>
      <c r="G467" s="125"/>
      <c r="H467" s="129">
        <v>106858.5</v>
      </c>
      <c r="I467" s="47"/>
      <c r="J467" s="115"/>
      <c r="K467" s="70"/>
      <c r="L467" s="130">
        <v>106858.5</v>
      </c>
      <c r="M467" s="117"/>
      <c r="N467" s="131">
        <v>0</v>
      </c>
      <c r="O467" s="130">
        <f t="shared" si="7"/>
        <v>106858.5</v>
      </c>
      <c r="P467" s="70"/>
      <c r="R467" s="74"/>
      <c r="X467" s="88"/>
      <c r="Y467" s="89"/>
      <c r="Z467" s="88"/>
      <c r="AK467" s="49"/>
    </row>
    <row r="468" spans="1:37" s="48" customFormat="1" ht="15" customHeight="1" x14ac:dyDescent="0.25">
      <c r="A468" s="136"/>
      <c r="B468" s="137"/>
      <c r="C468" s="78" t="s">
        <v>23</v>
      </c>
      <c r="D468" s="78" t="s">
        <v>13</v>
      </c>
      <c r="E468" s="223" t="s">
        <v>941</v>
      </c>
      <c r="F468" s="229" t="s">
        <v>942</v>
      </c>
      <c r="G468" s="125"/>
      <c r="H468" s="129">
        <v>1120091.5</v>
      </c>
      <c r="I468" s="47"/>
      <c r="J468" s="115"/>
      <c r="K468" s="70"/>
      <c r="L468" s="130">
        <v>1120091.5</v>
      </c>
      <c r="M468" s="117"/>
      <c r="N468" s="131">
        <v>0</v>
      </c>
      <c r="O468" s="130">
        <f t="shared" si="7"/>
        <v>1120091.5</v>
      </c>
      <c r="P468" s="70"/>
      <c r="R468" s="74"/>
      <c r="X468" s="88"/>
      <c r="Y468" s="89"/>
      <c r="Z468" s="88"/>
      <c r="AK468" s="49"/>
    </row>
    <row r="469" spans="1:37" s="48" customFormat="1" ht="15" customHeight="1" x14ac:dyDescent="0.25">
      <c r="A469" s="136"/>
      <c r="B469" s="137"/>
      <c r="C469" s="78" t="s">
        <v>23</v>
      </c>
      <c r="D469" s="78" t="s">
        <v>13</v>
      </c>
      <c r="E469" s="223" t="s">
        <v>943</v>
      </c>
      <c r="F469" s="229" t="s">
        <v>944</v>
      </c>
      <c r="G469" s="125"/>
      <c r="H469" s="129">
        <v>160622</v>
      </c>
      <c r="I469" s="47"/>
      <c r="J469" s="115"/>
      <c r="K469" s="70"/>
      <c r="L469" s="130">
        <v>160622</v>
      </c>
      <c r="M469" s="117"/>
      <c r="N469" s="131">
        <v>0</v>
      </c>
      <c r="O469" s="130">
        <f t="shared" si="7"/>
        <v>160622</v>
      </c>
      <c r="P469" s="70"/>
      <c r="R469" s="74"/>
      <c r="X469" s="88"/>
      <c r="Y469" s="89"/>
      <c r="Z469" s="88"/>
      <c r="AK469" s="49"/>
    </row>
    <row r="470" spans="1:37" s="48" customFormat="1" ht="15" customHeight="1" x14ac:dyDescent="0.25">
      <c r="A470" s="136"/>
      <c r="B470" s="137"/>
      <c r="C470" s="78" t="s">
        <v>23</v>
      </c>
      <c r="D470" s="78" t="s">
        <v>13</v>
      </c>
      <c r="E470" s="223" t="s">
        <v>945</v>
      </c>
      <c r="F470" s="229" t="s">
        <v>946</v>
      </c>
      <c r="G470" s="125"/>
      <c r="H470" s="129">
        <v>2584599</v>
      </c>
      <c r="I470" s="47"/>
      <c r="J470" s="115"/>
      <c r="K470" s="70"/>
      <c r="L470" s="130">
        <v>2584599</v>
      </c>
      <c r="M470" s="117"/>
      <c r="N470" s="131">
        <v>0</v>
      </c>
      <c r="O470" s="130">
        <f t="shared" si="7"/>
        <v>2584599</v>
      </c>
      <c r="P470" s="70"/>
      <c r="R470" s="74"/>
      <c r="X470" s="88"/>
      <c r="Y470" s="89"/>
      <c r="Z470" s="88"/>
      <c r="AK470" s="49"/>
    </row>
    <row r="471" spans="1:37" s="48" customFormat="1" ht="15" customHeight="1" x14ac:dyDescent="0.25">
      <c r="A471" s="136"/>
      <c r="B471" s="137"/>
      <c r="C471" s="78" t="s">
        <v>23</v>
      </c>
      <c r="D471" s="78" t="s">
        <v>13</v>
      </c>
      <c r="E471" s="223" t="s">
        <v>947</v>
      </c>
      <c r="F471" s="229" t="s">
        <v>948</v>
      </c>
      <c r="G471" s="125"/>
      <c r="H471" s="129">
        <v>0</v>
      </c>
      <c r="I471" s="47"/>
      <c r="J471" s="115"/>
      <c r="K471" s="70"/>
      <c r="L471" s="130">
        <v>0</v>
      </c>
      <c r="M471" s="117"/>
      <c r="N471" s="131">
        <v>0</v>
      </c>
      <c r="O471" s="130">
        <f t="shared" si="7"/>
        <v>0</v>
      </c>
      <c r="P471" s="70"/>
      <c r="R471" s="74"/>
      <c r="X471" s="88"/>
      <c r="Y471" s="89"/>
      <c r="Z471" s="88"/>
      <c r="AK471" s="49"/>
    </row>
    <row r="472" spans="1:37" s="48" customFormat="1" ht="15" customHeight="1" x14ac:dyDescent="0.25">
      <c r="A472" s="136"/>
      <c r="B472" s="137"/>
      <c r="C472" s="78" t="s">
        <v>23</v>
      </c>
      <c r="D472" s="78" t="s">
        <v>13</v>
      </c>
      <c r="E472" s="223" t="s">
        <v>949</v>
      </c>
      <c r="F472" s="229" t="s">
        <v>950</v>
      </c>
      <c r="G472" s="125"/>
      <c r="H472" s="129">
        <v>0</v>
      </c>
      <c r="I472" s="47"/>
      <c r="J472" s="115"/>
      <c r="K472" s="70"/>
      <c r="L472" s="130">
        <v>0</v>
      </c>
      <c r="M472" s="117"/>
      <c r="N472" s="131">
        <v>0</v>
      </c>
      <c r="O472" s="130">
        <f t="shared" si="7"/>
        <v>0</v>
      </c>
      <c r="P472" s="70"/>
      <c r="R472" s="74"/>
      <c r="X472" s="88"/>
      <c r="Y472" s="89"/>
      <c r="Z472" s="88"/>
      <c r="AK472" s="49"/>
    </row>
    <row r="473" spans="1:37" s="48" customFormat="1" ht="15" customHeight="1" x14ac:dyDescent="0.25">
      <c r="A473" s="136"/>
      <c r="B473" s="137"/>
      <c r="C473" s="78" t="s">
        <v>23</v>
      </c>
      <c r="D473" s="78" t="s">
        <v>13</v>
      </c>
      <c r="E473" s="223" t="s">
        <v>951</v>
      </c>
      <c r="F473" s="229" t="s">
        <v>952</v>
      </c>
      <c r="G473" s="125"/>
      <c r="H473" s="129">
        <v>0</v>
      </c>
      <c r="I473" s="47"/>
      <c r="J473" s="115"/>
      <c r="K473" s="70"/>
      <c r="L473" s="130">
        <v>0</v>
      </c>
      <c r="M473" s="117"/>
      <c r="N473" s="131">
        <v>0</v>
      </c>
      <c r="O473" s="130">
        <f t="shared" si="7"/>
        <v>0</v>
      </c>
      <c r="P473" s="70"/>
      <c r="R473" s="74"/>
      <c r="X473" s="88"/>
      <c r="Y473" s="89"/>
      <c r="Z473" s="88"/>
      <c r="AK473" s="49"/>
    </row>
    <row r="474" spans="1:37" s="48" customFormat="1" ht="15" customHeight="1" x14ac:dyDescent="0.25">
      <c r="A474" s="136"/>
      <c r="B474" s="137"/>
      <c r="C474" s="78" t="s">
        <v>23</v>
      </c>
      <c r="D474" s="78" t="s">
        <v>13</v>
      </c>
      <c r="E474" s="223" t="s">
        <v>953</v>
      </c>
      <c r="F474" s="229" t="s">
        <v>954</v>
      </c>
      <c r="G474" s="125"/>
      <c r="H474" s="129">
        <v>0</v>
      </c>
      <c r="I474" s="47"/>
      <c r="J474" s="115"/>
      <c r="K474" s="70"/>
      <c r="L474" s="130">
        <v>0</v>
      </c>
      <c r="M474" s="117"/>
      <c r="N474" s="131">
        <v>0</v>
      </c>
      <c r="O474" s="130">
        <f t="shared" si="7"/>
        <v>0</v>
      </c>
      <c r="P474" s="70"/>
      <c r="R474" s="74"/>
      <c r="X474" s="88"/>
      <c r="Y474" s="89"/>
      <c r="Z474" s="88"/>
      <c r="AK474" s="49"/>
    </row>
    <row r="475" spans="1:37" s="48" customFormat="1" ht="15" customHeight="1" thickBot="1" x14ac:dyDescent="0.3">
      <c r="A475" s="136"/>
      <c r="B475" s="137"/>
      <c r="C475" s="78" t="s">
        <v>23</v>
      </c>
      <c r="D475" s="78" t="s">
        <v>13</v>
      </c>
      <c r="E475" s="223" t="s">
        <v>955</v>
      </c>
      <c r="F475" s="229" t="s">
        <v>956</v>
      </c>
      <c r="G475" s="125"/>
      <c r="H475" s="129">
        <v>1007768.37</v>
      </c>
      <c r="I475" s="47"/>
      <c r="J475" s="279"/>
      <c r="K475" s="70"/>
      <c r="L475" s="130">
        <v>1007768.37</v>
      </c>
      <c r="M475" s="117"/>
      <c r="N475" s="131">
        <v>0</v>
      </c>
      <c r="O475" s="130">
        <f t="shared" si="7"/>
        <v>1007768.37</v>
      </c>
      <c r="P475" s="70"/>
      <c r="R475" s="74"/>
      <c r="X475" s="88"/>
      <c r="Y475" s="89"/>
      <c r="Z475" s="88"/>
      <c r="AK475" s="49"/>
    </row>
    <row r="476" spans="1:37" s="110" customFormat="1" ht="20.100000000000001" customHeight="1" thickBot="1" x14ac:dyDescent="0.3">
      <c r="A476" s="90" t="s">
        <v>16</v>
      </c>
      <c r="B476" s="102"/>
      <c r="C476" s="78" t="s">
        <v>23</v>
      </c>
      <c r="D476" s="78" t="s">
        <v>23</v>
      </c>
      <c r="E476" s="195" t="s">
        <v>957</v>
      </c>
      <c r="F476" s="280" t="s">
        <v>958</v>
      </c>
      <c r="G476" s="197">
        <v>0</v>
      </c>
      <c r="H476" s="198">
        <v>387599603.25000006</v>
      </c>
      <c r="I476" s="47"/>
      <c r="J476" s="281">
        <v>1291333.21</v>
      </c>
      <c r="K476" s="70"/>
      <c r="L476" s="199">
        <v>386308270.04000008</v>
      </c>
      <c r="M476" s="200"/>
      <c r="N476" s="201">
        <v>35283695.589999996</v>
      </c>
      <c r="O476" s="199">
        <f t="shared" si="7"/>
        <v>352315907.66000009</v>
      </c>
      <c r="P476" s="70"/>
      <c r="R476" s="74"/>
      <c r="X476" s="88"/>
      <c r="Y476" s="89"/>
      <c r="Z476" s="88"/>
      <c r="AK476" s="49"/>
    </row>
    <row r="477" spans="1:37" s="211" customFormat="1" ht="20.100000000000001" customHeight="1" thickBot="1" x14ac:dyDescent="0.3">
      <c r="A477" s="282"/>
      <c r="B477" s="283"/>
      <c r="C477" s="78" t="s">
        <v>23</v>
      </c>
      <c r="D477" s="78" t="s">
        <v>23</v>
      </c>
      <c r="E477" s="284"/>
      <c r="F477" s="285"/>
      <c r="G477" s="286"/>
      <c r="H477" s="287"/>
      <c r="I477" s="207"/>
      <c r="J477" s="288"/>
      <c r="K477" s="209"/>
      <c r="L477" s="210">
        <v>0</v>
      </c>
      <c r="M477" s="206"/>
      <c r="N477" s="287"/>
      <c r="O477" s="210">
        <f t="shared" si="7"/>
        <v>0</v>
      </c>
      <c r="P477" s="209"/>
      <c r="R477" s="212"/>
      <c r="X477" s="88"/>
      <c r="Y477" s="89"/>
      <c r="Z477" s="88"/>
      <c r="AK477" s="49"/>
    </row>
    <row r="478" spans="1:37" s="110" customFormat="1" ht="15" customHeight="1" x14ac:dyDescent="0.25">
      <c r="A478" s="90"/>
      <c r="B478" s="102"/>
      <c r="C478" s="78" t="s">
        <v>23</v>
      </c>
      <c r="D478" s="78" t="s">
        <v>23</v>
      </c>
      <c r="E478" s="213"/>
      <c r="F478" s="289" t="s">
        <v>959</v>
      </c>
      <c r="G478" s="215"/>
      <c r="H478" s="216"/>
      <c r="I478" s="47"/>
      <c r="J478" s="290"/>
      <c r="K478" s="70"/>
      <c r="L478" s="116">
        <v>0</v>
      </c>
      <c r="M478" s="117"/>
      <c r="N478" s="217"/>
      <c r="O478" s="116">
        <f t="shared" si="7"/>
        <v>0</v>
      </c>
      <c r="P478" s="70"/>
      <c r="R478" s="74"/>
      <c r="X478" s="88"/>
      <c r="Y478" s="89"/>
      <c r="Z478" s="88"/>
      <c r="AK478" s="49"/>
    </row>
    <row r="479" spans="1:37" s="110" customFormat="1" ht="15" customHeight="1" x14ac:dyDescent="0.25">
      <c r="A479" s="90" t="s">
        <v>16</v>
      </c>
      <c r="B479" s="102"/>
      <c r="C479" s="78" t="s">
        <v>23</v>
      </c>
      <c r="D479" s="78" t="s">
        <v>23</v>
      </c>
      <c r="E479" s="291" t="s">
        <v>960</v>
      </c>
      <c r="F479" s="261" t="s">
        <v>961</v>
      </c>
      <c r="G479" s="292">
        <f>SUM(G480:G482)</f>
        <v>0</v>
      </c>
      <c r="H479" s="293">
        <v>7.0000000000000007E-2</v>
      </c>
      <c r="I479" s="47"/>
      <c r="J479" s="97">
        <v>0</v>
      </c>
      <c r="K479" s="70"/>
      <c r="L479" s="294">
        <v>7.0000000000000007E-2</v>
      </c>
      <c r="M479" s="146"/>
      <c r="N479" s="295">
        <v>0</v>
      </c>
      <c r="O479" s="294">
        <f t="shared" si="7"/>
        <v>7.0000000000000007E-2</v>
      </c>
      <c r="P479" s="70"/>
      <c r="R479" s="74"/>
      <c r="X479" s="88"/>
      <c r="Y479" s="89"/>
      <c r="Z479" s="88"/>
      <c r="AK479" s="49"/>
    </row>
    <row r="480" spans="1:37" s="110" customFormat="1" ht="15" customHeight="1" x14ac:dyDescent="0.25">
      <c r="A480" s="90"/>
      <c r="B480" s="102"/>
      <c r="C480" s="78" t="s">
        <v>23</v>
      </c>
      <c r="D480" s="78" t="s">
        <v>13</v>
      </c>
      <c r="E480" s="220" t="s">
        <v>962</v>
      </c>
      <c r="F480" s="296" t="s">
        <v>963</v>
      </c>
      <c r="G480" s="190"/>
      <c r="H480" s="297">
        <v>7.0000000000000007E-2</v>
      </c>
      <c r="I480" s="47"/>
      <c r="J480" s="115"/>
      <c r="K480" s="70"/>
      <c r="L480" s="298">
        <v>7.0000000000000007E-2</v>
      </c>
      <c r="M480" s="85"/>
      <c r="N480" s="299">
        <v>0</v>
      </c>
      <c r="O480" s="298">
        <f t="shared" si="7"/>
        <v>7.0000000000000007E-2</v>
      </c>
      <c r="P480" s="70"/>
      <c r="R480" s="74"/>
      <c r="X480" s="88"/>
      <c r="Y480" s="89"/>
      <c r="Z480" s="88"/>
      <c r="AK480" s="49"/>
    </row>
    <row r="481" spans="1:37" s="110" customFormat="1" ht="15" customHeight="1" x14ac:dyDescent="0.25">
      <c r="A481" s="90"/>
      <c r="B481" s="102"/>
      <c r="C481" s="78" t="s">
        <v>23</v>
      </c>
      <c r="D481" s="78" t="s">
        <v>13</v>
      </c>
      <c r="E481" s="220" t="s">
        <v>964</v>
      </c>
      <c r="F481" s="296" t="s">
        <v>965</v>
      </c>
      <c r="G481" s="190"/>
      <c r="H481" s="297">
        <v>0</v>
      </c>
      <c r="I481" s="47"/>
      <c r="J481" s="115"/>
      <c r="K481" s="70"/>
      <c r="L481" s="298">
        <v>0</v>
      </c>
      <c r="M481" s="85"/>
      <c r="N481" s="299">
        <v>0</v>
      </c>
      <c r="O481" s="298">
        <f t="shared" si="7"/>
        <v>0</v>
      </c>
      <c r="P481" s="70"/>
      <c r="R481" s="74"/>
      <c r="X481" s="88"/>
      <c r="Y481" s="89"/>
      <c r="Z481" s="88"/>
      <c r="AK481" s="49"/>
    </row>
    <row r="482" spans="1:37" s="110" customFormat="1" ht="15" customHeight="1" x14ac:dyDescent="0.25">
      <c r="A482" s="90"/>
      <c r="B482" s="102"/>
      <c r="C482" s="78" t="s">
        <v>23</v>
      </c>
      <c r="D482" s="78" t="s">
        <v>13</v>
      </c>
      <c r="E482" s="220" t="s">
        <v>966</v>
      </c>
      <c r="F482" s="296" t="s">
        <v>967</v>
      </c>
      <c r="G482" s="190"/>
      <c r="H482" s="297">
        <v>0</v>
      </c>
      <c r="I482" s="47"/>
      <c r="J482" s="115"/>
      <c r="K482" s="70"/>
      <c r="L482" s="298">
        <v>0</v>
      </c>
      <c r="M482" s="85"/>
      <c r="N482" s="299">
        <v>0</v>
      </c>
      <c r="O482" s="298">
        <f t="shared" si="7"/>
        <v>0</v>
      </c>
      <c r="P482" s="70"/>
      <c r="R482" s="74"/>
      <c r="X482" s="88"/>
      <c r="Y482" s="89"/>
      <c r="Z482" s="88"/>
      <c r="AK482" s="49"/>
    </row>
    <row r="483" spans="1:37" s="110" customFormat="1" ht="15" customHeight="1" x14ac:dyDescent="0.25">
      <c r="A483" s="90" t="s">
        <v>16</v>
      </c>
      <c r="B483" s="102"/>
      <c r="C483" s="78" t="s">
        <v>23</v>
      </c>
      <c r="D483" s="78" t="s">
        <v>23</v>
      </c>
      <c r="E483" s="291" t="s">
        <v>968</v>
      </c>
      <c r="F483" s="261" t="s">
        <v>969</v>
      </c>
      <c r="G483" s="150">
        <f>SUM(G484:G488)</f>
        <v>0</v>
      </c>
      <c r="H483" s="151">
        <v>0</v>
      </c>
      <c r="I483" s="47"/>
      <c r="J483" s="97">
        <v>0</v>
      </c>
      <c r="K483" s="70"/>
      <c r="L483" s="84">
        <v>0</v>
      </c>
      <c r="M483" s="85"/>
      <c r="N483" s="152">
        <v>0</v>
      </c>
      <c r="O483" s="84">
        <f t="shared" si="7"/>
        <v>0</v>
      </c>
      <c r="P483" s="70"/>
      <c r="R483" s="74"/>
      <c r="X483" s="88"/>
      <c r="Y483" s="89"/>
      <c r="Z483" s="88"/>
      <c r="AK483" s="49"/>
    </row>
    <row r="484" spans="1:37" s="110" customFormat="1" ht="15" customHeight="1" x14ac:dyDescent="0.25">
      <c r="A484" s="90"/>
      <c r="B484" s="102"/>
      <c r="C484" s="78" t="s">
        <v>23</v>
      </c>
      <c r="D484" s="78" t="s">
        <v>13</v>
      </c>
      <c r="E484" s="220" t="s">
        <v>970</v>
      </c>
      <c r="F484" s="296" t="s">
        <v>971</v>
      </c>
      <c r="G484" s="190"/>
      <c r="H484" s="191">
        <v>0</v>
      </c>
      <c r="I484" s="47"/>
      <c r="J484" s="115"/>
      <c r="K484" s="70"/>
      <c r="L484" s="192">
        <v>0</v>
      </c>
      <c r="M484" s="117"/>
      <c r="N484" s="193">
        <v>0</v>
      </c>
      <c r="O484" s="192">
        <f t="shared" si="7"/>
        <v>0</v>
      </c>
      <c r="P484" s="70"/>
      <c r="R484" s="74"/>
      <c r="X484" s="88"/>
      <c r="Y484" s="89"/>
      <c r="Z484" s="88"/>
      <c r="AK484" s="49"/>
    </row>
    <row r="485" spans="1:37" s="110" customFormat="1" ht="15" customHeight="1" x14ac:dyDescent="0.25">
      <c r="A485" s="90"/>
      <c r="B485" s="102"/>
      <c r="C485" s="78" t="s">
        <v>23</v>
      </c>
      <c r="D485" s="78" t="s">
        <v>13</v>
      </c>
      <c r="E485" s="220" t="s">
        <v>972</v>
      </c>
      <c r="F485" s="296" t="s">
        <v>973</v>
      </c>
      <c r="G485" s="190"/>
      <c r="H485" s="191">
        <v>0</v>
      </c>
      <c r="I485" s="47"/>
      <c r="J485" s="115"/>
      <c r="K485" s="70"/>
      <c r="L485" s="192">
        <v>0</v>
      </c>
      <c r="M485" s="117"/>
      <c r="N485" s="193">
        <v>0</v>
      </c>
      <c r="O485" s="192">
        <f t="shared" si="7"/>
        <v>0</v>
      </c>
      <c r="P485" s="70"/>
      <c r="R485" s="74"/>
      <c r="X485" s="88"/>
      <c r="Y485" s="89"/>
      <c r="Z485" s="88"/>
      <c r="AK485" s="49"/>
    </row>
    <row r="486" spans="1:37" s="110" customFormat="1" ht="15" customHeight="1" x14ac:dyDescent="0.25">
      <c r="A486" s="90"/>
      <c r="B486" s="102"/>
      <c r="C486" s="78" t="s">
        <v>23</v>
      </c>
      <c r="D486" s="78" t="s">
        <v>13</v>
      </c>
      <c r="E486" s="220" t="s">
        <v>974</v>
      </c>
      <c r="F486" s="296" t="s">
        <v>975</v>
      </c>
      <c r="G486" s="190"/>
      <c r="H486" s="191">
        <v>0</v>
      </c>
      <c r="I486" s="47"/>
      <c r="J486" s="115"/>
      <c r="K486" s="70"/>
      <c r="L486" s="192">
        <v>0</v>
      </c>
      <c r="M486" s="117"/>
      <c r="N486" s="193">
        <v>0</v>
      </c>
      <c r="O486" s="192">
        <f t="shared" si="7"/>
        <v>0</v>
      </c>
      <c r="P486" s="70"/>
      <c r="R486" s="74"/>
      <c r="X486" s="88"/>
      <c r="Y486" s="89"/>
      <c r="Z486" s="88"/>
      <c r="AK486" s="49"/>
    </row>
    <row r="487" spans="1:37" s="110" customFormat="1" ht="15" customHeight="1" x14ac:dyDescent="0.25">
      <c r="A487" s="90"/>
      <c r="B487" s="102"/>
      <c r="C487" s="78" t="s">
        <v>23</v>
      </c>
      <c r="D487" s="78" t="s">
        <v>13</v>
      </c>
      <c r="E487" s="220" t="s">
        <v>976</v>
      </c>
      <c r="F487" s="296" t="s">
        <v>977</v>
      </c>
      <c r="G487" s="190"/>
      <c r="H487" s="191">
        <v>0</v>
      </c>
      <c r="I487" s="47"/>
      <c r="J487" s="115"/>
      <c r="K487" s="70"/>
      <c r="L487" s="192">
        <v>0</v>
      </c>
      <c r="M487" s="117"/>
      <c r="N487" s="193">
        <v>0</v>
      </c>
      <c r="O487" s="192">
        <f t="shared" si="7"/>
        <v>0</v>
      </c>
      <c r="P487" s="70"/>
      <c r="R487" s="74"/>
      <c r="X487" s="88"/>
      <c r="Y487" s="89"/>
      <c r="Z487" s="88"/>
      <c r="AK487" s="49"/>
    </row>
    <row r="488" spans="1:37" s="110" customFormat="1" ht="15" customHeight="1" x14ac:dyDescent="0.25">
      <c r="A488" s="90"/>
      <c r="B488" s="102"/>
      <c r="C488" s="78" t="s">
        <v>23</v>
      </c>
      <c r="D488" s="78" t="s">
        <v>13</v>
      </c>
      <c r="E488" s="220" t="s">
        <v>978</v>
      </c>
      <c r="F488" s="296" t="s">
        <v>979</v>
      </c>
      <c r="G488" s="190"/>
      <c r="H488" s="191">
        <v>0</v>
      </c>
      <c r="I488" s="47"/>
      <c r="J488" s="115"/>
      <c r="K488" s="70"/>
      <c r="L488" s="192">
        <v>0</v>
      </c>
      <c r="M488" s="117"/>
      <c r="N488" s="193">
        <v>0</v>
      </c>
      <c r="O488" s="192">
        <f t="shared" si="7"/>
        <v>0</v>
      </c>
      <c r="P488" s="70"/>
      <c r="R488" s="74"/>
      <c r="X488" s="88"/>
      <c r="Y488" s="89"/>
      <c r="Z488" s="88"/>
      <c r="AK488" s="49"/>
    </row>
    <row r="489" spans="1:37" s="110" customFormat="1" ht="15" customHeight="1" x14ac:dyDescent="0.25">
      <c r="A489" s="90" t="s">
        <v>16</v>
      </c>
      <c r="B489" s="102"/>
      <c r="C489" s="78" t="s">
        <v>23</v>
      </c>
      <c r="D489" s="78" t="s">
        <v>23</v>
      </c>
      <c r="E489" s="291" t="s">
        <v>980</v>
      </c>
      <c r="F489" s="261" t="s">
        <v>981</v>
      </c>
      <c r="G489" s="150">
        <f>SUM(G490:G492)</f>
        <v>0</v>
      </c>
      <c r="H489" s="151">
        <v>8781.98</v>
      </c>
      <c r="I489" s="47"/>
      <c r="J489" s="97">
        <v>0</v>
      </c>
      <c r="K489" s="70"/>
      <c r="L489" s="84">
        <v>8781.98</v>
      </c>
      <c r="M489" s="85"/>
      <c r="N489" s="152">
        <v>0</v>
      </c>
      <c r="O489" s="84">
        <f t="shared" si="7"/>
        <v>8781.98</v>
      </c>
      <c r="P489" s="70"/>
      <c r="R489" s="74"/>
      <c r="X489" s="88"/>
      <c r="Y489" s="89"/>
      <c r="Z489" s="88"/>
      <c r="AK489" s="49"/>
    </row>
    <row r="490" spans="1:37" s="110" customFormat="1" ht="15" customHeight="1" x14ac:dyDescent="0.25">
      <c r="A490" s="90"/>
      <c r="B490" s="102"/>
      <c r="C490" s="78" t="s">
        <v>23</v>
      </c>
      <c r="D490" s="78" t="s">
        <v>13</v>
      </c>
      <c r="E490" s="220" t="s">
        <v>982</v>
      </c>
      <c r="F490" s="296" t="s">
        <v>983</v>
      </c>
      <c r="G490" s="190"/>
      <c r="H490" s="191">
        <v>0</v>
      </c>
      <c r="I490" s="47"/>
      <c r="J490" s="115"/>
      <c r="K490" s="70"/>
      <c r="L490" s="192">
        <v>0</v>
      </c>
      <c r="M490" s="117"/>
      <c r="N490" s="193">
        <v>0</v>
      </c>
      <c r="O490" s="192">
        <f t="shared" si="7"/>
        <v>0</v>
      </c>
      <c r="P490" s="70"/>
      <c r="R490" s="74"/>
      <c r="X490" s="88"/>
      <c r="Y490" s="89"/>
      <c r="Z490" s="88"/>
      <c r="AK490" s="49"/>
    </row>
    <row r="491" spans="1:37" s="110" customFormat="1" ht="15" customHeight="1" x14ac:dyDescent="0.25">
      <c r="A491" s="90"/>
      <c r="B491" s="102"/>
      <c r="C491" s="78" t="s">
        <v>23</v>
      </c>
      <c r="D491" s="78" t="s">
        <v>13</v>
      </c>
      <c r="E491" s="220" t="s">
        <v>984</v>
      </c>
      <c r="F491" s="296" t="s">
        <v>985</v>
      </c>
      <c r="G491" s="190"/>
      <c r="H491" s="191">
        <v>0</v>
      </c>
      <c r="I491" s="47"/>
      <c r="J491" s="115"/>
      <c r="K491" s="70"/>
      <c r="L491" s="192">
        <v>0</v>
      </c>
      <c r="M491" s="117"/>
      <c r="N491" s="193">
        <v>0</v>
      </c>
      <c r="O491" s="192">
        <f t="shared" si="7"/>
        <v>0</v>
      </c>
      <c r="P491" s="70"/>
      <c r="R491" s="74"/>
      <c r="X491" s="88"/>
      <c r="Y491" s="89"/>
      <c r="Z491" s="88"/>
      <c r="AK491" s="49"/>
    </row>
    <row r="492" spans="1:37" s="110" customFormat="1" ht="15" customHeight="1" x14ac:dyDescent="0.25">
      <c r="A492" s="90"/>
      <c r="B492" s="102"/>
      <c r="C492" s="78" t="s">
        <v>23</v>
      </c>
      <c r="D492" s="78" t="s">
        <v>13</v>
      </c>
      <c r="E492" s="220" t="s">
        <v>986</v>
      </c>
      <c r="F492" s="296" t="s">
        <v>987</v>
      </c>
      <c r="G492" s="190"/>
      <c r="H492" s="191">
        <v>8781.98</v>
      </c>
      <c r="I492" s="47"/>
      <c r="J492" s="115"/>
      <c r="K492" s="70"/>
      <c r="L492" s="192">
        <v>8781.98</v>
      </c>
      <c r="M492" s="117"/>
      <c r="N492" s="193">
        <v>0</v>
      </c>
      <c r="O492" s="192">
        <f t="shared" si="7"/>
        <v>8781.98</v>
      </c>
      <c r="P492" s="70"/>
      <c r="R492" s="74"/>
      <c r="X492" s="88"/>
      <c r="Y492" s="89"/>
      <c r="Z492" s="88"/>
      <c r="AK492" s="49"/>
    </row>
    <row r="493" spans="1:37" s="110" customFormat="1" ht="15" customHeight="1" x14ac:dyDescent="0.25">
      <c r="A493" s="90" t="s">
        <v>16</v>
      </c>
      <c r="B493" s="102"/>
      <c r="C493" s="78" t="s">
        <v>23</v>
      </c>
      <c r="D493" s="78" t="s">
        <v>23</v>
      </c>
      <c r="E493" s="291" t="s">
        <v>988</v>
      </c>
      <c r="F493" s="261" t="s">
        <v>989</v>
      </c>
      <c r="G493" s="150">
        <f>SUM(G494:G495)</f>
        <v>0</v>
      </c>
      <c r="H493" s="151">
        <v>0</v>
      </c>
      <c r="I493" s="47"/>
      <c r="J493" s="97">
        <v>0</v>
      </c>
      <c r="K493" s="70"/>
      <c r="L493" s="84">
        <v>0</v>
      </c>
      <c r="M493" s="85"/>
      <c r="N493" s="152">
        <v>0</v>
      </c>
      <c r="O493" s="84">
        <f t="shared" si="7"/>
        <v>0</v>
      </c>
      <c r="P493" s="70"/>
      <c r="R493" s="74"/>
      <c r="X493" s="88"/>
      <c r="Y493" s="89"/>
      <c r="Z493" s="88"/>
      <c r="AK493" s="49"/>
    </row>
    <row r="494" spans="1:37" s="110" customFormat="1" ht="15" customHeight="1" x14ac:dyDescent="0.25">
      <c r="A494" s="90"/>
      <c r="B494" s="102"/>
      <c r="C494" s="78" t="s">
        <v>23</v>
      </c>
      <c r="D494" s="78" t="s">
        <v>13</v>
      </c>
      <c r="E494" s="220" t="s">
        <v>990</v>
      </c>
      <c r="F494" s="296" t="s">
        <v>991</v>
      </c>
      <c r="G494" s="190"/>
      <c r="H494" s="191">
        <v>0</v>
      </c>
      <c r="I494" s="47"/>
      <c r="J494" s="115"/>
      <c r="K494" s="70"/>
      <c r="L494" s="192">
        <v>0</v>
      </c>
      <c r="M494" s="117"/>
      <c r="N494" s="193">
        <v>0</v>
      </c>
      <c r="O494" s="192">
        <f t="shared" si="7"/>
        <v>0</v>
      </c>
      <c r="P494" s="70"/>
      <c r="R494" s="74"/>
      <c r="X494" s="88"/>
      <c r="Y494" s="89"/>
      <c r="Z494" s="88"/>
      <c r="AK494" s="49"/>
    </row>
    <row r="495" spans="1:37" s="110" customFormat="1" ht="15" customHeight="1" x14ac:dyDescent="0.25">
      <c r="A495" s="90"/>
      <c r="B495" s="102"/>
      <c r="C495" s="78" t="s">
        <v>23</v>
      </c>
      <c r="D495" s="78" t="s">
        <v>13</v>
      </c>
      <c r="E495" s="220" t="s">
        <v>992</v>
      </c>
      <c r="F495" s="296" t="s">
        <v>993</v>
      </c>
      <c r="G495" s="190"/>
      <c r="H495" s="191">
        <v>0</v>
      </c>
      <c r="I495" s="47"/>
      <c r="J495" s="115"/>
      <c r="K495" s="70"/>
      <c r="L495" s="192">
        <v>0</v>
      </c>
      <c r="M495" s="117"/>
      <c r="N495" s="193">
        <v>0</v>
      </c>
      <c r="O495" s="192">
        <f t="shared" si="7"/>
        <v>0</v>
      </c>
      <c r="P495" s="70"/>
      <c r="R495" s="74"/>
      <c r="X495" s="88"/>
      <c r="Y495" s="89"/>
      <c r="Z495" s="88"/>
      <c r="AK495" s="49"/>
    </row>
    <row r="496" spans="1:37" s="110" customFormat="1" ht="20.100000000000001" customHeight="1" thickBot="1" x14ac:dyDescent="0.3">
      <c r="A496" s="90" t="s">
        <v>16</v>
      </c>
      <c r="B496" s="102"/>
      <c r="C496" s="78" t="s">
        <v>23</v>
      </c>
      <c r="D496" s="78" t="s">
        <v>23</v>
      </c>
      <c r="E496" s="195" t="s">
        <v>994</v>
      </c>
      <c r="F496" s="280" t="s">
        <v>995</v>
      </c>
      <c r="G496" s="300">
        <f>+G479+G483-G489-G493</f>
        <v>0</v>
      </c>
      <c r="H496" s="198">
        <v>-8781.91</v>
      </c>
      <c r="I496" s="47"/>
      <c r="J496" s="83">
        <v>0</v>
      </c>
      <c r="K496" s="70"/>
      <c r="L496" s="199">
        <v>-8781.91</v>
      </c>
      <c r="M496" s="200"/>
      <c r="N496" s="201">
        <v>0</v>
      </c>
      <c r="O496" s="199">
        <f t="shared" si="7"/>
        <v>-8781.91</v>
      </c>
      <c r="P496" s="70"/>
      <c r="R496" s="74"/>
      <c r="X496" s="88"/>
      <c r="Y496" s="89"/>
      <c r="Z496" s="88"/>
      <c r="AK496" s="49"/>
    </row>
    <row r="497" spans="1:37" s="110" customFormat="1" ht="20.100000000000001" customHeight="1" thickBot="1" x14ac:dyDescent="0.3">
      <c r="A497" s="90"/>
      <c r="B497" s="102"/>
      <c r="C497" s="78" t="s">
        <v>23</v>
      </c>
      <c r="D497" s="78" t="s">
        <v>23</v>
      </c>
      <c r="E497" s="284"/>
      <c r="F497" s="285"/>
      <c r="G497" s="286"/>
      <c r="H497" s="287"/>
      <c r="I497" s="47"/>
      <c r="J497" s="97"/>
      <c r="K497" s="70"/>
      <c r="L497" s="210">
        <v>0</v>
      </c>
      <c r="M497" s="206"/>
      <c r="N497" s="287"/>
      <c r="O497" s="210">
        <f t="shared" si="7"/>
        <v>0</v>
      </c>
      <c r="P497" s="70"/>
      <c r="R497" s="74"/>
      <c r="X497" s="88"/>
      <c r="Y497" s="89"/>
      <c r="Z497" s="88"/>
      <c r="AK497" s="49"/>
    </row>
    <row r="498" spans="1:37" s="110" customFormat="1" ht="15" customHeight="1" x14ac:dyDescent="0.25">
      <c r="A498" s="90"/>
      <c r="B498" s="102"/>
      <c r="C498" s="78" t="s">
        <v>23</v>
      </c>
      <c r="D498" s="78" t="s">
        <v>23</v>
      </c>
      <c r="E498" s="213"/>
      <c r="F498" s="289" t="s">
        <v>996</v>
      </c>
      <c r="G498" s="215"/>
      <c r="H498" s="216">
        <v>0</v>
      </c>
      <c r="I498" s="47"/>
      <c r="J498" s="115"/>
      <c r="K498" s="70"/>
      <c r="L498" s="116">
        <v>0</v>
      </c>
      <c r="M498" s="117"/>
      <c r="N498" s="217">
        <v>0</v>
      </c>
      <c r="O498" s="116">
        <f t="shared" si="7"/>
        <v>0</v>
      </c>
      <c r="P498" s="70"/>
      <c r="R498" s="74"/>
      <c r="X498" s="88"/>
      <c r="Y498" s="89"/>
      <c r="Z498" s="88"/>
      <c r="AK498" s="49"/>
    </row>
    <row r="499" spans="1:37" s="110" customFormat="1" ht="15" customHeight="1" x14ac:dyDescent="0.25">
      <c r="A499" s="90"/>
      <c r="B499" s="102"/>
      <c r="C499" s="78" t="s">
        <v>23</v>
      </c>
      <c r="D499" s="78" t="s">
        <v>13</v>
      </c>
      <c r="E499" s="291" t="s">
        <v>997</v>
      </c>
      <c r="F499" s="301" t="s">
        <v>998</v>
      </c>
      <c r="G499" s="302"/>
      <c r="H499" s="191">
        <v>0</v>
      </c>
      <c r="I499" s="47"/>
      <c r="J499" s="115"/>
      <c r="K499" s="70"/>
      <c r="L499" s="192">
        <v>0</v>
      </c>
      <c r="M499" s="117"/>
      <c r="N499" s="193">
        <v>0</v>
      </c>
      <c r="O499" s="192">
        <f t="shared" si="7"/>
        <v>0</v>
      </c>
      <c r="P499" s="70"/>
      <c r="R499" s="74"/>
      <c r="X499" s="88"/>
      <c r="Y499" s="89"/>
      <c r="Z499" s="88"/>
      <c r="AK499" s="49"/>
    </row>
    <row r="500" spans="1:37" s="110" customFormat="1" ht="15" customHeight="1" x14ac:dyDescent="0.25">
      <c r="A500" s="90"/>
      <c r="B500" s="102"/>
      <c r="C500" s="78" t="s">
        <v>23</v>
      </c>
      <c r="D500" s="78" t="s">
        <v>13</v>
      </c>
      <c r="E500" s="291" t="s">
        <v>999</v>
      </c>
      <c r="F500" s="301" t="s">
        <v>1000</v>
      </c>
      <c r="G500" s="302"/>
      <c r="H500" s="191">
        <v>0</v>
      </c>
      <c r="I500" s="47"/>
      <c r="J500" s="115"/>
      <c r="K500" s="70"/>
      <c r="L500" s="192">
        <v>0</v>
      </c>
      <c r="M500" s="117"/>
      <c r="N500" s="193">
        <v>0</v>
      </c>
      <c r="O500" s="192">
        <f t="shared" si="7"/>
        <v>0</v>
      </c>
      <c r="P500" s="70"/>
      <c r="R500" s="74"/>
      <c r="X500" s="88"/>
      <c r="Y500" s="89"/>
      <c r="Z500" s="88"/>
      <c r="AK500" s="49"/>
    </row>
    <row r="501" spans="1:37" s="110" customFormat="1" ht="20.100000000000001" customHeight="1" thickBot="1" x14ac:dyDescent="0.3">
      <c r="A501" s="90" t="s">
        <v>16</v>
      </c>
      <c r="B501" s="102"/>
      <c r="C501" s="78" t="s">
        <v>23</v>
      </c>
      <c r="D501" s="78" t="s">
        <v>23</v>
      </c>
      <c r="E501" s="195" t="s">
        <v>1001</v>
      </c>
      <c r="F501" s="280" t="s">
        <v>1002</v>
      </c>
      <c r="G501" s="197">
        <v>0</v>
      </c>
      <c r="H501" s="198">
        <v>0</v>
      </c>
      <c r="I501" s="47"/>
      <c r="J501" s="83">
        <v>0</v>
      </c>
      <c r="K501" s="70"/>
      <c r="L501" s="199">
        <v>0</v>
      </c>
      <c r="M501" s="200"/>
      <c r="N501" s="201">
        <v>0</v>
      </c>
      <c r="O501" s="199">
        <f t="shared" si="7"/>
        <v>0</v>
      </c>
      <c r="P501" s="70"/>
      <c r="R501" s="74"/>
      <c r="X501" s="88"/>
      <c r="Y501" s="89"/>
      <c r="Z501" s="88"/>
      <c r="AK501" s="49"/>
    </row>
    <row r="502" spans="1:37" s="110" customFormat="1" ht="20.100000000000001" customHeight="1" thickBot="1" x14ac:dyDescent="0.3">
      <c r="A502" s="90"/>
      <c r="B502" s="303"/>
      <c r="C502" s="78" t="s">
        <v>23</v>
      </c>
      <c r="D502" s="78" t="s">
        <v>23</v>
      </c>
      <c r="E502" s="203"/>
      <c r="F502" s="204"/>
      <c r="G502" s="205"/>
      <c r="H502" s="206"/>
      <c r="I502" s="47"/>
      <c r="J502" s="97"/>
      <c r="K502" s="70"/>
      <c r="L502" s="210">
        <v>0</v>
      </c>
      <c r="M502" s="206"/>
      <c r="N502" s="206"/>
      <c r="O502" s="210">
        <f t="shared" si="7"/>
        <v>0</v>
      </c>
      <c r="P502" s="70"/>
      <c r="R502" s="74"/>
      <c r="X502" s="88"/>
      <c r="Y502" s="89"/>
      <c r="Z502" s="88"/>
      <c r="AK502" s="49"/>
    </row>
    <row r="503" spans="1:37" s="110" customFormat="1" ht="15" customHeight="1" x14ac:dyDescent="0.25">
      <c r="A503" s="90"/>
      <c r="B503" s="102"/>
      <c r="C503" s="78" t="s">
        <v>23</v>
      </c>
      <c r="D503" s="78" t="s">
        <v>23</v>
      </c>
      <c r="E503" s="213"/>
      <c r="F503" s="289" t="s">
        <v>1003</v>
      </c>
      <c r="G503" s="304"/>
      <c r="H503" s="216">
        <v>0</v>
      </c>
      <c r="I503" s="47"/>
      <c r="J503" s="115"/>
      <c r="K503" s="70"/>
      <c r="L503" s="116">
        <v>0</v>
      </c>
      <c r="M503" s="117"/>
      <c r="N503" s="217">
        <v>0</v>
      </c>
      <c r="O503" s="116">
        <f t="shared" si="7"/>
        <v>0</v>
      </c>
      <c r="P503" s="70"/>
      <c r="R503" s="74"/>
      <c r="X503" s="88"/>
      <c r="Y503" s="89"/>
      <c r="Z503" s="88"/>
      <c r="AK503" s="49"/>
    </row>
    <row r="504" spans="1:37" s="110" customFormat="1" ht="15" customHeight="1" x14ac:dyDescent="0.25">
      <c r="A504" s="90" t="s">
        <v>16</v>
      </c>
      <c r="B504" s="102"/>
      <c r="C504" s="78" t="s">
        <v>23</v>
      </c>
      <c r="D504" s="78" t="s">
        <v>23</v>
      </c>
      <c r="E504" s="218" t="s">
        <v>1004</v>
      </c>
      <c r="F504" s="261" t="s">
        <v>1005</v>
      </c>
      <c r="G504" s="150">
        <f>+G505+G506</f>
        <v>0</v>
      </c>
      <c r="H504" s="151">
        <v>578437.23</v>
      </c>
      <c r="I504" s="47"/>
      <c r="J504" s="97"/>
      <c r="K504" s="70"/>
      <c r="L504" s="84">
        <v>578437.23</v>
      </c>
      <c r="M504" s="85"/>
      <c r="N504" s="152">
        <v>0</v>
      </c>
      <c r="O504" s="84">
        <f t="shared" si="7"/>
        <v>578437.23</v>
      </c>
      <c r="P504" s="70"/>
      <c r="R504" s="74"/>
      <c r="X504" s="88"/>
      <c r="Y504" s="89"/>
      <c r="Z504" s="88"/>
      <c r="AK504" s="49"/>
    </row>
    <row r="505" spans="1:37" s="110" customFormat="1" ht="15" customHeight="1" x14ac:dyDescent="0.25">
      <c r="A505" s="90"/>
      <c r="B505" s="102"/>
      <c r="C505" s="78" t="s">
        <v>23</v>
      </c>
      <c r="D505" s="78" t="s">
        <v>13</v>
      </c>
      <c r="E505" s="220" t="s">
        <v>1006</v>
      </c>
      <c r="F505" s="237" t="s">
        <v>1007</v>
      </c>
      <c r="G505" s="143"/>
      <c r="H505" s="153">
        <v>2607.54</v>
      </c>
      <c r="I505" s="47"/>
      <c r="J505" s="115"/>
      <c r="K505" s="70"/>
      <c r="L505" s="154">
        <v>2607.54</v>
      </c>
      <c r="M505" s="117"/>
      <c r="N505" s="155">
        <v>0</v>
      </c>
      <c r="O505" s="154">
        <f t="shared" si="7"/>
        <v>2607.54</v>
      </c>
      <c r="P505" s="70"/>
      <c r="R505" s="74"/>
      <c r="X505" s="88"/>
      <c r="Y505" s="89"/>
      <c r="Z505" s="88"/>
      <c r="AK505" s="49"/>
    </row>
    <row r="506" spans="1:37" s="110" customFormat="1" ht="15" customHeight="1" x14ac:dyDescent="0.25">
      <c r="A506" s="90" t="s">
        <v>16</v>
      </c>
      <c r="B506" s="102"/>
      <c r="C506" s="78" t="s">
        <v>23</v>
      </c>
      <c r="D506" s="78" t="s">
        <v>23</v>
      </c>
      <c r="E506" s="220" t="s">
        <v>1008</v>
      </c>
      <c r="F506" s="237" t="s">
        <v>1009</v>
      </c>
      <c r="G506" s="185">
        <f>+G507+G508+G519+G529</f>
        <v>0</v>
      </c>
      <c r="H506" s="144">
        <v>575829.68999999994</v>
      </c>
      <c r="I506" s="47"/>
      <c r="J506" s="97"/>
      <c r="K506" s="70"/>
      <c r="L506" s="145">
        <v>575829.68999999994</v>
      </c>
      <c r="M506" s="146"/>
      <c r="N506" s="147">
        <v>0</v>
      </c>
      <c r="O506" s="145">
        <f t="shared" si="7"/>
        <v>575829.68999999994</v>
      </c>
      <c r="P506" s="70"/>
      <c r="R506" s="74"/>
      <c r="X506" s="88"/>
      <c r="Y506" s="89"/>
      <c r="Z506" s="88"/>
      <c r="AK506" s="49"/>
    </row>
    <row r="507" spans="1:37" s="110" customFormat="1" ht="15" customHeight="1" x14ac:dyDescent="0.25">
      <c r="A507" s="90"/>
      <c r="B507" s="102"/>
      <c r="C507" s="78" t="s">
        <v>23</v>
      </c>
      <c r="D507" s="78" t="s">
        <v>13</v>
      </c>
      <c r="E507" s="223" t="s">
        <v>1010</v>
      </c>
      <c r="F507" s="229" t="s">
        <v>1011</v>
      </c>
      <c r="G507" s="105"/>
      <c r="H507" s="106">
        <v>0</v>
      </c>
      <c r="I507" s="47"/>
      <c r="J507" s="115"/>
      <c r="K507" s="70"/>
      <c r="L507" s="107">
        <v>0</v>
      </c>
      <c r="M507" s="108"/>
      <c r="N507" s="109">
        <v>0</v>
      </c>
      <c r="O507" s="107">
        <f t="shared" si="7"/>
        <v>0</v>
      </c>
      <c r="P507" s="70"/>
      <c r="R507" s="74"/>
      <c r="X507" s="88"/>
      <c r="Y507" s="89"/>
      <c r="Z507" s="88"/>
      <c r="AK507" s="49"/>
    </row>
    <row r="508" spans="1:37" s="110" customFormat="1" ht="15" customHeight="1" x14ac:dyDescent="0.25">
      <c r="A508" s="90" t="s">
        <v>16</v>
      </c>
      <c r="B508" s="102"/>
      <c r="C508" s="78" t="s">
        <v>23</v>
      </c>
      <c r="D508" s="78" t="s">
        <v>23</v>
      </c>
      <c r="E508" s="223" t="s">
        <v>1012</v>
      </c>
      <c r="F508" s="229" t="s">
        <v>1013</v>
      </c>
      <c r="G508" s="105">
        <f>G509+G510+G511</f>
        <v>0</v>
      </c>
      <c r="H508" s="106">
        <v>574796.17999999993</v>
      </c>
      <c r="I508" s="47"/>
      <c r="J508" s="97"/>
      <c r="K508" s="70"/>
      <c r="L508" s="107">
        <v>574796.17999999993</v>
      </c>
      <c r="M508" s="108"/>
      <c r="N508" s="109">
        <v>0</v>
      </c>
      <c r="O508" s="107">
        <f t="shared" si="7"/>
        <v>574796.17999999993</v>
      </c>
      <c r="P508" s="70"/>
      <c r="R508" s="74"/>
      <c r="X508" s="88"/>
      <c r="Y508" s="89"/>
      <c r="Z508" s="88"/>
      <c r="AK508" s="49"/>
    </row>
    <row r="509" spans="1:37" s="48" customFormat="1" ht="15" customHeight="1" x14ac:dyDescent="0.25">
      <c r="A509" s="136"/>
      <c r="B509" s="137"/>
      <c r="C509" s="78" t="s">
        <v>23</v>
      </c>
      <c r="D509" s="78" t="s">
        <v>13</v>
      </c>
      <c r="E509" s="223" t="s">
        <v>1014</v>
      </c>
      <c r="F509" s="236" t="s">
        <v>1015</v>
      </c>
      <c r="G509" s="179"/>
      <c r="H509" s="114">
        <v>0</v>
      </c>
      <c r="I509" s="47"/>
      <c r="J509" s="115"/>
      <c r="K509" s="70"/>
      <c r="L509" s="116">
        <v>0</v>
      </c>
      <c r="M509" s="117"/>
      <c r="N509" s="118">
        <v>0</v>
      </c>
      <c r="O509" s="116">
        <f t="shared" si="7"/>
        <v>0</v>
      </c>
      <c r="P509" s="70"/>
      <c r="R509" s="74"/>
      <c r="X509" s="88"/>
      <c r="Y509" s="89"/>
      <c r="Z509" s="88"/>
      <c r="AK509" s="49"/>
    </row>
    <row r="510" spans="1:37" s="48" customFormat="1" ht="15" customHeight="1" x14ac:dyDescent="0.25">
      <c r="A510" s="136"/>
      <c r="B510" s="137" t="s">
        <v>12</v>
      </c>
      <c r="C510" s="78" t="s">
        <v>12</v>
      </c>
      <c r="D510" s="78" t="s">
        <v>13</v>
      </c>
      <c r="E510" s="223" t="s">
        <v>1016</v>
      </c>
      <c r="F510" s="236" t="s">
        <v>1017</v>
      </c>
      <c r="G510" s="179"/>
      <c r="H510" s="114">
        <v>133.44999999999999</v>
      </c>
      <c r="I510" s="47"/>
      <c r="J510" s="115"/>
      <c r="K510" s="70"/>
      <c r="L510" s="116">
        <v>133.44999999999999</v>
      </c>
      <c r="M510" s="117"/>
      <c r="N510" s="118">
        <v>0</v>
      </c>
      <c r="O510" s="116">
        <f t="shared" si="7"/>
        <v>133.44999999999999</v>
      </c>
      <c r="P510" s="70"/>
      <c r="R510" s="74"/>
      <c r="X510" s="88"/>
      <c r="Y510" s="89"/>
      <c r="Z510" s="88"/>
      <c r="AK510" s="49"/>
    </row>
    <row r="511" spans="1:37" s="48" customFormat="1" ht="15" customHeight="1" x14ac:dyDescent="0.25">
      <c r="A511" s="136" t="s">
        <v>16</v>
      </c>
      <c r="B511" s="137"/>
      <c r="C511" s="78" t="s">
        <v>23</v>
      </c>
      <c r="D511" s="78" t="s">
        <v>23</v>
      </c>
      <c r="E511" s="223" t="s">
        <v>1018</v>
      </c>
      <c r="F511" s="236" t="s">
        <v>1019</v>
      </c>
      <c r="G511" s="260">
        <f>SUM(G512:G518)</f>
        <v>0</v>
      </c>
      <c r="H511" s="257">
        <v>574662.73</v>
      </c>
      <c r="I511" s="47"/>
      <c r="J511" s="97"/>
      <c r="K511" s="70"/>
      <c r="L511" s="124">
        <v>574662.73</v>
      </c>
      <c r="M511" s="108"/>
      <c r="N511" s="258">
        <v>0</v>
      </c>
      <c r="O511" s="124">
        <f t="shared" si="7"/>
        <v>574662.73</v>
      </c>
      <c r="P511" s="70"/>
      <c r="R511" s="74"/>
      <c r="X511" s="88"/>
      <c r="Y511" s="89"/>
      <c r="Z511" s="88"/>
      <c r="AK511" s="49"/>
    </row>
    <row r="512" spans="1:37" s="48" customFormat="1" ht="15" customHeight="1" x14ac:dyDescent="0.25">
      <c r="A512" s="136"/>
      <c r="B512" s="137" t="s">
        <v>144</v>
      </c>
      <c r="C512" s="78" t="s">
        <v>144</v>
      </c>
      <c r="D512" s="78" t="s">
        <v>13</v>
      </c>
      <c r="E512" s="224" t="s">
        <v>1020</v>
      </c>
      <c r="F512" s="245" t="s">
        <v>1021</v>
      </c>
      <c r="G512" s="113"/>
      <c r="H512" s="114">
        <v>0</v>
      </c>
      <c r="I512" s="47"/>
      <c r="J512" s="115"/>
      <c r="K512" s="70"/>
      <c r="L512" s="116">
        <v>0</v>
      </c>
      <c r="M512" s="117"/>
      <c r="N512" s="118">
        <v>0</v>
      </c>
      <c r="O512" s="116">
        <f t="shared" si="7"/>
        <v>0</v>
      </c>
      <c r="P512" s="70"/>
      <c r="R512" s="74"/>
      <c r="X512" s="88"/>
      <c r="Y512" s="89"/>
      <c r="Z512" s="88"/>
      <c r="AK512" s="49"/>
    </row>
    <row r="513" spans="1:37" s="48" customFormat="1" ht="15" customHeight="1" x14ac:dyDescent="0.25">
      <c r="A513" s="136"/>
      <c r="B513" s="137"/>
      <c r="C513" s="78" t="s">
        <v>23</v>
      </c>
      <c r="D513" s="78" t="s">
        <v>13</v>
      </c>
      <c r="E513" s="224" t="s">
        <v>1022</v>
      </c>
      <c r="F513" s="245" t="s">
        <v>1023</v>
      </c>
      <c r="G513" s="113"/>
      <c r="H513" s="114">
        <v>0</v>
      </c>
      <c r="I513" s="47"/>
      <c r="J513" s="115"/>
      <c r="K513" s="70"/>
      <c r="L513" s="116">
        <v>0</v>
      </c>
      <c r="M513" s="117"/>
      <c r="N513" s="118">
        <v>0</v>
      </c>
      <c r="O513" s="116">
        <f t="shared" si="7"/>
        <v>0</v>
      </c>
      <c r="P513" s="70"/>
      <c r="R513" s="74"/>
      <c r="X513" s="88"/>
      <c r="Y513" s="89"/>
      <c r="Z513" s="88"/>
      <c r="AK513" s="49"/>
    </row>
    <row r="514" spans="1:37" s="48" customFormat="1" ht="15" customHeight="1" x14ac:dyDescent="0.25">
      <c r="A514" s="136"/>
      <c r="B514" s="137"/>
      <c r="C514" s="78" t="s">
        <v>23</v>
      </c>
      <c r="D514" s="78" t="s">
        <v>13</v>
      </c>
      <c r="E514" s="224" t="s">
        <v>1024</v>
      </c>
      <c r="F514" s="245" t="s">
        <v>1025</v>
      </c>
      <c r="G514" s="113"/>
      <c r="H514" s="114">
        <v>0</v>
      </c>
      <c r="I514" s="47"/>
      <c r="J514" s="115"/>
      <c r="K514" s="70"/>
      <c r="L514" s="116">
        <v>0</v>
      </c>
      <c r="M514" s="117"/>
      <c r="N514" s="118">
        <v>0</v>
      </c>
      <c r="O514" s="116">
        <f t="shared" si="7"/>
        <v>0</v>
      </c>
      <c r="P514" s="70"/>
      <c r="R514" s="74"/>
      <c r="X514" s="88"/>
      <c r="Y514" s="89"/>
      <c r="Z514" s="88"/>
      <c r="AK514" s="49"/>
    </row>
    <row r="515" spans="1:37" s="48" customFormat="1" ht="15" customHeight="1" x14ac:dyDescent="0.25">
      <c r="A515" s="136"/>
      <c r="B515" s="137"/>
      <c r="C515" s="78" t="s">
        <v>23</v>
      </c>
      <c r="D515" s="78" t="s">
        <v>13</v>
      </c>
      <c r="E515" s="224" t="s">
        <v>1026</v>
      </c>
      <c r="F515" s="245" t="s">
        <v>1027</v>
      </c>
      <c r="G515" s="113"/>
      <c r="H515" s="114">
        <v>0</v>
      </c>
      <c r="I515" s="47"/>
      <c r="J515" s="115"/>
      <c r="K515" s="70"/>
      <c r="L515" s="116">
        <v>0</v>
      </c>
      <c r="M515" s="117"/>
      <c r="N515" s="118">
        <v>0</v>
      </c>
      <c r="O515" s="116">
        <f t="shared" si="7"/>
        <v>0</v>
      </c>
      <c r="P515" s="70"/>
      <c r="R515" s="74"/>
      <c r="X515" s="88"/>
      <c r="Y515" s="89"/>
      <c r="Z515" s="88"/>
      <c r="AK515" s="49"/>
    </row>
    <row r="516" spans="1:37" s="48" customFormat="1" ht="15" customHeight="1" x14ac:dyDescent="0.25">
      <c r="A516" s="136"/>
      <c r="B516" s="137"/>
      <c r="C516" s="78" t="s">
        <v>23</v>
      </c>
      <c r="D516" s="78" t="s">
        <v>13</v>
      </c>
      <c r="E516" s="224" t="s">
        <v>1028</v>
      </c>
      <c r="F516" s="245" t="s">
        <v>1029</v>
      </c>
      <c r="G516" s="113"/>
      <c r="H516" s="114">
        <v>0</v>
      </c>
      <c r="I516" s="47"/>
      <c r="J516" s="115"/>
      <c r="K516" s="70"/>
      <c r="L516" s="116">
        <v>0</v>
      </c>
      <c r="M516" s="117"/>
      <c r="N516" s="118">
        <v>0</v>
      </c>
      <c r="O516" s="116">
        <f t="shared" si="7"/>
        <v>0</v>
      </c>
      <c r="P516" s="70"/>
      <c r="R516" s="74"/>
      <c r="X516" s="88"/>
      <c r="Y516" s="89"/>
      <c r="Z516" s="88"/>
      <c r="AK516" s="49"/>
    </row>
    <row r="517" spans="1:37" s="48" customFormat="1" ht="15" customHeight="1" x14ac:dyDescent="0.25">
      <c r="A517" s="136"/>
      <c r="B517" s="137"/>
      <c r="C517" s="78" t="s">
        <v>23</v>
      </c>
      <c r="D517" s="78" t="s">
        <v>13</v>
      </c>
      <c r="E517" s="224" t="s">
        <v>1030</v>
      </c>
      <c r="F517" s="245" t="s">
        <v>1031</v>
      </c>
      <c r="G517" s="113"/>
      <c r="H517" s="114">
        <v>547181.96</v>
      </c>
      <c r="I517" s="47"/>
      <c r="J517" s="256"/>
      <c r="K517" s="70"/>
      <c r="L517" s="116">
        <v>547181.96</v>
      </c>
      <c r="M517" s="117"/>
      <c r="N517" s="118">
        <v>0</v>
      </c>
      <c r="O517" s="116">
        <f t="shared" si="7"/>
        <v>547181.96</v>
      </c>
      <c r="P517" s="70"/>
      <c r="R517" s="74"/>
      <c r="X517" s="88"/>
      <c r="Y517" s="89"/>
      <c r="Z517" s="88"/>
      <c r="AK517" s="49"/>
    </row>
    <row r="518" spans="1:37" s="48" customFormat="1" ht="15" customHeight="1" x14ac:dyDescent="0.25">
      <c r="A518" s="136"/>
      <c r="B518" s="137"/>
      <c r="C518" s="78" t="s">
        <v>23</v>
      </c>
      <c r="D518" s="78" t="s">
        <v>13</v>
      </c>
      <c r="E518" s="224" t="s">
        <v>1032</v>
      </c>
      <c r="F518" s="245" t="s">
        <v>1033</v>
      </c>
      <c r="G518" s="113"/>
      <c r="H518" s="114">
        <v>27480.77</v>
      </c>
      <c r="I518" s="47"/>
      <c r="K518" s="70"/>
      <c r="L518" s="116">
        <v>27480.77</v>
      </c>
      <c r="M518" s="117"/>
      <c r="N518" s="118">
        <v>0</v>
      </c>
      <c r="O518" s="116">
        <f t="shared" si="7"/>
        <v>27480.77</v>
      </c>
      <c r="P518" s="70"/>
      <c r="R518" s="74"/>
      <c r="X518" s="88"/>
      <c r="Y518" s="89"/>
      <c r="Z518" s="88"/>
      <c r="AK518" s="49"/>
    </row>
    <row r="519" spans="1:37" s="48" customFormat="1" ht="15" customHeight="1" x14ac:dyDescent="0.25">
      <c r="A519" s="136" t="s">
        <v>16</v>
      </c>
      <c r="B519" s="137"/>
      <c r="C519" s="78" t="s">
        <v>23</v>
      </c>
      <c r="D519" s="78" t="s">
        <v>23</v>
      </c>
      <c r="E519" s="223" t="s">
        <v>1034</v>
      </c>
      <c r="F519" s="229" t="s">
        <v>1035</v>
      </c>
      <c r="G519" s="105">
        <f>+G520+G521</f>
        <v>0</v>
      </c>
      <c r="H519" s="129">
        <v>1022</v>
      </c>
      <c r="I519" s="47"/>
      <c r="J519" s="97">
        <v>0</v>
      </c>
      <c r="K519" s="70"/>
      <c r="L519" s="130">
        <v>1022</v>
      </c>
      <c r="M519" s="117"/>
      <c r="N519" s="131">
        <v>0</v>
      </c>
      <c r="O519" s="130">
        <f t="shared" si="7"/>
        <v>1022</v>
      </c>
      <c r="P519" s="70"/>
      <c r="R519" s="74"/>
      <c r="X519" s="88"/>
      <c r="Y519" s="89"/>
      <c r="Z519" s="88"/>
      <c r="AK519" s="49"/>
    </row>
    <row r="520" spans="1:37" s="110" customFormat="1" ht="15" customHeight="1" x14ac:dyDescent="0.25">
      <c r="A520" s="90"/>
      <c r="B520" s="102" t="s">
        <v>12</v>
      </c>
      <c r="C520" s="78" t="s">
        <v>12</v>
      </c>
      <c r="D520" s="78" t="s">
        <v>13</v>
      </c>
      <c r="E520" s="223" t="s">
        <v>1036</v>
      </c>
      <c r="F520" s="236" t="s">
        <v>1037</v>
      </c>
      <c r="G520" s="179"/>
      <c r="H520" s="114">
        <v>0</v>
      </c>
      <c r="I520" s="47"/>
      <c r="J520" s="115"/>
      <c r="K520" s="70"/>
      <c r="L520" s="116">
        <v>0</v>
      </c>
      <c r="M520" s="117"/>
      <c r="N520" s="118">
        <v>0</v>
      </c>
      <c r="O520" s="116">
        <f t="shared" si="7"/>
        <v>0</v>
      </c>
      <c r="P520" s="70"/>
      <c r="R520" s="74"/>
      <c r="X520" s="88"/>
      <c r="Y520" s="89"/>
      <c r="Z520" s="88"/>
      <c r="AK520" s="49"/>
    </row>
    <row r="521" spans="1:37" s="110" customFormat="1" ht="15" customHeight="1" x14ac:dyDescent="0.25">
      <c r="A521" s="90" t="s">
        <v>16</v>
      </c>
      <c r="B521" s="102"/>
      <c r="C521" s="78" t="s">
        <v>23</v>
      </c>
      <c r="D521" s="78" t="s">
        <v>23</v>
      </c>
      <c r="E521" s="223" t="s">
        <v>1038</v>
      </c>
      <c r="F521" s="236" t="s">
        <v>1039</v>
      </c>
      <c r="G521" s="260">
        <f>SUM(G522:G528)</f>
        <v>0</v>
      </c>
      <c r="H521" s="257">
        <v>1022</v>
      </c>
      <c r="I521" s="47"/>
      <c r="J521" s="97">
        <v>0</v>
      </c>
      <c r="K521" s="70"/>
      <c r="L521" s="124">
        <v>1022</v>
      </c>
      <c r="M521" s="108"/>
      <c r="N521" s="258">
        <v>0</v>
      </c>
      <c r="O521" s="124">
        <f t="shared" si="7"/>
        <v>1022</v>
      </c>
      <c r="P521" s="70"/>
      <c r="R521" s="74"/>
      <c r="X521" s="88"/>
      <c r="Y521" s="89"/>
      <c r="Z521" s="88"/>
      <c r="AK521" s="49"/>
    </row>
    <row r="522" spans="1:37" s="110" customFormat="1" ht="15" customHeight="1" x14ac:dyDescent="0.25">
      <c r="A522" s="90"/>
      <c r="B522" s="102" t="s">
        <v>144</v>
      </c>
      <c r="C522" s="78" t="s">
        <v>144</v>
      </c>
      <c r="D522" s="78" t="s">
        <v>13</v>
      </c>
      <c r="E522" s="224" t="s">
        <v>1040</v>
      </c>
      <c r="F522" s="245" t="s">
        <v>1041</v>
      </c>
      <c r="G522" s="113"/>
      <c r="H522" s="114">
        <v>0</v>
      </c>
      <c r="I522" s="47"/>
      <c r="J522" s="115"/>
      <c r="K522" s="70"/>
      <c r="L522" s="116">
        <v>0</v>
      </c>
      <c r="M522" s="117"/>
      <c r="N522" s="118">
        <v>0</v>
      </c>
      <c r="O522" s="116">
        <f t="shared" ref="O522:O578" si="8">H522-N522</f>
        <v>0</v>
      </c>
      <c r="P522" s="70"/>
      <c r="R522" s="74"/>
      <c r="X522" s="88"/>
      <c r="Y522" s="89"/>
      <c r="Z522" s="88"/>
      <c r="AK522" s="49"/>
    </row>
    <row r="523" spans="1:37" s="110" customFormat="1" ht="15" customHeight="1" x14ac:dyDescent="0.25">
      <c r="A523" s="90"/>
      <c r="B523" s="102"/>
      <c r="C523" s="78" t="s">
        <v>23</v>
      </c>
      <c r="D523" s="78" t="s">
        <v>13</v>
      </c>
      <c r="E523" s="224" t="s">
        <v>1042</v>
      </c>
      <c r="F523" s="245" t="s">
        <v>1043</v>
      </c>
      <c r="G523" s="113"/>
      <c r="H523" s="114">
        <v>0</v>
      </c>
      <c r="I523" s="47"/>
      <c r="J523" s="115"/>
      <c r="K523" s="70"/>
      <c r="L523" s="116">
        <v>0</v>
      </c>
      <c r="M523" s="117"/>
      <c r="N523" s="118">
        <v>0</v>
      </c>
      <c r="O523" s="116">
        <f t="shared" si="8"/>
        <v>0</v>
      </c>
      <c r="P523" s="70"/>
      <c r="R523" s="74"/>
      <c r="X523" s="88"/>
      <c r="Y523" s="89"/>
      <c r="Z523" s="88"/>
      <c r="AK523" s="49"/>
    </row>
    <row r="524" spans="1:37" s="110" customFormat="1" ht="15" customHeight="1" x14ac:dyDescent="0.25">
      <c r="A524" s="90"/>
      <c r="B524" s="102"/>
      <c r="C524" s="78" t="s">
        <v>23</v>
      </c>
      <c r="D524" s="78" t="s">
        <v>13</v>
      </c>
      <c r="E524" s="224" t="s">
        <v>1044</v>
      </c>
      <c r="F524" s="245" t="s">
        <v>1045</v>
      </c>
      <c r="G524" s="113"/>
      <c r="H524" s="114">
        <v>0</v>
      </c>
      <c r="I524" s="47"/>
      <c r="J524" s="115"/>
      <c r="K524" s="70"/>
      <c r="L524" s="116">
        <v>0</v>
      </c>
      <c r="M524" s="117"/>
      <c r="N524" s="118">
        <v>0</v>
      </c>
      <c r="O524" s="116">
        <f t="shared" si="8"/>
        <v>0</v>
      </c>
      <c r="P524" s="70"/>
      <c r="R524" s="74"/>
      <c r="X524" s="88"/>
      <c r="Y524" s="89"/>
      <c r="Z524" s="88"/>
      <c r="AK524" s="49"/>
    </row>
    <row r="525" spans="1:37" s="110" customFormat="1" ht="15" customHeight="1" x14ac:dyDescent="0.25">
      <c r="A525" s="90"/>
      <c r="B525" s="102"/>
      <c r="C525" s="78" t="s">
        <v>23</v>
      </c>
      <c r="D525" s="78" t="s">
        <v>13</v>
      </c>
      <c r="E525" s="224" t="s">
        <v>1046</v>
      </c>
      <c r="F525" s="245" t="s">
        <v>1047</v>
      </c>
      <c r="G525" s="113"/>
      <c r="H525" s="114">
        <v>0</v>
      </c>
      <c r="I525" s="47"/>
      <c r="J525" s="115"/>
      <c r="K525" s="70"/>
      <c r="L525" s="116">
        <v>0</v>
      </c>
      <c r="M525" s="117"/>
      <c r="N525" s="118">
        <v>0</v>
      </c>
      <c r="O525" s="116">
        <f t="shared" si="8"/>
        <v>0</v>
      </c>
      <c r="P525" s="70"/>
      <c r="R525" s="74"/>
      <c r="X525" s="88"/>
      <c r="Y525" s="89"/>
      <c r="Z525" s="88"/>
      <c r="AK525" s="49"/>
    </row>
    <row r="526" spans="1:37" s="110" customFormat="1" ht="15" customHeight="1" x14ac:dyDescent="0.25">
      <c r="A526" s="90"/>
      <c r="B526" s="102"/>
      <c r="C526" s="78" t="s">
        <v>23</v>
      </c>
      <c r="D526" s="78" t="s">
        <v>13</v>
      </c>
      <c r="E526" s="224" t="s">
        <v>1048</v>
      </c>
      <c r="F526" s="245" t="s">
        <v>1049</v>
      </c>
      <c r="G526" s="113"/>
      <c r="H526" s="114">
        <v>0</v>
      </c>
      <c r="I526" s="47"/>
      <c r="J526" s="115"/>
      <c r="K526" s="70"/>
      <c r="L526" s="116">
        <v>0</v>
      </c>
      <c r="M526" s="117"/>
      <c r="N526" s="118">
        <v>0</v>
      </c>
      <c r="O526" s="116">
        <f t="shared" si="8"/>
        <v>0</v>
      </c>
      <c r="P526" s="70"/>
      <c r="R526" s="74"/>
      <c r="X526" s="88"/>
      <c r="Y526" s="89"/>
      <c r="Z526" s="88"/>
      <c r="AK526" s="49"/>
    </row>
    <row r="527" spans="1:37" s="110" customFormat="1" ht="15" customHeight="1" x14ac:dyDescent="0.25">
      <c r="A527" s="90"/>
      <c r="B527" s="102"/>
      <c r="C527" s="78" t="s">
        <v>23</v>
      </c>
      <c r="D527" s="78" t="s">
        <v>13</v>
      </c>
      <c r="E527" s="224" t="s">
        <v>1050</v>
      </c>
      <c r="F527" s="245" t="s">
        <v>1051</v>
      </c>
      <c r="G527" s="113"/>
      <c r="H527" s="114">
        <v>122</v>
      </c>
      <c r="I527" s="47"/>
      <c r="J527" s="115"/>
      <c r="K527" s="70"/>
      <c r="L527" s="116">
        <v>122</v>
      </c>
      <c r="M527" s="117"/>
      <c r="N527" s="118">
        <v>0</v>
      </c>
      <c r="O527" s="116">
        <f t="shared" si="8"/>
        <v>122</v>
      </c>
      <c r="P527" s="70"/>
      <c r="R527" s="74"/>
      <c r="X527" s="88"/>
      <c r="Y527" s="89"/>
      <c r="Z527" s="88"/>
      <c r="AK527" s="49"/>
    </row>
    <row r="528" spans="1:37" s="110" customFormat="1" ht="15" customHeight="1" x14ac:dyDescent="0.25">
      <c r="A528" s="90"/>
      <c r="B528" s="102"/>
      <c r="C528" s="78" t="s">
        <v>23</v>
      </c>
      <c r="D528" s="78" t="s">
        <v>13</v>
      </c>
      <c r="E528" s="224" t="s">
        <v>1052</v>
      </c>
      <c r="F528" s="245" t="s">
        <v>1053</v>
      </c>
      <c r="G528" s="113"/>
      <c r="H528" s="114">
        <v>900</v>
      </c>
      <c r="I528" s="47"/>
      <c r="J528" s="115"/>
      <c r="K528" s="70"/>
      <c r="L528" s="116">
        <v>900</v>
      </c>
      <c r="M528" s="117"/>
      <c r="N528" s="118">
        <v>0</v>
      </c>
      <c r="O528" s="116">
        <f t="shared" si="8"/>
        <v>900</v>
      </c>
      <c r="P528" s="70"/>
      <c r="R528" s="74"/>
      <c r="X528" s="88"/>
      <c r="Y528" s="89"/>
      <c r="Z528" s="88"/>
      <c r="AK528" s="49"/>
    </row>
    <row r="529" spans="1:37" s="110" customFormat="1" ht="15" customHeight="1" x14ac:dyDescent="0.25">
      <c r="A529" s="90"/>
      <c r="B529" s="102"/>
      <c r="C529" s="78" t="s">
        <v>23</v>
      </c>
      <c r="D529" s="78" t="s">
        <v>13</v>
      </c>
      <c r="E529" s="223" t="s">
        <v>1054</v>
      </c>
      <c r="F529" s="229" t="s">
        <v>1055</v>
      </c>
      <c r="G529" s="125"/>
      <c r="H529" s="129">
        <v>11.51</v>
      </c>
      <c r="I529" s="47"/>
      <c r="J529" s="115"/>
      <c r="K529" s="70"/>
      <c r="L529" s="130">
        <v>11.51</v>
      </c>
      <c r="M529" s="117"/>
      <c r="N529" s="131">
        <v>0</v>
      </c>
      <c r="O529" s="130">
        <f t="shared" si="8"/>
        <v>11.51</v>
      </c>
      <c r="P529" s="70"/>
      <c r="R529" s="74"/>
      <c r="X529" s="88"/>
      <c r="Y529" s="89"/>
      <c r="Z529" s="88"/>
      <c r="AK529" s="49"/>
    </row>
    <row r="530" spans="1:37" s="110" customFormat="1" ht="15" customHeight="1" x14ac:dyDescent="0.25">
      <c r="A530" s="90" t="s">
        <v>16</v>
      </c>
      <c r="B530" s="102"/>
      <c r="C530" s="78" t="s">
        <v>23</v>
      </c>
      <c r="D530" s="78" t="s">
        <v>23</v>
      </c>
      <c r="E530" s="218" t="s">
        <v>1056</v>
      </c>
      <c r="F530" s="261" t="s">
        <v>1057</v>
      </c>
      <c r="G530" s="150">
        <v>0</v>
      </c>
      <c r="H530" s="151">
        <v>737629.64000000013</v>
      </c>
      <c r="I530" s="47"/>
      <c r="J530" s="97">
        <v>0</v>
      </c>
      <c r="K530" s="70"/>
      <c r="L530" s="84">
        <v>737629.64000000013</v>
      </c>
      <c r="M530" s="85"/>
      <c r="N530" s="152">
        <v>149432.62</v>
      </c>
      <c r="O530" s="84">
        <f t="shared" si="8"/>
        <v>588197.02000000014</v>
      </c>
      <c r="P530" s="70"/>
      <c r="R530" s="74"/>
      <c r="X530" s="88"/>
      <c r="Y530" s="89"/>
      <c r="Z530" s="88"/>
      <c r="AK530" s="49"/>
    </row>
    <row r="531" spans="1:37" s="110" customFormat="1" ht="15" customHeight="1" x14ac:dyDescent="0.25">
      <c r="A531" s="90"/>
      <c r="B531" s="102"/>
      <c r="C531" s="78" t="s">
        <v>23</v>
      </c>
      <c r="D531" s="78" t="s">
        <v>13</v>
      </c>
      <c r="E531" s="220" t="s">
        <v>1058</v>
      </c>
      <c r="F531" s="237" t="s">
        <v>1059</v>
      </c>
      <c r="G531" s="143"/>
      <c r="H531" s="153">
        <v>0</v>
      </c>
      <c r="I531" s="47"/>
      <c r="J531" s="115"/>
      <c r="K531" s="70"/>
      <c r="L531" s="154">
        <v>0</v>
      </c>
      <c r="M531" s="117"/>
      <c r="N531" s="155">
        <v>0</v>
      </c>
      <c r="O531" s="154">
        <f t="shared" si="8"/>
        <v>0</v>
      </c>
      <c r="P531" s="70"/>
      <c r="R531" s="74"/>
      <c r="X531" s="88"/>
      <c r="Y531" s="89"/>
      <c r="Z531" s="88"/>
      <c r="AK531" s="49"/>
    </row>
    <row r="532" spans="1:37" s="110" customFormat="1" ht="15" customHeight="1" x14ac:dyDescent="0.25">
      <c r="A532" s="90" t="s">
        <v>16</v>
      </c>
      <c r="B532" s="102"/>
      <c r="C532" s="78" t="s">
        <v>23</v>
      </c>
      <c r="D532" s="78" t="s">
        <v>23</v>
      </c>
      <c r="E532" s="220" t="s">
        <v>1060</v>
      </c>
      <c r="F532" s="237" t="s">
        <v>1061</v>
      </c>
      <c r="G532" s="185">
        <v>0</v>
      </c>
      <c r="H532" s="144">
        <v>737629.64000000013</v>
      </c>
      <c r="I532" s="47"/>
      <c r="J532" s="97">
        <v>0</v>
      </c>
      <c r="K532" s="70"/>
      <c r="L532" s="145">
        <v>737629.64000000013</v>
      </c>
      <c r="M532" s="146"/>
      <c r="N532" s="147">
        <v>149432.62</v>
      </c>
      <c r="O532" s="145">
        <f t="shared" si="8"/>
        <v>588197.02000000014</v>
      </c>
      <c r="P532" s="70"/>
      <c r="R532" s="74"/>
      <c r="X532" s="88"/>
      <c r="Y532" s="89"/>
      <c r="Z532" s="88"/>
      <c r="AK532" s="49"/>
    </row>
    <row r="533" spans="1:37" s="110" customFormat="1" ht="15" customHeight="1" x14ac:dyDescent="0.25">
      <c r="A533" s="90"/>
      <c r="B533" s="102"/>
      <c r="C533" s="78" t="s">
        <v>23</v>
      </c>
      <c r="D533" s="78" t="s">
        <v>13</v>
      </c>
      <c r="E533" s="223" t="s">
        <v>1062</v>
      </c>
      <c r="F533" s="229" t="s">
        <v>1063</v>
      </c>
      <c r="G533" s="105"/>
      <c r="H533" s="106">
        <v>0</v>
      </c>
      <c r="I533" s="47"/>
      <c r="J533" s="115"/>
      <c r="K533" s="70"/>
      <c r="L533" s="107">
        <v>0</v>
      </c>
      <c r="M533" s="108"/>
      <c r="N533" s="109">
        <v>0</v>
      </c>
      <c r="O533" s="107">
        <f t="shared" si="8"/>
        <v>0</v>
      </c>
      <c r="P533" s="70"/>
      <c r="R533" s="74"/>
      <c r="X533" s="88"/>
      <c r="Y533" s="89"/>
      <c r="Z533" s="88"/>
      <c r="AK533" s="49"/>
    </row>
    <row r="534" spans="1:37" s="110" customFormat="1" ht="15" customHeight="1" x14ac:dyDescent="0.25">
      <c r="A534" s="90"/>
      <c r="B534" s="102"/>
      <c r="C534" s="78" t="s">
        <v>23</v>
      </c>
      <c r="D534" s="78" t="s">
        <v>13</v>
      </c>
      <c r="E534" s="223" t="s">
        <v>1064</v>
      </c>
      <c r="F534" s="229" t="s">
        <v>1065</v>
      </c>
      <c r="G534" s="105"/>
      <c r="H534" s="106">
        <v>9636.56</v>
      </c>
      <c r="I534" s="47"/>
      <c r="J534" s="115"/>
      <c r="K534" s="70"/>
      <c r="L534" s="107">
        <v>9636.56</v>
      </c>
      <c r="M534" s="108"/>
      <c r="N534" s="109">
        <v>0</v>
      </c>
      <c r="O534" s="107">
        <f t="shared" si="8"/>
        <v>9636.56</v>
      </c>
      <c r="P534" s="70"/>
      <c r="R534" s="74"/>
      <c r="X534" s="88"/>
      <c r="Y534" s="89"/>
      <c r="Z534" s="88"/>
      <c r="AK534" s="49"/>
    </row>
    <row r="535" spans="1:37" s="110" customFormat="1" ht="15" customHeight="1" x14ac:dyDescent="0.25">
      <c r="A535" s="90" t="s">
        <v>16</v>
      </c>
      <c r="B535" s="102"/>
      <c r="C535" s="78" t="s">
        <v>23</v>
      </c>
      <c r="D535" s="78" t="s">
        <v>23</v>
      </c>
      <c r="E535" s="223" t="s">
        <v>1066</v>
      </c>
      <c r="F535" s="229" t="s">
        <v>1067</v>
      </c>
      <c r="G535" s="105" t="e">
        <f>SUMIF('[37]Raccordo CE'!$C:$C,$E535,'[37]Raccordo CE'!$K:$K)</f>
        <v>#VALUE!</v>
      </c>
      <c r="H535" s="106">
        <v>697561.62</v>
      </c>
      <c r="I535" s="47"/>
      <c r="J535" s="97">
        <v>0</v>
      </c>
      <c r="K535" s="70"/>
      <c r="L535" s="107">
        <v>697561.62</v>
      </c>
      <c r="M535" s="108"/>
      <c r="N535" s="109">
        <v>149432.62</v>
      </c>
      <c r="O535" s="107">
        <f t="shared" si="8"/>
        <v>548129</v>
      </c>
      <c r="P535" s="70"/>
      <c r="R535" s="74"/>
      <c r="X535" s="88"/>
      <c r="Y535" s="89"/>
      <c r="Z535" s="88"/>
      <c r="AK535" s="49"/>
    </row>
    <row r="536" spans="1:37" s="110" customFormat="1" ht="15" customHeight="1" x14ac:dyDescent="0.25">
      <c r="A536" s="90" t="s">
        <v>16</v>
      </c>
      <c r="B536" s="102" t="s">
        <v>12</v>
      </c>
      <c r="C536" s="78" t="s">
        <v>12</v>
      </c>
      <c r="D536" s="78" t="s">
        <v>23</v>
      </c>
      <c r="E536" s="223" t="s">
        <v>1068</v>
      </c>
      <c r="F536" s="236" t="s">
        <v>1069</v>
      </c>
      <c r="G536" s="179"/>
      <c r="H536" s="114">
        <v>0</v>
      </c>
      <c r="I536" s="47"/>
      <c r="J536" s="97">
        <v>0</v>
      </c>
      <c r="K536" s="70"/>
      <c r="L536" s="116">
        <v>0</v>
      </c>
      <c r="M536" s="117"/>
      <c r="N536" s="118">
        <v>0</v>
      </c>
      <c r="O536" s="116">
        <f t="shared" si="8"/>
        <v>0</v>
      </c>
      <c r="P536" s="70"/>
      <c r="R536" s="74"/>
      <c r="X536" s="88"/>
      <c r="Y536" s="89"/>
      <c r="Z536" s="88"/>
      <c r="AK536" s="49"/>
    </row>
    <row r="537" spans="1:37" s="110" customFormat="1" ht="15" customHeight="1" x14ac:dyDescent="0.25">
      <c r="A537" s="90"/>
      <c r="B537" s="102" t="s">
        <v>12</v>
      </c>
      <c r="C537" s="78" t="s">
        <v>12</v>
      </c>
      <c r="D537" s="78" t="s">
        <v>13</v>
      </c>
      <c r="E537" s="224" t="s">
        <v>1070</v>
      </c>
      <c r="F537" s="245" t="s">
        <v>1071</v>
      </c>
      <c r="G537" s="113"/>
      <c r="H537" s="114">
        <v>0</v>
      </c>
      <c r="I537" s="47"/>
      <c r="J537" s="115"/>
      <c r="K537" s="70"/>
      <c r="L537" s="116">
        <v>0</v>
      </c>
      <c r="M537" s="117"/>
      <c r="N537" s="118">
        <v>0</v>
      </c>
      <c r="O537" s="116">
        <f t="shared" si="8"/>
        <v>0</v>
      </c>
      <c r="P537" s="70"/>
      <c r="R537" s="74"/>
      <c r="X537" s="88"/>
      <c r="Y537" s="89"/>
      <c r="Z537" s="88"/>
      <c r="AK537" s="49"/>
    </row>
    <row r="538" spans="1:37" s="110" customFormat="1" ht="15" customHeight="1" x14ac:dyDescent="0.25">
      <c r="A538" s="90"/>
      <c r="B538" s="102" t="s">
        <v>12</v>
      </c>
      <c r="C538" s="78" t="s">
        <v>12</v>
      </c>
      <c r="D538" s="78" t="s">
        <v>13</v>
      </c>
      <c r="E538" s="224" t="s">
        <v>1072</v>
      </c>
      <c r="F538" s="245" t="s">
        <v>1073</v>
      </c>
      <c r="G538" s="113"/>
      <c r="H538" s="114">
        <v>0</v>
      </c>
      <c r="I538" s="47"/>
      <c r="J538" s="115"/>
      <c r="K538" s="70"/>
      <c r="L538" s="116">
        <v>0</v>
      </c>
      <c r="M538" s="117"/>
      <c r="N538" s="118">
        <v>0</v>
      </c>
      <c r="O538" s="116">
        <f t="shared" si="8"/>
        <v>0</v>
      </c>
      <c r="P538" s="70"/>
      <c r="R538" s="74"/>
      <c r="X538" s="88"/>
      <c r="Y538" s="89"/>
      <c r="Z538" s="88"/>
      <c r="AK538" s="49"/>
    </row>
    <row r="539" spans="1:37" s="110" customFormat="1" ht="15" customHeight="1" x14ac:dyDescent="0.25">
      <c r="A539" s="90" t="s">
        <v>16</v>
      </c>
      <c r="B539" s="102"/>
      <c r="C539" s="78" t="s">
        <v>23</v>
      </c>
      <c r="D539" s="78" t="s">
        <v>23</v>
      </c>
      <c r="E539" s="223" t="s">
        <v>1074</v>
      </c>
      <c r="F539" s="236" t="s">
        <v>1075</v>
      </c>
      <c r="G539" s="179">
        <v>0</v>
      </c>
      <c r="H539" s="257">
        <v>697561.62</v>
      </c>
      <c r="I539" s="47"/>
      <c r="J539" s="97">
        <v>0</v>
      </c>
      <c r="K539" s="70"/>
      <c r="L539" s="124">
        <v>697561.62</v>
      </c>
      <c r="M539" s="108"/>
      <c r="N539" s="258">
        <v>149432.62</v>
      </c>
      <c r="O539" s="124">
        <f t="shared" si="8"/>
        <v>548129</v>
      </c>
      <c r="P539" s="70"/>
      <c r="R539" s="74"/>
      <c r="X539" s="88"/>
      <c r="Y539" s="89"/>
      <c r="Z539" s="88"/>
      <c r="AK539" s="49"/>
    </row>
    <row r="540" spans="1:37" s="110" customFormat="1" ht="15" customHeight="1" x14ac:dyDescent="0.25">
      <c r="A540" s="90"/>
      <c r="B540" s="102" t="s">
        <v>144</v>
      </c>
      <c r="C540" s="78" t="s">
        <v>144</v>
      </c>
      <c r="D540" s="78" t="s">
        <v>13</v>
      </c>
      <c r="E540" s="224" t="s">
        <v>1076</v>
      </c>
      <c r="F540" s="245" t="s">
        <v>1077</v>
      </c>
      <c r="G540" s="113"/>
      <c r="H540" s="114">
        <v>0</v>
      </c>
      <c r="I540" s="47"/>
      <c r="J540" s="115"/>
      <c r="K540" s="70"/>
      <c r="L540" s="116">
        <v>0</v>
      </c>
      <c r="M540" s="117"/>
      <c r="N540" s="118">
        <v>0</v>
      </c>
      <c r="O540" s="116">
        <f t="shared" si="8"/>
        <v>0</v>
      </c>
      <c r="P540" s="70"/>
      <c r="R540" s="74"/>
      <c r="X540" s="88"/>
      <c r="Y540" s="89"/>
      <c r="Z540" s="88"/>
      <c r="AK540" s="49"/>
    </row>
    <row r="541" spans="1:37" s="110" customFormat="1" ht="15" customHeight="1" x14ac:dyDescent="0.25">
      <c r="A541" s="90" t="s">
        <v>16</v>
      </c>
      <c r="B541" s="102"/>
      <c r="C541" s="78" t="s">
        <v>23</v>
      </c>
      <c r="D541" s="78" t="s">
        <v>23</v>
      </c>
      <c r="E541" s="224" t="s">
        <v>1078</v>
      </c>
      <c r="F541" s="245" t="s">
        <v>1079</v>
      </c>
      <c r="G541" s="113">
        <v>0</v>
      </c>
      <c r="H541" s="114">
        <v>518651.08999999997</v>
      </c>
      <c r="I541" s="47"/>
      <c r="J541" s="97">
        <v>0</v>
      </c>
      <c r="K541" s="70"/>
      <c r="L541" s="116">
        <v>518651.08999999997</v>
      </c>
      <c r="M541" s="117"/>
      <c r="N541" s="118">
        <v>0</v>
      </c>
      <c r="O541" s="116">
        <f t="shared" si="8"/>
        <v>518651.08999999997</v>
      </c>
      <c r="P541" s="70"/>
      <c r="R541" s="74"/>
      <c r="X541" s="88"/>
      <c r="Y541" s="89"/>
      <c r="Z541" s="88"/>
      <c r="AK541" s="49"/>
    </row>
    <row r="542" spans="1:37" s="110" customFormat="1" ht="15" customHeight="1" x14ac:dyDescent="0.25">
      <c r="A542" s="90"/>
      <c r="B542" s="102"/>
      <c r="C542" s="78" t="s">
        <v>23</v>
      </c>
      <c r="D542" s="78" t="s">
        <v>13</v>
      </c>
      <c r="E542" s="223" t="s">
        <v>1080</v>
      </c>
      <c r="F542" s="236" t="s">
        <v>1081</v>
      </c>
      <c r="G542" s="179"/>
      <c r="H542" s="114">
        <v>66689.37</v>
      </c>
      <c r="I542" s="47"/>
      <c r="J542" s="115"/>
      <c r="K542" s="70"/>
      <c r="L542" s="116">
        <v>66689.37</v>
      </c>
      <c r="M542" s="117"/>
      <c r="N542" s="118">
        <v>0</v>
      </c>
      <c r="O542" s="116">
        <f t="shared" si="8"/>
        <v>66689.37</v>
      </c>
      <c r="P542" s="70"/>
      <c r="R542" s="74"/>
      <c r="X542" s="88"/>
      <c r="Y542" s="89"/>
      <c r="Z542" s="88"/>
      <c r="AK542" s="49"/>
    </row>
    <row r="543" spans="1:37" s="110" customFormat="1" ht="15" customHeight="1" x14ac:dyDescent="0.25">
      <c r="A543" s="90"/>
      <c r="B543" s="102"/>
      <c r="C543" s="78" t="s">
        <v>23</v>
      </c>
      <c r="D543" s="78" t="s">
        <v>13</v>
      </c>
      <c r="E543" s="223" t="s">
        <v>1082</v>
      </c>
      <c r="F543" s="236" t="s">
        <v>1083</v>
      </c>
      <c r="G543" s="179"/>
      <c r="H543" s="114">
        <v>83524.34</v>
      </c>
      <c r="I543" s="47"/>
      <c r="J543" s="115"/>
      <c r="K543" s="70"/>
      <c r="L543" s="116">
        <v>83524.34</v>
      </c>
      <c r="M543" s="117"/>
      <c r="N543" s="118">
        <v>0</v>
      </c>
      <c r="O543" s="116">
        <f t="shared" si="8"/>
        <v>83524.34</v>
      </c>
      <c r="P543" s="70"/>
      <c r="R543" s="74"/>
      <c r="X543" s="88"/>
      <c r="Y543" s="89"/>
      <c r="Z543" s="88"/>
      <c r="AK543" s="49"/>
    </row>
    <row r="544" spans="1:37" s="110" customFormat="1" ht="15" customHeight="1" x14ac:dyDescent="0.25">
      <c r="A544" s="90"/>
      <c r="B544" s="102"/>
      <c r="C544" s="78" t="s">
        <v>23</v>
      </c>
      <c r="D544" s="78" t="s">
        <v>13</v>
      </c>
      <c r="E544" s="223" t="s">
        <v>1084</v>
      </c>
      <c r="F544" s="236" t="s">
        <v>1085</v>
      </c>
      <c r="G544" s="179"/>
      <c r="H544" s="114">
        <v>368437.38</v>
      </c>
      <c r="I544" s="47"/>
      <c r="J544" s="115"/>
      <c r="K544" s="70"/>
      <c r="L544" s="116">
        <v>368437.38</v>
      </c>
      <c r="M544" s="117"/>
      <c r="N544" s="118">
        <v>0</v>
      </c>
      <c r="O544" s="116">
        <f t="shared" si="8"/>
        <v>368437.38</v>
      </c>
      <c r="P544" s="70"/>
      <c r="R544" s="74"/>
      <c r="X544" s="88"/>
      <c r="Y544" s="89"/>
      <c r="Z544" s="88"/>
      <c r="AK544" s="49"/>
    </row>
    <row r="545" spans="1:37" s="110" customFormat="1" ht="15" customHeight="1" x14ac:dyDescent="0.25">
      <c r="A545" s="90"/>
      <c r="B545" s="102"/>
      <c r="C545" s="78" t="s">
        <v>23</v>
      </c>
      <c r="D545" s="78" t="s">
        <v>13</v>
      </c>
      <c r="E545" s="224" t="s">
        <v>1086</v>
      </c>
      <c r="F545" s="245" t="s">
        <v>1087</v>
      </c>
      <c r="G545" s="113"/>
      <c r="H545" s="114">
        <v>5611.74</v>
      </c>
      <c r="I545" s="47"/>
      <c r="J545" s="115"/>
      <c r="K545" s="70"/>
      <c r="L545" s="116">
        <v>5611.74</v>
      </c>
      <c r="M545" s="117"/>
      <c r="N545" s="118">
        <v>0</v>
      </c>
      <c r="O545" s="116">
        <f t="shared" si="8"/>
        <v>5611.74</v>
      </c>
      <c r="P545" s="70"/>
      <c r="R545" s="74"/>
      <c r="X545" s="88"/>
      <c r="Y545" s="89"/>
      <c r="Z545" s="88"/>
      <c r="AK545" s="49"/>
    </row>
    <row r="546" spans="1:37" s="110" customFormat="1" ht="15" customHeight="1" x14ac:dyDescent="0.25">
      <c r="A546" s="90"/>
      <c r="B546" s="102"/>
      <c r="C546" s="78" t="s">
        <v>23</v>
      </c>
      <c r="D546" s="78" t="s">
        <v>13</v>
      </c>
      <c r="E546" s="224" t="s">
        <v>1088</v>
      </c>
      <c r="F546" s="245" t="s">
        <v>1089</v>
      </c>
      <c r="G546" s="113"/>
      <c r="H546" s="114">
        <v>0</v>
      </c>
      <c r="I546" s="47"/>
      <c r="J546" s="115"/>
      <c r="K546" s="70"/>
      <c r="L546" s="116">
        <v>0</v>
      </c>
      <c r="M546" s="117"/>
      <c r="N546" s="118">
        <v>0</v>
      </c>
      <c r="O546" s="116">
        <f t="shared" si="8"/>
        <v>0</v>
      </c>
      <c r="P546" s="70"/>
      <c r="R546" s="74"/>
      <c r="X546" s="88"/>
      <c r="Y546" s="89"/>
      <c r="Z546" s="88"/>
      <c r="AK546" s="49"/>
    </row>
    <row r="547" spans="1:37" s="110" customFormat="1" ht="15" customHeight="1" x14ac:dyDescent="0.25">
      <c r="A547" s="90"/>
      <c r="B547" s="102"/>
      <c r="C547" s="78" t="s">
        <v>23</v>
      </c>
      <c r="D547" s="78" t="s">
        <v>13</v>
      </c>
      <c r="E547" s="224" t="s">
        <v>1090</v>
      </c>
      <c r="F547" s="245" t="s">
        <v>1091</v>
      </c>
      <c r="G547" s="113"/>
      <c r="H547" s="114">
        <v>0</v>
      </c>
      <c r="I547" s="47"/>
      <c r="J547" s="115"/>
      <c r="K547" s="70"/>
      <c r="L547" s="116">
        <v>0</v>
      </c>
      <c r="M547" s="117"/>
      <c r="N547" s="118">
        <v>0</v>
      </c>
      <c r="O547" s="116">
        <f t="shared" si="8"/>
        <v>0</v>
      </c>
      <c r="P547" s="70"/>
      <c r="R547" s="74"/>
      <c r="X547" s="88"/>
      <c r="Y547" s="89"/>
      <c r="Z547" s="88"/>
      <c r="AK547" s="49"/>
    </row>
    <row r="548" spans="1:37" s="110" customFormat="1" ht="15" customHeight="1" x14ac:dyDescent="0.25">
      <c r="A548" s="90"/>
      <c r="B548" s="102"/>
      <c r="C548" s="78" t="s">
        <v>23</v>
      </c>
      <c r="D548" s="78" t="s">
        <v>13</v>
      </c>
      <c r="E548" s="224" t="s">
        <v>1092</v>
      </c>
      <c r="F548" s="245" t="s">
        <v>1093</v>
      </c>
      <c r="G548" s="113"/>
      <c r="H548" s="114">
        <v>173298.79</v>
      </c>
      <c r="I548" s="47"/>
      <c r="J548" s="115"/>
      <c r="K548" s="70"/>
      <c r="L548" s="116">
        <v>173298.79</v>
      </c>
      <c r="M548" s="117"/>
      <c r="N548" s="118">
        <v>149432.62</v>
      </c>
      <c r="O548" s="116">
        <f t="shared" si="8"/>
        <v>23866.170000000013</v>
      </c>
      <c r="P548" s="70"/>
      <c r="R548" s="74"/>
      <c r="X548" s="88"/>
      <c r="Y548" s="89"/>
      <c r="Z548" s="88"/>
      <c r="AK548" s="49"/>
    </row>
    <row r="549" spans="1:37" s="110" customFormat="1" ht="15" customHeight="1" x14ac:dyDescent="0.25">
      <c r="A549" s="90"/>
      <c r="B549" s="102"/>
      <c r="C549" s="78" t="s">
        <v>23</v>
      </c>
      <c r="D549" s="78" t="s">
        <v>13</v>
      </c>
      <c r="E549" s="224" t="s">
        <v>1094</v>
      </c>
      <c r="F549" s="245" t="s">
        <v>1095</v>
      </c>
      <c r="G549" s="113"/>
      <c r="H549" s="114">
        <v>0</v>
      </c>
      <c r="I549" s="47"/>
      <c r="J549" s="115"/>
      <c r="K549" s="70"/>
      <c r="L549" s="116">
        <v>0</v>
      </c>
      <c r="M549" s="117"/>
      <c r="N549" s="118">
        <v>0</v>
      </c>
      <c r="O549" s="116">
        <f t="shared" si="8"/>
        <v>0</v>
      </c>
      <c r="P549" s="70"/>
      <c r="R549" s="74"/>
      <c r="X549" s="88"/>
      <c r="Y549" s="89"/>
      <c r="Z549" s="88"/>
      <c r="AK549" s="49"/>
    </row>
    <row r="550" spans="1:37" s="110" customFormat="1" ht="15" customHeight="1" x14ac:dyDescent="0.25">
      <c r="A550" s="90" t="s">
        <v>16</v>
      </c>
      <c r="B550" s="102"/>
      <c r="C550" s="78" t="s">
        <v>23</v>
      </c>
      <c r="D550" s="78" t="s">
        <v>23</v>
      </c>
      <c r="E550" s="223" t="s">
        <v>1096</v>
      </c>
      <c r="F550" s="229" t="s">
        <v>1097</v>
      </c>
      <c r="G550" s="105">
        <f>+G551+G552+G553</f>
        <v>0</v>
      </c>
      <c r="H550" s="106">
        <v>1545.31</v>
      </c>
      <c r="I550" s="47"/>
      <c r="J550" s="97">
        <v>0</v>
      </c>
      <c r="K550" s="70"/>
      <c r="L550" s="107">
        <v>1545.31</v>
      </c>
      <c r="M550" s="108"/>
      <c r="N550" s="109">
        <v>0</v>
      </c>
      <c r="O550" s="107">
        <f t="shared" si="8"/>
        <v>1545.31</v>
      </c>
      <c r="P550" s="70"/>
      <c r="R550" s="74"/>
      <c r="X550" s="88"/>
      <c r="Y550" s="89"/>
      <c r="Z550" s="88"/>
      <c r="AK550" s="49"/>
    </row>
    <row r="551" spans="1:37" s="48" customFormat="1" ht="15" customHeight="1" x14ac:dyDescent="0.25">
      <c r="A551" s="136"/>
      <c r="B551" s="137"/>
      <c r="C551" s="78" t="s">
        <v>23</v>
      </c>
      <c r="D551" s="78" t="s">
        <v>13</v>
      </c>
      <c r="E551" s="223" t="s">
        <v>1098</v>
      </c>
      <c r="F551" s="236" t="s">
        <v>1099</v>
      </c>
      <c r="G551" s="179"/>
      <c r="H551" s="114">
        <v>0</v>
      </c>
      <c r="I551" s="47"/>
      <c r="J551" s="115"/>
      <c r="K551" s="70"/>
      <c r="L551" s="116">
        <v>0</v>
      </c>
      <c r="M551" s="117"/>
      <c r="N551" s="118">
        <v>0</v>
      </c>
      <c r="O551" s="116">
        <f t="shared" si="8"/>
        <v>0</v>
      </c>
      <c r="P551" s="70"/>
      <c r="R551" s="74"/>
      <c r="X551" s="88"/>
      <c r="Y551" s="89"/>
      <c r="Z551" s="88"/>
      <c r="AK551" s="49"/>
    </row>
    <row r="552" spans="1:37" s="48" customFormat="1" ht="15" customHeight="1" x14ac:dyDescent="0.25">
      <c r="A552" s="136"/>
      <c r="B552" s="137" t="s">
        <v>12</v>
      </c>
      <c r="C552" s="78" t="s">
        <v>12</v>
      </c>
      <c r="D552" s="78" t="s">
        <v>13</v>
      </c>
      <c r="E552" s="223" t="s">
        <v>1100</v>
      </c>
      <c r="F552" s="236" t="s">
        <v>1101</v>
      </c>
      <c r="G552" s="179"/>
      <c r="H552" s="114">
        <v>0</v>
      </c>
      <c r="I552" s="47"/>
      <c r="J552" s="115"/>
      <c r="K552" s="70"/>
      <c r="L552" s="116">
        <v>0</v>
      </c>
      <c r="M552" s="117"/>
      <c r="N552" s="118">
        <v>0</v>
      </c>
      <c r="O552" s="116">
        <f t="shared" si="8"/>
        <v>0</v>
      </c>
      <c r="P552" s="70"/>
      <c r="R552" s="74"/>
      <c r="X552" s="88"/>
      <c r="Y552" s="89"/>
      <c r="Z552" s="88"/>
      <c r="AK552" s="49"/>
    </row>
    <row r="553" spans="1:37" s="48" customFormat="1" ht="15" customHeight="1" x14ac:dyDescent="0.25">
      <c r="A553" s="136" t="s">
        <v>16</v>
      </c>
      <c r="B553" s="137"/>
      <c r="C553" s="78" t="s">
        <v>23</v>
      </c>
      <c r="D553" s="78" t="s">
        <v>23</v>
      </c>
      <c r="E553" s="223" t="s">
        <v>1102</v>
      </c>
      <c r="F553" s="236" t="s">
        <v>1103</v>
      </c>
      <c r="G553" s="260">
        <f>SUM(G554:G560)</f>
        <v>0</v>
      </c>
      <c r="H553" s="257">
        <v>1545.31</v>
      </c>
      <c r="I553" s="47"/>
      <c r="J553" s="97">
        <v>0</v>
      </c>
      <c r="K553" s="70"/>
      <c r="L553" s="124">
        <v>1545.31</v>
      </c>
      <c r="M553" s="108"/>
      <c r="N553" s="258">
        <v>0</v>
      </c>
      <c r="O553" s="124">
        <f t="shared" si="8"/>
        <v>1545.31</v>
      </c>
      <c r="P553" s="70"/>
      <c r="R553" s="74"/>
      <c r="X553" s="88"/>
      <c r="Y553" s="89"/>
      <c r="Z553" s="88"/>
      <c r="AK553" s="49"/>
    </row>
    <row r="554" spans="1:37" s="48" customFormat="1" ht="15" customHeight="1" x14ac:dyDescent="0.25">
      <c r="A554" s="136"/>
      <c r="B554" s="137" t="s">
        <v>144</v>
      </c>
      <c r="C554" s="78" t="s">
        <v>144</v>
      </c>
      <c r="D554" s="78" t="s">
        <v>13</v>
      </c>
      <c r="E554" s="224" t="s">
        <v>1104</v>
      </c>
      <c r="F554" s="245" t="s">
        <v>1105</v>
      </c>
      <c r="G554" s="113"/>
      <c r="H554" s="114">
        <v>0</v>
      </c>
      <c r="I554" s="47"/>
      <c r="J554" s="115"/>
      <c r="K554" s="70"/>
      <c r="L554" s="116">
        <v>0</v>
      </c>
      <c r="M554" s="117"/>
      <c r="N554" s="118">
        <v>0</v>
      </c>
      <c r="O554" s="116">
        <f t="shared" si="8"/>
        <v>0</v>
      </c>
      <c r="P554" s="70"/>
      <c r="R554" s="74"/>
      <c r="X554" s="88"/>
      <c r="Y554" s="89"/>
      <c r="Z554" s="88"/>
      <c r="AK554" s="49"/>
    </row>
    <row r="555" spans="1:37" s="48" customFormat="1" ht="15" customHeight="1" x14ac:dyDescent="0.25">
      <c r="A555" s="136"/>
      <c r="B555" s="137"/>
      <c r="C555" s="78" t="s">
        <v>23</v>
      </c>
      <c r="D555" s="78" t="s">
        <v>13</v>
      </c>
      <c r="E555" s="224" t="s">
        <v>1106</v>
      </c>
      <c r="F555" s="245" t="s">
        <v>1107</v>
      </c>
      <c r="G555" s="113"/>
      <c r="H555" s="114">
        <v>0</v>
      </c>
      <c r="I555" s="47"/>
      <c r="J555" s="115"/>
      <c r="K555" s="70"/>
      <c r="L555" s="116">
        <v>0</v>
      </c>
      <c r="M555" s="117"/>
      <c r="N555" s="118">
        <v>0</v>
      </c>
      <c r="O555" s="116">
        <f t="shared" si="8"/>
        <v>0</v>
      </c>
      <c r="P555" s="70"/>
      <c r="R555" s="74"/>
      <c r="X555" s="88"/>
      <c r="Y555" s="89"/>
      <c r="Z555" s="88"/>
      <c r="AK555" s="49"/>
    </row>
    <row r="556" spans="1:37" s="48" customFormat="1" ht="15" customHeight="1" x14ac:dyDescent="0.25">
      <c r="A556" s="136"/>
      <c r="B556" s="137"/>
      <c r="C556" s="78" t="s">
        <v>23</v>
      </c>
      <c r="D556" s="78" t="s">
        <v>13</v>
      </c>
      <c r="E556" s="224" t="s">
        <v>1108</v>
      </c>
      <c r="F556" s="245" t="s">
        <v>1109</v>
      </c>
      <c r="G556" s="113"/>
      <c r="H556" s="114">
        <v>0</v>
      </c>
      <c r="I556" s="47"/>
      <c r="J556" s="115"/>
      <c r="K556" s="70"/>
      <c r="L556" s="116">
        <v>0</v>
      </c>
      <c r="M556" s="117"/>
      <c r="N556" s="118">
        <v>0</v>
      </c>
      <c r="O556" s="116">
        <f t="shared" si="8"/>
        <v>0</v>
      </c>
      <c r="P556" s="70"/>
      <c r="R556" s="74"/>
      <c r="X556" s="88"/>
      <c r="Y556" s="89"/>
      <c r="Z556" s="88"/>
      <c r="AK556" s="49"/>
    </row>
    <row r="557" spans="1:37" s="48" customFormat="1" ht="15" customHeight="1" x14ac:dyDescent="0.25">
      <c r="A557" s="136"/>
      <c r="B557" s="137"/>
      <c r="C557" s="78" t="s">
        <v>23</v>
      </c>
      <c r="D557" s="78" t="s">
        <v>13</v>
      </c>
      <c r="E557" s="224" t="s">
        <v>1110</v>
      </c>
      <c r="F557" s="245" t="s">
        <v>1111</v>
      </c>
      <c r="G557" s="113"/>
      <c r="H557" s="114">
        <v>0</v>
      </c>
      <c r="I557" s="47"/>
      <c r="J557" s="115"/>
      <c r="K557" s="70"/>
      <c r="L557" s="116">
        <v>0</v>
      </c>
      <c r="M557" s="117"/>
      <c r="N557" s="118">
        <v>0</v>
      </c>
      <c r="O557" s="116">
        <f t="shared" si="8"/>
        <v>0</v>
      </c>
      <c r="P557" s="70"/>
      <c r="R557" s="74"/>
      <c r="X557" s="88"/>
      <c r="Y557" s="89"/>
      <c r="Z557" s="88"/>
      <c r="AK557" s="49"/>
    </row>
    <row r="558" spans="1:37" s="48" customFormat="1" ht="15" customHeight="1" x14ac:dyDescent="0.25">
      <c r="A558" s="136"/>
      <c r="B558" s="137"/>
      <c r="C558" s="78" t="s">
        <v>23</v>
      </c>
      <c r="D558" s="78" t="s">
        <v>13</v>
      </c>
      <c r="E558" s="224" t="s">
        <v>1112</v>
      </c>
      <c r="F558" s="245" t="s">
        <v>1113</v>
      </c>
      <c r="G558" s="113"/>
      <c r="H558" s="114">
        <v>0</v>
      </c>
      <c r="I558" s="47"/>
      <c r="J558" s="115"/>
      <c r="K558" s="70"/>
      <c r="L558" s="116">
        <v>0</v>
      </c>
      <c r="M558" s="117"/>
      <c r="N558" s="118">
        <v>0</v>
      </c>
      <c r="O558" s="116">
        <f t="shared" si="8"/>
        <v>0</v>
      </c>
      <c r="P558" s="70"/>
      <c r="R558" s="74"/>
      <c r="X558" s="88"/>
      <c r="Y558" s="89"/>
      <c r="Z558" s="88"/>
      <c r="AK558" s="49"/>
    </row>
    <row r="559" spans="1:37" s="48" customFormat="1" ht="15" customHeight="1" x14ac:dyDescent="0.25">
      <c r="A559" s="136"/>
      <c r="B559" s="137"/>
      <c r="C559" s="78" t="s">
        <v>23</v>
      </c>
      <c r="D559" s="78" t="s">
        <v>13</v>
      </c>
      <c r="E559" s="224" t="s">
        <v>1114</v>
      </c>
      <c r="F559" s="245" t="s">
        <v>1115</v>
      </c>
      <c r="G559" s="113"/>
      <c r="H559" s="114">
        <v>0</v>
      </c>
      <c r="I559" s="47"/>
      <c r="J559" s="115"/>
      <c r="K559" s="70"/>
      <c r="L559" s="116">
        <v>0</v>
      </c>
      <c r="M559" s="117"/>
      <c r="N559" s="118">
        <v>0</v>
      </c>
      <c r="O559" s="116">
        <f t="shared" si="8"/>
        <v>0</v>
      </c>
      <c r="P559" s="70"/>
      <c r="R559" s="74"/>
      <c r="X559" s="88"/>
      <c r="Y559" s="89"/>
      <c r="Z559" s="88"/>
      <c r="AK559" s="49"/>
    </row>
    <row r="560" spans="1:37" s="48" customFormat="1" ht="15" customHeight="1" x14ac:dyDescent="0.25">
      <c r="A560" s="136"/>
      <c r="B560" s="137"/>
      <c r="C560" s="78" t="s">
        <v>23</v>
      </c>
      <c r="D560" s="78" t="s">
        <v>13</v>
      </c>
      <c r="E560" s="224" t="s">
        <v>1116</v>
      </c>
      <c r="F560" s="245" t="s">
        <v>1117</v>
      </c>
      <c r="G560" s="113"/>
      <c r="H560" s="114">
        <v>1545.31</v>
      </c>
      <c r="I560" s="47"/>
      <c r="J560" s="115"/>
      <c r="K560" s="70"/>
      <c r="L560" s="116">
        <v>1545.31</v>
      </c>
      <c r="M560" s="117"/>
      <c r="N560" s="118">
        <v>0</v>
      </c>
      <c r="O560" s="116">
        <f t="shared" si="8"/>
        <v>1545.31</v>
      </c>
      <c r="P560" s="70"/>
      <c r="R560" s="74"/>
      <c r="X560" s="88"/>
      <c r="Y560" s="89"/>
      <c r="Z560" s="88"/>
      <c r="AK560" s="49"/>
    </row>
    <row r="561" spans="1:37" s="110" customFormat="1" ht="15" customHeight="1" x14ac:dyDescent="0.25">
      <c r="A561" s="90"/>
      <c r="B561" s="102"/>
      <c r="C561" s="78" t="s">
        <v>23</v>
      </c>
      <c r="D561" s="78" t="s">
        <v>13</v>
      </c>
      <c r="E561" s="223" t="s">
        <v>1118</v>
      </c>
      <c r="F561" s="229" t="s">
        <v>1119</v>
      </c>
      <c r="G561" s="305"/>
      <c r="H561" s="129">
        <v>28886.15</v>
      </c>
      <c r="I561" s="47"/>
      <c r="J561" s="115"/>
      <c r="K561" s="306"/>
      <c r="L561" s="130">
        <v>28886.15</v>
      </c>
      <c r="M561" s="117"/>
      <c r="N561" s="131">
        <v>0</v>
      </c>
      <c r="O561" s="130">
        <f t="shared" si="8"/>
        <v>28886.15</v>
      </c>
      <c r="P561" s="70"/>
      <c r="R561" s="74"/>
      <c r="X561" s="88"/>
      <c r="Y561" s="89"/>
      <c r="Z561" s="88"/>
      <c r="AK561" s="49"/>
    </row>
    <row r="562" spans="1:37" s="110" customFormat="1" ht="20.100000000000001" customHeight="1" thickBot="1" x14ac:dyDescent="0.3">
      <c r="A562" s="90" t="s">
        <v>16</v>
      </c>
      <c r="B562" s="102"/>
      <c r="C562" s="78" t="s">
        <v>23</v>
      </c>
      <c r="D562" s="78" t="s">
        <v>23</v>
      </c>
      <c r="E562" s="195" t="s">
        <v>1120</v>
      </c>
      <c r="F562" s="280" t="s">
        <v>1121</v>
      </c>
      <c r="G562" s="197">
        <v>0</v>
      </c>
      <c r="H562" s="198">
        <v>-159192.41000000015</v>
      </c>
      <c r="I562" s="47"/>
      <c r="J562" s="83"/>
      <c r="K562" s="306"/>
      <c r="L562" s="199">
        <v>-159192.41000000015</v>
      </c>
      <c r="M562" s="200"/>
      <c r="N562" s="201">
        <v>-149432.62</v>
      </c>
      <c r="O562" s="199">
        <f t="shared" si="8"/>
        <v>-9759.7900000001537</v>
      </c>
      <c r="P562" s="70"/>
      <c r="R562" s="74"/>
      <c r="X562" s="88"/>
      <c r="Y562" s="89"/>
      <c r="Z562" s="88"/>
      <c r="AK562" s="49"/>
    </row>
    <row r="563" spans="1:37" s="211" customFormat="1" ht="20.100000000000001" customHeight="1" x14ac:dyDescent="0.25">
      <c r="A563" s="282"/>
      <c r="B563" s="283"/>
      <c r="C563" s="78" t="s">
        <v>23</v>
      </c>
      <c r="D563" s="78" t="s">
        <v>23</v>
      </c>
      <c r="E563" s="307"/>
      <c r="F563" s="308"/>
      <c r="G563" s="308"/>
      <c r="H563" s="206"/>
      <c r="I563" s="207"/>
      <c r="J563" s="208"/>
      <c r="K563" s="309"/>
      <c r="L563" s="210">
        <v>0</v>
      </c>
      <c r="M563" s="206"/>
      <c r="N563" s="206"/>
      <c r="O563" s="210">
        <f t="shared" si="8"/>
        <v>0</v>
      </c>
      <c r="P563" s="209"/>
      <c r="R563" s="212"/>
      <c r="X563" s="88"/>
      <c r="Y563" s="89"/>
      <c r="Z563" s="88"/>
      <c r="AK563" s="49"/>
    </row>
    <row r="564" spans="1:37" s="110" customFormat="1" ht="20.100000000000001" customHeight="1" x14ac:dyDescent="0.25">
      <c r="A564" s="90" t="s">
        <v>16</v>
      </c>
      <c r="B564" s="102"/>
      <c r="C564" s="78" t="s">
        <v>23</v>
      </c>
      <c r="D564" s="78" t="s">
        <v>23</v>
      </c>
      <c r="E564" s="310" t="s">
        <v>1122</v>
      </c>
      <c r="F564" s="311" t="s">
        <v>1123</v>
      </c>
      <c r="G564" s="312">
        <v>0</v>
      </c>
      <c r="H564" s="313">
        <v>-30687059.33000005</v>
      </c>
      <c r="I564" s="47"/>
      <c r="J564" s="83"/>
      <c r="K564" s="306"/>
      <c r="L564" s="199">
        <v>-30687059.33000005</v>
      </c>
      <c r="M564" s="314"/>
      <c r="N564" s="315">
        <v>-35433128.209999993</v>
      </c>
      <c r="O564" s="199">
        <f t="shared" si="8"/>
        <v>4746068.8799999431</v>
      </c>
      <c r="P564" s="70"/>
      <c r="R564" s="74"/>
      <c r="X564" s="88"/>
      <c r="Y564" s="89"/>
      <c r="Z564" s="88"/>
      <c r="AK564" s="49"/>
    </row>
    <row r="565" spans="1:37" s="211" customFormat="1" ht="20.100000000000001" customHeight="1" thickBot="1" x14ac:dyDescent="0.3">
      <c r="A565" s="282"/>
      <c r="B565" s="283"/>
      <c r="C565" s="78" t="s">
        <v>23</v>
      </c>
      <c r="D565" s="78" t="s">
        <v>23</v>
      </c>
      <c r="E565" s="203"/>
      <c r="F565" s="204"/>
      <c r="G565" s="204"/>
      <c r="H565" s="206"/>
      <c r="I565" s="207"/>
      <c r="J565" s="208"/>
      <c r="K565" s="309"/>
      <c r="L565" s="210">
        <v>0</v>
      </c>
      <c r="M565" s="206"/>
      <c r="N565" s="206"/>
      <c r="O565" s="206">
        <f t="shared" si="8"/>
        <v>0</v>
      </c>
      <c r="P565" s="209"/>
      <c r="R565" s="212"/>
      <c r="X565" s="88"/>
      <c r="Y565" s="89"/>
      <c r="Z565" s="88"/>
      <c r="AK565" s="49"/>
    </row>
    <row r="566" spans="1:37" s="48" customFormat="1" ht="15" customHeight="1" x14ac:dyDescent="0.25">
      <c r="A566" s="136"/>
      <c r="B566" s="137"/>
      <c r="C566" s="78" t="s">
        <v>23</v>
      </c>
      <c r="D566" s="78" t="s">
        <v>23</v>
      </c>
      <c r="E566" s="213"/>
      <c r="F566" s="289" t="s">
        <v>1124</v>
      </c>
      <c r="G566" s="215"/>
      <c r="H566" s="216">
        <v>0</v>
      </c>
      <c r="I566" s="47"/>
      <c r="J566" s="115"/>
      <c r="K566" s="316"/>
      <c r="L566" s="116">
        <v>0</v>
      </c>
      <c r="M566" s="117"/>
      <c r="N566" s="217">
        <v>0</v>
      </c>
      <c r="O566" s="217">
        <f t="shared" si="8"/>
        <v>0</v>
      </c>
      <c r="P566" s="70"/>
      <c r="R566" s="74"/>
      <c r="X566" s="88"/>
      <c r="Y566" s="89"/>
      <c r="Z566" s="88"/>
      <c r="AK566" s="49"/>
    </row>
    <row r="567" spans="1:37" s="110" customFormat="1" ht="15" customHeight="1" x14ac:dyDescent="0.25">
      <c r="A567" s="90" t="s">
        <v>16</v>
      </c>
      <c r="B567" s="102"/>
      <c r="C567" s="78" t="s">
        <v>23</v>
      </c>
      <c r="D567" s="78" t="s">
        <v>23</v>
      </c>
      <c r="E567" s="291" t="s">
        <v>1125</v>
      </c>
      <c r="F567" s="261" t="s">
        <v>1126</v>
      </c>
      <c r="G567" s="194">
        <v>0</v>
      </c>
      <c r="H567" s="151">
        <v>7716177.8799999999</v>
      </c>
      <c r="I567" s="47"/>
      <c r="J567" s="83">
        <v>0</v>
      </c>
      <c r="K567" s="306"/>
      <c r="L567" s="84">
        <v>7716177.8799999999</v>
      </c>
      <c r="M567" s="85"/>
      <c r="N567" s="152">
        <v>1750007.75</v>
      </c>
      <c r="O567" s="152">
        <f t="shared" si="8"/>
        <v>5966170.1299999999</v>
      </c>
      <c r="P567" s="70"/>
      <c r="R567" s="74"/>
      <c r="X567" s="88"/>
      <c r="Y567" s="89"/>
      <c r="Z567" s="88"/>
      <c r="AK567" s="49"/>
    </row>
    <row r="568" spans="1:37" s="110" customFormat="1" ht="15" customHeight="1" x14ac:dyDescent="0.25">
      <c r="A568" s="90"/>
      <c r="B568" s="102"/>
      <c r="C568" s="78" t="s">
        <v>23</v>
      </c>
      <c r="D568" s="78" t="s">
        <v>13</v>
      </c>
      <c r="E568" s="220" t="s">
        <v>1127</v>
      </c>
      <c r="F568" s="296" t="s">
        <v>1128</v>
      </c>
      <c r="G568" s="190"/>
      <c r="H568" s="191">
        <v>7266361.1099999994</v>
      </c>
      <c r="I568" s="47"/>
      <c r="J568" s="83"/>
      <c r="K568" s="316"/>
      <c r="L568" s="192">
        <v>7266361.1099999994</v>
      </c>
      <c r="M568" s="117"/>
      <c r="N568" s="193">
        <v>1646233.84</v>
      </c>
      <c r="O568" s="193">
        <f t="shared" si="8"/>
        <v>5620127.2699999996</v>
      </c>
      <c r="P568" s="70"/>
      <c r="R568" s="74"/>
      <c r="X568" s="88"/>
      <c r="Y568" s="89"/>
      <c r="Z568" s="88"/>
      <c r="AK568" s="49"/>
    </row>
    <row r="569" spans="1:37" s="110" customFormat="1" ht="15" customHeight="1" x14ac:dyDescent="0.25">
      <c r="A569" s="90"/>
      <c r="B569" s="102"/>
      <c r="C569" s="78" t="s">
        <v>23</v>
      </c>
      <c r="D569" s="78" t="s">
        <v>13</v>
      </c>
      <c r="E569" s="220" t="s">
        <v>1129</v>
      </c>
      <c r="F569" s="296" t="s">
        <v>1130</v>
      </c>
      <c r="G569" s="190"/>
      <c r="H569" s="191">
        <v>339235.48</v>
      </c>
      <c r="I569" s="47"/>
      <c r="J569" s="83"/>
      <c r="K569" s="306"/>
      <c r="L569" s="192">
        <v>339235.48</v>
      </c>
      <c r="M569" s="117"/>
      <c r="N569" s="193">
        <v>103773.91</v>
      </c>
      <c r="O569" s="193">
        <f t="shared" si="8"/>
        <v>235461.56999999998</v>
      </c>
      <c r="P569" s="70"/>
      <c r="R569" s="74"/>
      <c r="X569" s="88"/>
      <c r="Y569" s="89"/>
      <c r="Z569" s="88"/>
      <c r="AK569" s="49"/>
    </row>
    <row r="570" spans="1:37" s="110" customFormat="1" ht="15" customHeight="1" x14ac:dyDescent="0.25">
      <c r="A570" s="90"/>
      <c r="B570" s="102"/>
      <c r="C570" s="78" t="s">
        <v>23</v>
      </c>
      <c r="D570" s="78" t="s">
        <v>13</v>
      </c>
      <c r="E570" s="220" t="s">
        <v>1131</v>
      </c>
      <c r="F570" s="296" t="s">
        <v>1132</v>
      </c>
      <c r="G570" s="190"/>
      <c r="H570" s="191">
        <v>110581.29</v>
      </c>
      <c r="I570" s="47"/>
      <c r="J570" s="83"/>
      <c r="K570" s="316"/>
      <c r="L570" s="192">
        <v>110581.29</v>
      </c>
      <c r="M570" s="117"/>
      <c r="N570" s="193">
        <v>0</v>
      </c>
      <c r="O570" s="193">
        <f t="shared" si="8"/>
        <v>110581.29</v>
      </c>
      <c r="P570" s="70"/>
      <c r="R570" s="74"/>
      <c r="X570" s="88"/>
      <c r="Y570" s="89"/>
      <c r="Z570" s="88"/>
      <c r="AK570" s="49"/>
    </row>
    <row r="571" spans="1:37" s="110" customFormat="1" ht="15" customHeight="1" x14ac:dyDescent="0.25">
      <c r="A571" s="90"/>
      <c r="B571" s="102"/>
      <c r="C571" s="78" t="s">
        <v>23</v>
      </c>
      <c r="D571" s="78" t="s">
        <v>13</v>
      </c>
      <c r="E571" s="220" t="s">
        <v>1133</v>
      </c>
      <c r="F571" s="296" t="s">
        <v>1134</v>
      </c>
      <c r="G571" s="190"/>
      <c r="H571" s="191">
        <v>0</v>
      </c>
      <c r="I571" s="47"/>
      <c r="J571" s="83"/>
      <c r="K571" s="316"/>
      <c r="L571" s="192">
        <v>0</v>
      </c>
      <c r="M571" s="117"/>
      <c r="N571" s="193">
        <v>0</v>
      </c>
      <c r="O571" s="193">
        <f t="shared" si="8"/>
        <v>0</v>
      </c>
      <c r="P571" s="70"/>
      <c r="R571" s="74"/>
      <c r="X571" s="88"/>
      <c r="Y571" s="89"/>
      <c r="Z571" s="88"/>
      <c r="AK571" s="49"/>
    </row>
    <row r="572" spans="1:37" s="110" customFormat="1" ht="15" customHeight="1" x14ac:dyDescent="0.25">
      <c r="A572" s="90" t="s">
        <v>16</v>
      </c>
      <c r="B572" s="102"/>
      <c r="C572" s="78" t="s">
        <v>23</v>
      </c>
      <c r="D572" s="78" t="s">
        <v>23</v>
      </c>
      <c r="E572" s="291" t="s">
        <v>1135</v>
      </c>
      <c r="F572" s="261" t="s">
        <v>1136</v>
      </c>
      <c r="G572" s="194">
        <v>0</v>
      </c>
      <c r="H572" s="157">
        <v>128142.59999999999</v>
      </c>
      <c r="I572" s="47"/>
      <c r="J572" s="83">
        <v>0</v>
      </c>
      <c r="K572" s="316"/>
      <c r="L572" s="158">
        <v>128142.59999999999</v>
      </c>
      <c r="M572" s="117"/>
      <c r="N572" s="159">
        <v>0</v>
      </c>
      <c r="O572" s="159">
        <f t="shared" si="8"/>
        <v>128142.59999999999</v>
      </c>
      <c r="P572" s="70"/>
      <c r="R572" s="74"/>
      <c r="X572" s="88"/>
      <c r="Y572" s="89"/>
      <c r="Z572" s="88"/>
      <c r="AK572" s="49"/>
    </row>
    <row r="573" spans="1:37" s="110" customFormat="1" ht="15" customHeight="1" x14ac:dyDescent="0.25">
      <c r="A573" s="90"/>
      <c r="B573" s="102"/>
      <c r="C573" s="78" t="s">
        <v>23</v>
      </c>
      <c r="D573" s="78" t="s">
        <v>13</v>
      </c>
      <c r="E573" s="220" t="s">
        <v>1137</v>
      </c>
      <c r="F573" s="296" t="s">
        <v>1138</v>
      </c>
      <c r="G573" s="190"/>
      <c r="H573" s="191">
        <v>107807.23</v>
      </c>
      <c r="I573" s="47"/>
      <c r="J573" s="83"/>
      <c r="K573" s="306"/>
      <c r="L573" s="192">
        <v>107807.23</v>
      </c>
      <c r="M573" s="117"/>
      <c r="N573" s="193">
        <v>0</v>
      </c>
      <c r="O573" s="193">
        <f t="shared" si="8"/>
        <v>107807.23</v>
      </c>
      <c r="P573" s="70"/>
      <c r="R573" s="74"/>
      <c r="X573" s="88"/>
      <c r="Y573" s="89"/>
      <c r="Z573" s="88"/>
      <c r="AK573" s="49"/>
    </row>
    <row r="574" spans="1:37" s="110" customFormat="1" ht="15" customHeight="1" x14ac:dyDescent="0.25">
      <c r="A574" s="90"/>
      <c r="B574" s="102"/>
      <c r="C574" s="78" t="s">
        <v>23</v>
      </c>
      <c r="D574" s="78" t="s">
        <v>13</v>
      </c>
      <c r="E574" s="220" t="s">
        <v>1139</v>
      </c>
      <c r="F574" s="296" t="s">
        <v>1140</v>
      </c>
      <c r="G574" s="190"/>
      <c r="H574" s="191">
        <v>20335.37</v>
      </c>
      <c r="I574" s="47"/>
      <c r="J574" s="83"/>
      <c r="K574" s="316"/>
      <c r="L574" s="192">
        <v>20335.37</v>
      </c>
      <c r="M574" s="117"/>
      <c r="N574" s="193">
        <v>0</v>
      </c>
      <c r="O574" s="193">
        <f t="shared" si="8"/>
        <v>20335.37</v>
      </c>
      <c r="P574" s="70"/>
      <c r="R574" s="74"/>
      <c r="X574" s="88"/>
      <c r="Y574" s="89"/>
      <c r="Z574" s="88"/>
      <c r="AK574" s="49"/>
    </row>
    <row r="575" spans="1:37" s="48" customFormat="1" ht="15" customHeight="1" x14ac:dyDescent="0.25">
      <c r="A575" s="136"/>
      <c r="B575" s="137"/>
      <c r="C575" s="78" t="s">
        <v>23</v>
      </c>
      <c r="D575" s="78" t="s">
        <v>13</v>
      </c>
      <c r="E575" s="291" t="s">
        <v>1141</v>
      </c>
      <c r="F575" s="261" t="s">
        <v>1142</v>
      </c>
      <c r="G575" s="194"/>
      <c r="H575" s="157">
        <v>0</v>
      </c>
      <c r="I575" s="47"/>
      <c r="J575" s="83"/>
      <c r="K575" s="306"/>
      <c r="L575" s="158">
        <v>0</v>
      </c>
      <c r="M575" s="117"/>
      <c r="N575" s="159">
        <v>0</v>
      </c>
      <c r="O575" s="159">
        <f t="shared" si="8"/>
        <v>0</v>
      </c>
      <c r="P575" s="70"/>
      <c r="R575" s="74"/>
      <c r="X575" s="88"/>
      <c r="Y575" s="89"/>
      <c r="Z575" s="88"/>
      <c r="AK575" s="49"/>
    </row>
    <row r="576" spans="1:37" s="48" customFormat="1" ht="20.100000000000001" customHeight="1" thickBot="1" x14ac:dyDescent="0.3">
      <c r="A576" s="136" t="s">
        <v>16</v>
      </c>
      <c r="B576" s="137"/>
      <c r="C576" s="78" t="s">
        <v>23</v>
      </c>
      <c r="D576" s="78" t="s">
        <v>23</v>
      </c>
      <c r="E576" s="195" t="s">
        <v>1143</v>
      </c>
      <c r="F576" s="280" t="s">
        <v>1144</v>
      </c>
      <c r="G576" s="197">
        <v>0</v>
      </c>
      <c r="H576" s="317">
        <v>7844320.4799999995</v>
      </c>
      <c r="I576" s="47"/>
      <c r="J576" s="83">
        <v>0</v>
      </c>
      <c r="K576" s="318"/>
      <c r="L576" s="319">
        <v>7844320.4799999995</v>
      </c>
      <c r="M576" s="320"/>
      <c r="N576" s="321">
        <v>1750007.75</v>
      </c>
      <c r="O576" s="321">
        <f t="shared" si="8"/>
        <v>6094312.7299999995</v>
      </c>
      <c r="P576" s="70"/>
      <c r="R576" s="74"/>
      <c r="X576" s="88"/>
      <c r="Y576" s="89"/>
      <c r="Z576" s="88"/>
      <c r="AK576" s="49"/>
    </row>
    <row r="577" spans="1:37" s="48" customFormat="1" ht="20.100000000000001" customHeight="1" thickBot="1" x14ac:dyDescent="0.3">
      <c r="A577" s="322"/>
      <c r="B577" s="323"/>
      <c r="C577" s="78" t="s">
        <v>23</v>
      </c>
      <c r="D577" s="78" t="s">
        <v>23</v>
      </c>
      <c r="E577" s="307"/>
      <c r="F577" s="308"/>
      <c r="G577" s="286"/>
      <c r="H577" s="324"/>
      <c r="I577" s="47"/>
      <c r="J577" s="325"/>
      <c r="K577" s="318"/>
      <c r="L577" s="326"/>
      <c r="M577" s="324"/>
      <c r="N577" s="324"/>
      <c r="O577" s="324">
        <f t="shared" si="8"/>
        <v>0</v>
      </c>
      <c r="P577" s="70"/>
      <c r="R577" s="74"/>
      <c r="X577" s="88"/>
      <c r="Y577" s="89"/>
      <c r="Z577" s="88"/>
      <c r="AK577" s="49"/>
    </row>
    <row r="578" spans="1:37" s="48" customFormat="1" ht="20.100000000000001" customHeight="1" thickBot="1" x14ac:dyDescent="0.3">
      <c r="A578" s="327" t="s">
        <v>16</v>
      </c>
      <c r="B578" s="328"/>
      <c r="C578" s="78" t="s">
        <v>23</v>
      </c>
      <c r="D578" s="78" t="s">
        <v>23</v>
      </c>
      <c r="E578" s="50" t="s">
        <v>1145</v>
      </c>
      <c r="F578" s="329" t="s">
        <v>1146</v>
      </c>
      <c r="G578" s="330">
        <v>0</v>
      </c>
      <c r="H578" s="331">
        <v>-38531379.810000047</v>
      </c>
      <c r="I578" s="47"/>
      <c r="J578" s="332"/>
      <c r="K578" s="318"/>
      <c r="L578" s="319">
        <v>-38531379.810000047</v>
      </c>
      <c r="M578" s="324"/>
      <c r="N578" s="333">
        <v>-37183135.959999993</v>
      </c>
      <c r="O578" s="333">
        <f t="shared" si="8"/>
        <v>-1348243.8500000536</v>
      </c>
      <c r="P578" s="70"/>
      <c r="R578" s="74"/>
      <c r="X578" s="88"/>
      <c r="Y578" s="89"/>
      <c r="Z578" s="88"/>
      <c r="AK578" s="49"/>
    </row>
    <row r="579" spans="1:37" s="343" customFormat="1" x14ac:dyDescent="0.25">
      <c r="A579" s="334"/>
      <c r="B579" s="334"/>
      <c r="C579" s="334"/>
      <c r="D579" s="334"/>
      <c r="E579" s="335"/>
      <c r="F579" s="336"/>
      <c r="G579" s="337"/>
      <c r="H579" s="338"/>
      <c r="I579" s="334"/>
      <c r="J579" s="339"/>
      <c r="K579" s="318"/>
      <c r="L579" s="10"/>
      <c r="M579" s="340"/>
      <c r="N579" s="334"/>
      <c r="O579" s="334"/>
      <c r="P579" s="334"/>
      <c r="Q579" s="334"/>
      <c r="R579" s="341"/>
      <c r="S579" s="334"/>
      <c r="T579" s="334"/>
      <c r="U579" s="334"/>
      <c r="V579" s="334"/>
      <c r="W579" s="334"/>
      <c r="X579" s="334"/>
      <c r="Y579" s="334"/>
      <c r="Z579" s="334"/>
      <c r="AA579" s="334"/>
      <c r="AB579" s="334"/>
      <c r="AC579" s="334"/>
      <c r="AD579" s="334"/>
      <c r="AE579" s="334"/>
      <c r="AF579" s="334"/>
      <c r="AG579" s="334"/>
      <c r="AH579" s="334"/>
      <c r="AI579" s="342"/>
      <c r="AK579" s="13"/>
    </row>
    <row r="580" spans="1:37" s="343" customFormat="1" ht="15.75" x14ac:dyDescent="0.25">
      <c r="A580" s="334"/>
      <c r="B580" s="334"/>
      <c r="C580" s="334"/>
      <c r="D580" s="334"/>
      <c r="E580" s="344" t="s">
        <v>1147</v>
      </c>
      <c r="F580" s="336"/>
      <c r="G580" s="337"/>
      <c r="H580" s="338">
        <f>H4-H578</f>
        <v>-5.5134296417236328E-7</v>
      </c>
      <c r="I580" s="334"/>
      <c r="J580" s="334"/>
      <c r="K580" s="318"/>
      <c r="L580" s="10"/>
      <c r="M580" s="340"/>
      <c r="N580" s="334"/>
      <c r="O580" s="334"/>
      <c r="P580" s="334"/>
      <c r="Q580" s="334"/>
      <c r="R580" s="334"/>
      <c r="S580" s="334"/>
      <c r="T580" s="334"/>
      <c r="U580" s="334"/>
      <c r="V580" s="334"/>
      <c r="W580" s="334"/>
      <c r="X580" s="334"/>
      <c r="Y580" s="334"/>
      <c r="Z580" s="334"/>
      <c r="AA580" s="334"/>
      <c r="AB580" s="334"/>
      <c r="AC580" s="334"/>
      <c r="AD580" s="334"/>
      <c r="AE580" s="334"/>
      <c r="AF580" s="334"/>
      <c r="AG580" s="334"/>
      <c r="AH580" s="334"/>
      <c r="AI580" s="342"/>
      <c r="AK580" s="13"/>
    </row>
    <row r="581" spans="1:37" s="343" customFormat="1" x14ac:dyDescent="0.25">
      <c r="A581" s="345"/>
      <c r="B581" s="345"/>
      <c r="C581" s="345"/>
      <c r="D581" s="345"/>
      <c r="E581" s="3"/>
      <c r="F581" s="336"/>
      <c r="G581" s="337"/>
      <c r="H581" s="338"/>
      <c r="I581" s="334"/>
      <c r="J581" s="334"/>
      <c r="K581" s="318"/>
      <c r="L581" s="346"/>
      <c r="M581" s="347"/>
      <c r="N581" s="341"/>
      <c r="O581" s="334"/>
      <c r="P581" s="334"/>
      <c r="Q581" s="334"/>
      <c r="R581" s="334"/>
      <c r="S581" s="334"/>
      <c r="T581" s="334"/>
      <c r="U581" s="334"/>
      <c r="V581" s="334"/>
      <c r="W581" s="334"/>
      <c r="X581" s="334"/>
      <c r="Y581" s="334"/>
      <c r="Z581" s="334"/>
      <c r="AA581" s="334"/>
      <c r="AB581" s="334"/>
      <c r="AC581" s="334"/>
      <c r="AD581" s="334"/>
      <c r="AE581" s="334"/>
      <c r="AF581" s="334"/>
      <c r="AG581" s="334"/>
      <c r="AH581" s="334"/>
      <c r="AI581" s="342"/>
      <c r="AK581" s="13"/>
    </row>
    <row r="582" spans="1:37" s="343" customFormat="1" x14ac:dyDescent="0.25">
      <c r="A582" s="345"/>
      <c r="B582" s="345"/>
      <c r="C582" s="345"/>
      <c r="D582" s="345"/>
      <c r="E582" s="3"/>
      <c r="F582" s="3"/>
      <c r="G582" s="348"/>
      <c r="H582" s="349"/>
      <c r="I582" s="350"/>
      <c r="J582" s="350"/>
      <c r="K582" s="318"/>
      <c r="L582" s="10"/>
      <c r="M582" s="340"/>
      <c r="N582" s="350"/>
      <c r="O582" s="350"/>
      <c r="P582" s="350"/>
      <c r="Q582" s="350"/>
      <c r="R582" s="350"/>
      <c r="S582" s="350"/>
      <c r="T582" s="350"/>
      <c r="U582" s="350"/>
      <c r="V582" s="350"/>
      <c r="W582" s="350"/>
      <c r="X582" s="350"/>
      <c r="Y582" s="350"/>
      <c r="Z582" s="350"/>
      <c r="AA582" s="350"/>
      <c r="AB582" s="350"/>
      <c r="AC582" s="350"/>
      <c r="AD582" s="350"/>
      <c r="AE582" s="350"/>
      <c r="AF582" s="350"/>
      <c r="AG582" s="350"/>
      <c r="AH582" s="350"/>
      <c r="AI582" s="351"/>
      <c r="AK582" s="13"/>
    </row>
    <row r="583" spans="1:37" s="343" customFormat="1" ht="15" customHeight="1" x14ac:dyDescent="0.25">
      <c r="A583" s="345"/>
      <c r="B583" s="345"/>
      <c r="C583" s="345"/>
      <c r="D583" s="345"/>
      <c r="E583" s="352" t="s">
        <v>1148</v>
      </c>
      <c r="F583" s="353"/>
      <c r="G583" s="354"/>
      <c r="H583" s="355"/>
      <c r="I583" s="356"/>
      <c r="J583" s="356"/>
      <c r="K583" s="357"/>
      <c r="L583" s="358"/>
      <c r="M583" s="359"/>
      <c r="N583" s="356"/>
      <c r="AB583" s="12"/>
      <c r="AC583" s="12"/>
      <c r="AD583" s="12"/>
      <c r="AE583" s="12"/>
      <c r="AF583" s="12"/>
      <c r="AG583" s="12"/>
      <c r="AH583" s="12"/>
      <c r="AI583" s="11"/>
      <c r="AK583" s="13"/>
    </row>
    <row r="584" spans="1:37" s="343" customFormat="1" ht="17.25" x14ac:dyDescent="0.25">
      <c r="A584" s="334"/>
      <c r="B584" s="334"/>
      <c r="C584" s="334"/>
      <c r="D584" s="334"/>
      <c r="E584" s="360" t="s">
        <v>1149</v>
      </c>
      <c r="F584" s="360"/>
      <c r="G584" s="361"/>
      <c r="H584" s="362"/>
      <c r="I584" s="363"/>
      <c r="J584" s="363"/>
      <c r="K584" s="357"/>
      <c r="L584" s="364"/>
      <c r="M584" s="365"/>
      <c r="N584" s="363"/>
      <c r="O584" s="350"/>
      <c r="P584" s="350"/>
      <c r="AB584" s="350"/>
      <c r="AC584" s="350"/>
      <c r="AD584" s="350"/>
      <c r="AE584" s="350"/>
      <c r="AF584" s="350"/>
      <c r="AG584" s="350"/>
      <c r="AH584" s="350"/>
      <c r="AI584" s="351"/>
      <c r="AK584" s="13"/>
    </row>
    <row r="585" spans="1:37" s="343" customFormat="1" ht="17.25" x14ac:dyDescent="0.25">
      <c r="A585" s="334"/>
      <c r="B585" s="334"/>
      <c r="C585" s="334"/>
      <c r="D585" s="334"/>
      <c r="E585" s="366" t="s">
        <v>1150</v>
      </c>
      <c r="F585" s="367"/>
      <c r="G585" s="354"/>
      <c r="H585" s="355"/>
      <c r="I585" s="368"/>
      <c r="J585" s="376" t="s">
        <v>1151</v>
      </c>
      <c r="K585" s="376"/>
      <c r="L585" s="376"/>
      <c r="M585" s="365"/>
      <c r="N585" s="368"/>
      <c r="AB585" s="12"/>
      <c r="AC585" s="12"/>
      <c r="AD585" s="12"/>
      <c r="AE585" s="12"/>
      <c r="AF585" s="12"/>
      <c r="AG585" s="12"/>
      <c r="AH585" s="12"/>
      <c r="AI585" s="11"/>
      <c r="AK585" s="13"/>
    </row>
    <row r="586" spans="1:37" s="343" customFormat="1" ht="17.25" x14ac:dyDescent="0.25">
      <c r="A586" s="334"/>
      <c r="B586" s="334"/>
      <c r="C586" s="334"/>
      <c r="D586" s="334"/>
      <c r="E586" s="360"/>
      <c r="F586" s="369"/>
      <c r="G586" s="369"/>
      <c r="H586" s="369"/>
      <c r="I586" s="356"/>
      <c r="J586" s="363"/>
      <c r="K586" s="369"/>
      <c r="L586" s="370"/>
      <c r="M586" s="371"/>
      <c r="N586" s="356"/>
      <c r="O586" s="12"/>
      <c r="P586" s="12"/>
      <c r="Q586" s="12"/>
      <c r="R586" s="350"/>
      <c r="S586" s="350"/>
      <c r="T586" s="350"/>
      <c r="U586" s="350"/>
      <c r="V586" s="350"/>
      <c r="W586" s="350"/>
      <c r="X586" s="350"/>
      <c r="Y586" s="350"/>
      <c r="Z586" s="350"/>
      <c r="AA586" s="350"/>
      <c r="AB586" s="350"/>
      <c r="AC586" s="350"/>
      <c r="AD586" s="350"/>
      <c r="AE586" s="350"/>
      <c r="AF586" s="350"/>
      <c r="AG586" s="350"/>
      <c r="AH586" s="350"/>
      <c r="AI586" s="351"/>
      <c r="AK586" s="13"/>
    </row>
    <row r="587" spans="1:37" s="343" customFormat="1" ht="17.25" x14ac:dyDescent="0.25">
      <c r="A587" s="334"/>
      <c r="B587" s="334"/>
      <c r="C587" s="334"/>
      <c r="D587" s="334"/>
      <c r="E587" s="360"/>
      <c r="F587" s="369"/>
      <c r="G587" s="369"/>
      <c r="H587" s="369"/>
      <c r="I587" s="363"/>
      <c r="J587" s="356"/>
      <c r="K587" s="356"/>
      <c r="L587" s="356" t="s">
        <v>1150</v>
      </c>
      <c r="M587" s="365"/>
      <c r="N587" s="363"/>
      <c r="O587" s="350"/>
      <c r="P587" s="350"/>
      <c r="Q587" s="350"/>
      <c r="R587" s="350"/>
      <c r="S587" s="350"/>
      <c r="T587" s="350"/>
      <c r="U587" s="350"/>
      <c r="V587" s="350"/>
      <c r="W587" s="350"/>
      <c r="X587" s="350"/>
      <c r="Y587" s="350"/>
      <c r="Z587" s="350"/>
      <c r="AA587" s="350"/>
      <c r="AB587" s="350"/>
      <c r="AC587" s="350"/>
      <c r="AD587" s="350"/>
      <c r="AE587" s="350"/>
      <c r="AF587" s="350"/>
      <c r="AG587" s="350"/>
      <c r="AH587" s="350"/>
      <c r="AI587" s="351"/>
      <c r="AK587" s="13"/>
    </row>
    <row r="588" spans="1:37" s="343" customFormat="1" ht="17.25" x14ac:dyDescent="0.25">
      <c r="A588" s="334"/>
      <c r="B588" s="334"/>
      <c r="C588" s="334"/>
      <c r="D588" s="334"/>
      <c r="E588" s="360"/>
      <c r="F588" s="369"/>
      <c r="G588" s="369"/>
      <c r="H588" s="369"/>
      <c r="I588" s="356"/>
      <c r="J588" s="356"/>
      <c r="K588" s="372"/>
      <c r="L588" s="356"/>
      <c r="M588" s="371"/>
      <c r="N588" s="356"/>
      <c r="O588" s="12"/>
      <c r="P588" s="12"/>
      <c r="Q588" s="12"/>
      <c r="R588" s="350"/>
      <c r="S588" s="350"/>
      <c r="T588" s="350"/>
      <c r="U588" s="350"/>
      <c r="V588" s="350"/>
      <c r="W588" s="350"/>
      <c r="X588" s="350"/>
      <c r="Y588" s="350"/>
      <c r="Z588" s="350"/>
      <c r="AA588" s="350"/>
      <c r="AB588" s="350"/>
      <c r="AC588" s="350"/>
      <c r="AD588" s="350"/>
      <c r="AE588" s="350"/>
      <c r="AF588" s="350"/>
      <c r="AG588" s="350"/>
      <c r="AH588" s="350"/>
      <c r="AI588" s="351"/>
      <c r="AK588" s="13"/>
    </row>
    <row r="589" spans="1:37" s="343" customFormat="1" ht="17.25" x14ac:dyDescent="0.25">
      <c r="A589" s="334"/>
      <c r="B589" s="334"/>
      <c r="C589" s="334"/>
      <c r="D589" s="334"/>
      <c r="E589" s="360"/>
      <c r="F589" s="356"/>
      <c r="G589" s="356"/>
      <c r="H589" s="356"/>
      <c r="I589" s="356"/>
      <c r="J589" s="356"/>
      <c r="K589" s="372"/>
      <c r="L589" s="356"/>
      <c r="M589" s="371"/>
      <c r="N589" s="356"/>
      <c r="O589" s="12"/>
      <c r="P589" s="12"/>
      <c r="Q589" s="12"/>
      <c r="R589" s="350"/>
      <c r="S589" s="350"/>
      <c r="T589" s="350"/>
      <c r="U589" s="350"/>
      <c r="V589" s="350"/>
      <c r="W589" s="350"/>
      <c r="X589" s="350"/>
      <c r="Y589" s="350"/>
      <c r="Z589" s="350"/>
      <c r="AA589" s="350"/>
      <c r="AB589" s="350"/>
      <c r="AC589" s="350"/>
      <c r="AD589" s="350"/>
      <c r="AE589" s="350"/>
      <c r="AF589" s="350"/>
      <c r="AG589" s="350"/>
      <c r="AH589" s="350"/>
      <c r="AI589" s="351"/>
      <c r="AK589" s="13"/>
    </row>
    <row r="590" spans="1:37" s="343" customFormat="1" ht="17.25" x14ac:dyDescent="0.25">
      <c r="A590" s="12"/>
      <c r="B590" s="12"/>
      <c r="C590" s="12"/>
      <c r="D590" s="12"/>
      <c r="E590" s="360"/>
      <c r="F590" s="373"/>
      <c r="G590" s="354"/>
      <c r="H590" s="355"/>
      <c r="I590" s="356"/>
      <c r="J590" s="376" t="s">
        <v>1152</v>
      </c>
      <c r="K590" s="376"/>
      <c r="L590" s="376"/>
      <c r="M590" s="365"/>
      <c r="N590" s="356"/>
      <c r="Q590" s="12"/>
      <c r="R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1"/>
      <c r="AK590" s="13"/>
    </row>
    <row r="591" spans="1:37" s="343" customFormat="1" ht="17.25" x14ac:dyDescent="0.25">
      <c r="A591" s="12"/>
      <c r="B591" s="12"/>
      <c r="C591" s="12"/>
      <c r="D591" s="12"/>
      <c r="E591" s="360"/>
      <c r="F591" s="369"/>
      <c r="G591" s="369"/>
      <c r="H591" s="369"/>
      <c r="I591" s="363"/>
      <c r="J591" s="369"/>
      <c r="K591" s="354"/>
      <c r="L591" s="362"/>
      <c r="M591" s="365"/>
      <c r="N591" s="363"/>
      <c r="O591" s="350"/>
      <c r="P591" s="350"/>
      <c r="Q591" s="350"/>
      <c r="R591" s="350"/>
      <c r="S591" s="350"/>
      <c r="T591" s="350"/>
      <c r="U591" s="350"/>
      <c r="V591" s="350"/>
      <c r="W591" s="350"/>
      <c r="X591" s="350"/>
      <c r="Y591" s="350"/>
      <c r="Z591" s="350"/>
      <c r="AA591" s="350"/>
      <c r="AB591" s="350"/>
      <c r="AC591" s="350"/>
      <c r="AD591" s="350"/>
      <c r="AE591" s="350"/>
      <c r="AF591" s="350"/>
      <c r="AG591" s="350"/>
      <c r="AH591" s="350"/>
      <c r="AI591" s="351"/>
      <c r="AK591" s="13"/>
    </row>
    <row r="592" spans="1:37" ht="17.25" x14ac:dyDescent="0.25">
      <c r="A592" s="12"/>
      <c r="B592" s="12"/>
      <c r="C592" s="12"/>
      <c r="D592" s="12"/>
      <c r="E592" s="360"/>
      <c r="F592" s="360"/>
      <c r="G592" s="361"/>
      <c r="H592" s="374"/>
      <c r="I592" s="356"/>
      <c r="J592" s="356"/>
      <c r="K592" s="356"/>
      <c r="L592" s="356" t="s">
        <v>1153</v>
      </c>
      <c r="M592" s="365"/>
      <c r="N592" s="356"/>
      <c r="O592" s="1"/>
      <c r="P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J592" s="1"/>
    </row>
    <row r="1252" spans="9:9" x14ac:dyDescent="0.25">
      <c r="I1252" s="10">
        <f>I1251-I1250</f>
        <v>0</v>
      </c>
    </row>
  </sheetData>
  <autoFilter ref="C7:N578"/>
  <mergeCells count="2">
    <mergeCell ref="J585:L585"/>
    <mergeCell ref="J590:L590"/>
  </mergeCells>
  <printOptions horizontalCentered="1"/>
  <pageMargins left="0" right="0" top="0" bottom="0.31496062992125984" header="0" footer="0.15748031496062992"/>
  <pageSetup paperSize="9" scale="65" fitToHeight="0" orientation="landscape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</dc:creator>
  <cp:lastModifiedBy>Sonia Pirelli</cp:lastModifiedBy>
  <dcterms:created xsi:type="dcterms:W3CDTF">2022-07-29T11:42:46Z</dcterms:created>
  <dcterms:modified xsi:type="dcterms:W3CDTF">2022-08-04T09:07:37Z</dcterms:modified>
</cp:coreProperties>
</file>