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2\CE III trim_2022\CE 3 TRIM_DEF\"/>
    </mc:Choice>
  </mc:AlternateContent>
  <bookViews>
    <workbookView xWindow="0" yWindow="0" windowWidth="28800" windowHeight="11730"/>
  </bookViews>
  <sheets>
    <sheet name=" Nuovo Modello CE" sheetId="1" r:id="rId1"/>
    <sheet name="Raccord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CE'!$C$7:$I$578</definedName>
    <definedName name="_xlnm._FilterDatabase" localSheetId="1" hidden="1">'Raccordo CE'!$F$2:$K$1249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 localSheetId="0">[6]VALORI!#REF!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 localSheetId="0">'[9]Quadro tendenziale 28-6-2005'!#REF!</definedName>
    <definedName name="AdIrcss00">'[9]Quadro tendenziale 28-6-2005'!#REF!</definedName>
    <definedName name="AdIrcss01" localSheetId="0">'[9]Quadro tendenziale 28-6-2005'!#REF!</definedName>
    <definedName name="AdIrcss01">'[9]Quadro tendenziale 28-6-2005'!#REF!</definedName>
    <definedName name="AdIrcss02" localSheetId="0">'[9]Quadro tendenziale 28-6-2005'!#REF!</definedName>
    <definedName name="AdIrcss02">'[9]Quadro tendenziale 28-6-2005'!#REF!</definedName>
    <definedName name="AdIrcss03" localSheetId="0">'[9]Quadro tendenziale 28-6-2005'!#REF!</definedName>
    <definedName name="AdIrcss03">'[9]Quadro tendenziale 28-6-2005'!#REF!</definedName>
    <definedName name="AdIrcss04" localSheetId="0">'[9]Quadro tendenziale 28-6-2005'!#REF!</definedName>
    <definedName name="AdIrcss04">'[9]Quadro tendenziale 28-6-2005'!#REF!</definedName>
    <definedName name="AdIrcss05" localSheetId="0">'[9]Quadro tendenziale 28-6-2005'!#REF!</definedName>
    <definedName name="AdIrcss05">'[9]Quadro tendenziale 28-6-2005'!#REF!</definedName>
    <definedName name="AdIrcss06" localSheetId="0">'[9]Quadro tendenziale 28-6-2005'!#REF!</definedName>
    <definedName name="AdIrcss06">'[9]Quadro tendenziale 28-6-2005'!#REF!</definedName>
    <definedName name="AdIrcss07" localSheetId="0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CE'!$A$1:$I$595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 localSheetId="0">[13]attivo!#REF!</definedName>
    <definedName name="Aziende">[14]attivo!#REF!</definedName>
    <definedName name="b">[3]VALORI!$C$30</definedName>
    <definedName name="B_VAL_2" localSheetId="0">[6]VALORI!#REF!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'[20]tabella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[20]Foglio1!$A:$B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'[23]estrazione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'[26]Contratti 2021'!#REF!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'[27]Elenco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'[29]Quadro macro'!$C$14</definedName>
    <definedName name="partsicilia">'[29]Quadro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[16]Ricavi!#REF!</definedName>
    <definedName name="Prestaz">[17]Ricavi!#REF!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'[33]Quadro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'[20]tabella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[16]Ricavi!#REF!</definedName>
    <definedName name="suore">[17]Ricavi!#REF!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'[9]Quadro tendenziale 28-6-2005'!#REF!</definedName>
    <definedName name="tadAcqBen00">'[9]Quadro tendenziale 28-6-2005'!#REF!</definedName>
    <definedName name="tadAcqBen01" localSheetId="0">'[9]Quadro tendenziale 28-6-2005'!#REF!</definedName>
    <definedName name="tadAcqBen01">'[9]Quadro tendenziale 28-6-2005'!#REF!</definedName>
    <definedName name="tadAcqBen02" localSheetId="0">'[9]Quadro tendenziale 28-6-2005'!#REF!</definedName>
    <definedName name="tadAcqBen02">'[9]Quadro tendenziale 28-6-2005'!#REF!</definedName>
    <definedName name="tadAcqBen03" localSheetId="0">'[9]Quadro tendenziale 28-6-2005'!#REF!</definedName>
    <definedName name="tadAcqBen03">'[9]Quadro tendenziale 28-6-2005'!#REF!</definedName>
    <definedName name="tadAcqBen04" localSheetId="0">'[9]Quadro tendenziale 28-6-2005'!#REF!</definedName>
    <definedName name="tadAcqBen04">'[9]Quadro tendenziale 28-6-2005'!#REF!</definedName>
    <definedName name="tadAcqBen05" localSheetId="0">'[9]Quadro tendenziale 28-6-2005'!#REF!</definedName>
    <definedName name="tadAcqBen05">'[9]Quadro tendenziale 28-6-2005'!#REF!</definedName>
    <definedName name="tadAcqBen06" localSheetId="0">'[9]Quadro tendenziale 28-6-2005'!#REF!</definedName>
    <definedName name="tadAcqBen06">'[9]Quadro tendenziale 28-6-2005'!#REF!</definedName>
    <definedName name="tadAcqBen07" localSheetId="0">'[9]Quadro tendenziale 28-6-2005'!#REF!</definedName>
    <definedName name="tadAcqBen07">'[9]Quadro tendenziale 28-6-2005'!#REF!</definedName>
    <definedName name="tadAcqBen08" localSheetId="0">'[9]Quadro tendenziale 28-6-2005'!#REF!</definedName>
    <definedName name="tadAcqBen08">'[9]Quadro tendenziale 28-6-2005'!#REF!</definedName>
    <definedName name="tadAltrEnti00" localSheetId="0">'[9]Quadro tendenziale 28-6-2005'!#REF!</definedName>
    <definedName name="tadAltrEnti00">'[9]Quadro tendenziale 28-6-2005'!#REF!</definedName>
    <definedName name="tadAltrEnti01" localSheetId="0">'[9]Quadro tendenziale 28-6-2005'!#REF!</definedName>
    <definedName name="tadAltrEnti01">'[9]Quadro tendenziale 28-6-2005'!#REF!</definedName>
    <definedName name="tadAltrEnti02" localSheetId="0">'[9]Quadro tendenziale 28-6-2005'!#REF!</definedName>
    <definedName name="tadAltrEnti02">'[9]Quadro tendenziale 28-6-2005'!#REF!</definedName>
    <definedName name="tadAltrEnti03" localSheetId="0">'[9]Quadro tendenziale 28-6-2005'!#REF!</definedName>
    <definedName name="tadAltrEnti03">'[9]Quadro tendenziale 28-6-2005'!#REF!</definedName>
    <definedName name="tadAltrEnti04" localSheetId="0">'[9]Quadro tendenziale 28-6-2005'!#REF!</definedName>
    <definedName name="tadAltrEnti04">'[9]Quadro tendenziale 28-6-2005'!#REF!</definedName>
    <definedName name="tadAltrEnti05" localSheetId="0">'[9]Quadro tendenziale 28-6-2005'!#REF!</definedName>
    <definedName name="tadAltrEnti05">'[9]Quadro tendenziale 28-6-2005'!#REF!</definedName>
    <definedName name="tadAltrEnti06" localSheetId="0">'[9]Quadro tendenziale 28-6-2005'!#REF!</definedName>
    <definedName name="tadAltrEnti06">'[9]Quadro tendenziale 28-6-2005'!#REF!</definedName>
    <definedName name="tadAltrEnti07" localSheetId="0">'[9]Quadro tendenziale 28-6-2005'!#REF!</definedName>
    <definedName name="tadAltrEnti07">'[9]Quadro tendenziale 28-6-2005'!#REF!</definedName>
    <definedName name="tadAltrEnti08" localSheetId="0">'[9]Quadro tendenziale 28-6-2005'!#REF!</definedName>
    <definedName name="tadAltrEnti08">'[9]Quadro tendenziale 28-6-2005'!#REF!</definedName>
    <definedName name="tadAltrServ00" localSheetId="0">'[9]Quadro tendenziale 28-6-2005'!#REF!</definedName>
    <definedName name="tadAltrServ00">'[9]Quadro tendenziale 28-6-2005'!#REF!</definedName>
    <definedName name="tadAltrServ01" localSheetId="0">'[9]Quadro tendenziale 28-6-2005'!#REF!</definedName>
    <definedName name="tadAltrServ01">'[9]Quadro tendenziale 28-6-2005'!#REF!</definedName>
    <definedName name="tadAltrServ02" localSheetId="0">'[9]Quadro tendenziale 28-6-2005'!#REF!</definedName>
    <definedName name="tadAltrServ02">'[9]Quadro tendenziale 28-6-2005'!#REF!</definedName>
    <definedName name="tadAltrServ03" localSheetId="0">'[9]Quadro tendenziale 28-6-2005'!#REF!</definedName>
    <definedName name="tadAltrServ03">'[9]Quadro tendenziale 28-6-2005'!#REF!</definedName>
    <definedName name="tadAltrServ04" localSheetId="0">'[9]Quadro tendenziale 28-6-2005'!#REF!</definedName>
    <definedName name="tadAltrServ04">'[9]Quadro tendenziale 28-6-2005'!#REF!</definedName>
    <definedName name="tadAltrServ05" localSheetId="0">'[9]Quadro tendenziale 28-6-2005'!#REF!</definedName>
    <definedName name="tadAltrServ05">'[9]Quadro tendenziale 28-6-2005'!#REF!</definedName>
    <definedName name="tadAltrServ06" localSheetId="0">'[9]Quadro tendenziale 28-6-2005'!#REF!</definedName>
    <definedName name="tadAltrServ06">'[9]Quadro tendenziale 28-6-2005'!#REF!</definedName>
    <definedName name="tadAltrServ07" localSheetId="0">'[9]Quadro tendenziale 28-6-2005'!#REF!</definedName>
    <definedName name="tadAltrServ07">'[9]Quadro tendenziale 28-6-2005'!#REF!</definedName>
    <definedName name="tadAltrServ08" localSheetId="0">'[9]Quadro tendenziale 28-6-2005'!#REF!</definedName>
    <definedName name="tadAltrServ08">'[9]Quadro tendenziale 28-6-2005'!#REF!</definedName>
    <definedName name="tadAmmGen00" localSheetId="0">'[9]Quadro tendenziale 28-6-2005'!#REF!</definedName>
    <definedName name="tadAmmGen00">'[9]Quadro tendenziale 28-6-2005'!#REF!</definedName>
    <definedName name="tadAmmGen01" localSheetId="0">'[9]Quadro tendenziale 28-6-2005'!#REF!</definedName>
    <definedName name="tadAmmGen01">'[9]Quadro tendenziale 28-6-2005'!#REF!</definedName>
    <definedName name="tadAmmGen02" localSheetId="0">'[9]Quadro tendenziale 28-6-2005'!#REF!</definedName>
    <definedName name="tadAmmGen02">'[9]Quadro tendenziale 28-6-2005'!#REF!</definedName>
    <definedName name="tadAmmGen03" localSheetId="0">'[9]Quadro tendenziale 28-6-2005'!#REF!</definedName>
    <definedName name="tadAmmGen03">'[9]Quadro tendenziale 28-6-2005'!#REF!</definedName>
    <definedName name="tadAmmGen04" localSheetId="0">'[9]Quadro tendenziale 28-6-2005'!#REF!</definedName>
    <definedName name="tadAmmGen04">'[9]Quadro tendenziale 28-6-2005'!#REF!</definedName>
    <definedName name="tadAmmGen05" localSheetId="0">'[9]Quadro tendenziale 28-6-2005'!#REF!</definedName>
    <definedName name="tadAmmGen05">'[9]Quadro tendenziale 28-6-2005'!#REF!</definedName>
    <definedName name="tadAmmGen06" localSheetId="0">'[9]Quadro tendenziale 28-6-2005'!#REF!</definedName>
    <definedName name="tadAmmGen06">'[9]Quadro tendenziale 28-6-2005'!#REF!</definedName>
    <definedName name="tadAmmGen07" localSheetId="0">'[9]Quadro tendenziale 28-6-2005'!#REF!</definedName>
    <definedName name="tadAmmGen07">'[9]Quadro tendenziale 28-6-2005'!#REF!</definedName>
    <definedName name="tadAmmGen08" localSheetId="0">'[9]Quadro tendenziale 28-6-2005'!#REF!</definedName>
    <definedName name="tadAmmGen08">'[9]Quadro tendenziale 28-6-2005'!#REF!</definedName>
    <definedName name="tadExtrFsn00" localSheetId="0">'[9]Quadro tendenziale 28-6-2005'!#REF!</definedName>
    <definedName name="tadExtrFsn00">'[9]Quadro tendenziale 28-6-2005'!#REF!</definedName>
    <definedName name="tadExtrFsn01" localSheetId="0">'[9]Quadro tendenziale 28-6-2005'!#REF!</definedName>
    <definedName name="tadExtrFsn01">'[9]Quadro tendenziale 28-6-2005'!#REF!</definedName>
    <definedName name="tadExtrFsn02" localSheetId="0">'[9]Quadro tendenziale 28-6-2005'!#REF!</definedName>
    <definedName name="tadExtrFsn02">'[9]Quadro tendenziale 28-6-2005'!#REF!</definedName>
    <definedName name="tadExtrFsn03" localSheetId="0">'[9]Quadro tendenziale 28-6-2005'!#REF!</definedName>
    <definedName name="tadExtrFsn03">'[9]Quadro tendenziale 28-6-2005'!#REF!</definedName>
    <definedName name="tadExtrFsn04" localSheetId="0">'[9]Quadro tendenziale 28-6-2005'!#REF!</definedName>
    <definedName name="tadExtrFsn04">'[9]Quadro tendenziale 28-6-2005'!#REF!</definedName>
    <definedName name="tadExtrFsn05" localSheetId="0">'[9]Quadro tendenziale 28-6-2005'!#REF!</definedName>
    <definedName name="tadExtrFsn05">'[9]Quadro tendenziale 28-6-2005'!#REF!</definedName>
    <definedName name="tadExtrFsn06" localSheetId="0">'[9]Quadro tendenziale 28-6-2005'!#REF!</definedName>
    <definedName name="tadExtrFsn06">'[9]Quadro tendenziale 28-6-2005'!#REF!</definedName>
    <definedName name="tadExtrFsn07" localSheetId="0">'[9]Quadro tendenziale 28-6-2005'!#REF!</definedName>
    <definedName name="tadExtrFsn07">'[9]Quadro tendenziale 28-6-2005'!#REF!</definedName>
    <definedName name="tadExtrFsn08" localSheetId="0">'[9]Quadro tendenziale 28-6-2005'!#REF!</definedName>
    <definedName name="tadExtrFsn08">'[9]Quadro tendenziale 28-6-2005'!#REF!</definedName>
    <definedName name="tadImpTax00" localSheetId="0">'[9]Quadro tendenziale 28-6-2005'!#REF!</definedName>
    <definedName name="tadImpTax00">'[9]Quadro tendenziale 28-6-2005'!#REF!</definedName>
    <definedName name="tadImpTax01" localSheetId="0">'[9]Quadro tendenziale 28-6-2005'!#REF!</definedName>
    <definedName name="tadImpTax01">'[9]Quadro tendenziale 28-6-2005'!#REF!</definedName>
    <definedName name="tadImpTax02" localSheetId="0">'[9]Quadro tendenziale 28-6-2005'!#REF!</definedName>
    <definedName name="tadImpTax02">'[9]Quadro tendenziale 28-6-2005'!#REF!</definedName>
    <definedName name="tadImpTax03" localSheetId="0">'[9]Quadro tendenziale 28-6-2005'!#REF!</definedName>
    <definedName name="tadImpTax03">'[9]Quadro tendenziale 28-6-2005'!#REF!</definedName>
    <definedName name="tadImpTax04" localSheetId="0">'[9]Quadro tendenziale 28-6-2005'!#REF!</definedName>
    <definedName name="tadImpTax04">'[9]Quadro tendenziale 28-6-2005'!#REF!</definedName>
    <definedName name="tadImpTax05" localSheetId="0">'[9]Quadro tendenziale 28-6-2005'!#REF!</definedName>
    <definedName name="tadImpTax05">'[9]Quadro tendenziale 28-6-2005'!#REF!</definedName>
    <definedName name="tadImpTax06" localSheetId="0">'[9]Quadro tendenziale 28-6-2005'!#REF!</definedName>
    <definedName name="tadImpTax06">'[9]Quadro tendenziale 28-6-2005'!#REF!</definedName>
    <definedName name="tadImpTax07" localSheetId="0">'[9]Quadro tendenziale 28-6-2005'!#REF!</definedName>
    <definedName name="tadImpTax07">'[9]Quadro tendenziale 28-6-2005'!#REF!</definedName>
    <definedName name="tadImpTax08" localSheetId="0">'[9]Quadro tendenziale 28-6-2005'!#REF!</definedName>
    <definedName name="tadImpTax08">'[9]Quadro tendenziale 28-6-2005'!#REF!</definedName>
    <definedName name="tadIrcss00" localSheetId="0">'[9]Quadro tendenziale 28-6-2005'!#REF!</definedName>
    <definedName name="tadIrcss00">'[9]Quadro tendenziale 28-6-2005'!#REF!</definedName>
    <definedName name="tadIrcss01" localSheetId="0">'[9]Quadro tendenziale 28-6-2005'!#REF!</definedName>
    <definedName name="tadIrcss01">'[9]Quadro tendenziale 28-6-2005'!#REF!</definedName>
    <definedName name="tadIrcss02" localSheetId="0">'[9]Quadro tendenziale 28-6-2005'!#REF!</definedName>
    <definedName name="tadIrcss02">'[9]Quadro tendenziale 28-6-2005'!#REF!</definedName>
    <definedName name="tadIrcss03" localSheetId="0">'[9]Quadro tendenziale 28-6-2005'!#REF!</definedName>
    <definedName name="tadIrcss03">'[9]Quadro tendenziale 28-6-2005'!#REF!</definedName>
    <definedName name="tadIrcss04" localSheetId="0">'[9]Quadro tendenziale 28-6-2005'!#REF!</definedName>
    <definedName name="tadIrcss04">'[9]Quadro tendenziale 28-6-2005'!#REF!</definedName>
    <definedName name="tadIrcss05" localSheetId="0">'[9]Quadro tendenziale 28-6-2005'!#REF!</definedName>
    <definedName name="tadIrcss05">'[9]Quadro tendenziale 28-6-2005'!#REF!</definedName>
    <definedName name="tadIrcss06" localSheetId="0">'[9]Quadro tendenziale 28-6-2005'!#REF!</definedName>
    <definedName name="tadIrcss06">'[9]Quadro tendenziale 28-6-2005'!#REF!</definedName>
    <definedName name="tadIrcss07" localSheetId="0">'[9]Quadro tendenziale 28-6-2005'!#REF!</definedName>
    <definedName name="tadIrcss07">'[9]Quadro tendenziale 28-6-2005'!#REF!</definedName>
    <definedName name="tadIrcss08" localSheetId="0">'[9]Quadro tendenziale 28-6-2005'!#REF!</definedName>
    <definedName name="tadIrcss08">'[9]Quadro tendenziale 28-6-2005'!#REF!</definedName>
    <definedName name="tadManutenz00" localSheetId="0">'[9]Quadro tendenziale 28-6-2005'!#REF!</definedName>
    <definedName name="tadManutenz00">'[9]Quadro tendenziale 28-6-2005'!#REF!</definedName>
    <definedName name="tadManutenz01" localSheetId="0">'[9]Quadro tendenziale 28-6-2005'!#REF!</definedName>
    <definedName name="tadManutenz01">'[9]Quadro tendenziale 28-6-2005'!#REF!</definedName>
    <definedName name="tadManutenz02" localSheetId="0">'[9]Quadro tendenziale 28-6-2005'!#REF!</definedName>
    <definedName name="tadManutenz02">'[9]Quadro tendenziale 28-6-2005'!#REF!</definedName>
    <definedName name="tadManutenz03" localSheetId="0">'[9]Quadro tendenziale 28-6-2005'!#REF!</definedName>
    <definedName name="tadManutenz03">'[9]Quadro tendenziale 28-6-2005'!#REF!</definedName>
    <definedName name="tadManutenz04" localSheetId="0">'[9]Quadro tendenziale 28-6-2005'!#REF!</definedName>
    <definedName name="tadManutenz04">'[9]Quadro tendenziale 28-6-2005'!#REF!</definedName>
    <definedName name="tadManutenz05" localSheetId="0">'[9]Quadro tendenziale 28-6-2005'!#REF!</definedName>
    <definedName name="tadManutenz05">'[9]Quadro tendenziale 28-6-2005'!#REF!</definedName>
    <definedName name="tadManutenz06" localSheetId="0">'[9]Quadro tendenziale 28-6-2005'!#REF!</definedName>
    <definedName name="tadManutenz06">'[9]Quadro tendenziale 28-6-2005'!#REF!</definedName>
    <definedName name="tadManutenz07" localSheetId="0">'[9]Quadro tendenziale 28-6-2005'!#REF!</definedName>
    <definedName name="tadManutenz07">'[9]Quadro tendenziale 28-6-2005'!#REF!</definedName>
    <definedName name="tadManutenz08" localSheetId="0">'[9]Quadro tendenziale 28-6-2005'!#REF!</definedName>
    <definedName name="tadManutenz08">'[9]Quadro tendenziale 28-6-2005'!#REF!</definedName>
    <definedName name="tadmedgen00" localSheetId="0">'[9]Quadro tendenziale 28-6-2005'!#REF!</definedName>
    <definedName name="tadmedgen00">'[9]Quadro tendenziale 28-6-2005'!#REF!</definedName>
    <definedName name="tadmedgen01" localSheetId="0">'[9]Quadro tendenziale 28-6-2005'!#REF!</definedName>
    <definedName name="tadmedgen01">'[9]Quadro tendenziale 28-6-2005'!#REF!</definedName>
    <definedName name="tadmedgen02" localSheetId="0">'[9]Quadro tendenziale 28-6-2005'!#REF!</definedName>
    <definedName name="tadmedgen02">'[9]Quadro tendenziale 28-6-2005'!#REF!</definedName>
    <definedName name="tadmedgen03" localSheetId="0">'[9]Quadro tendenziale 28-6-2005'!#REF!</definedName>
    <definedName name="tadmedgen03">'[9]Quadro tendenziale 28-6-2005'!#REF!</definedName>
    <definedName name="tadmedgen04" localSheetId="0">'[9]Quadro tendenziale 28-6-2005'!#REF!</definedName>
    <definedName name="tadmedgen04">'[9]Quadro tendenziale 28-6-2005'!#REF!</definedName>
    <definedName name="tadmedgen05" localSheetId="0">'[9]Quadro tendenziale 28-6-2005'!#REF!</definedName>
    <definedName name="tadmedgen05">'[9]Quadro tendenziale 28-6-2005'!#REF!</definedName>
    <definedName name="tadmedgen06" localSheetId="0">'[9]Quadro tendenziale 28-6-2005'!#REF!</definedName>
    <definedName name="tadmedgen06">'[9]Quadro tendenziale 28-6-2005'!#REF!</definedName>
    <definedName name="tadmedgen07" localSheetId="0">'[9]Quadro tendenziale 28-6-2005'!#REF!</definedName>
    <definedName name="tadmedgen07">'[9]Quadro tendenziale 28-6-2005'!#REF!</definedName>
    <definedName name="tadmedgen08" localSheetId="0">'[9]Quadro tendenziale 28-6-2005'!#REF!</definedName>
    <definedName name="tadmedgen08">'[9]Quadro tendenziale 28-6-2005'!#REF!</definedName>
    <definedName name="tadOnFin00" localSheetId="0">'[9]Quadro tendenziale 28-6-2005'!#REF!</definedName>
    <definedName name="tadOnFin00">'[9]Quadro tendenziale 28-6-2005'!#REF!</definedName>
    <definedName name="tadOnFin01" localSheetId="0">'[9]Quadro tendenziale 28-6-2005'!#REF!</definedName>
    <definedName name="tadOnFin01">'[9]Quadro tendenziale 28-6-2005'!#REF!</definedName>
    <definedName name="tadOnFin02" localSheetId="0">'[9]Quadro tendenziale 28-6-2005'!#REF!</definedName>
    <definedName name="tadOnFin02">'[9]Quadro tendenziale 28-6-2005'!#REF!</definedName>
    <definedName name="tadOnFin03" localSheetId="0">'[9]Quadro tendenziale 28-6-2005'!#REF!</definedName>
    <definedName name="tadOnFin03">'[9]Quadro tendenziale 28-6-2005'!#REF!</definedName>
    <definedName name="tadOnFin04" localSheetId="0">'[9]Quadro tendenziale 28-6-2005'!#REF!</definedName>
    <definedName name="tadOnFin04">'[9]Quadro tendenziale 28-6-2005'!#REF!</definedName>
    <definedName name="tadOnFin05" localSheetId="0">'[9]Quadro tendenziale 28-6-2005'!#REF!</definedName>
    <definedName name="tadOnFin05">'[9]Quadro tendenziale 28-6-2005'!#REF!</definedName>
    <definedName name="tadOnFin06" localSheetId="0">'[9]Quadro tendenziale 28-6-2005'!#REF!</definedName>
    <definedName name="tadOnFin06">'[9]Quadro tendenziale 28-6-2005'!#REF!</definedName>
    <definedName name="tadOnFin07" localSheetId="0">'[9]Quadro tendenziale 28-6-2005'!#REF!</definedName>
    <definedName name="tadOnFin07">'[9]Quadro tendenziale 28-6-2005'!#REF!</definedName>
    <definedName name="tadOnFin08" localSheetId="0">'[9]Quadro tendenziale 28-6-2005'!#REF!</definedName>
    <definedName name="tadOnFin08">'[9]Quadro tendenziale 28-6-2005'!#REF!</definedName>
    <definedName name="tadOspPriv00" localSheetId="0">'[9]Quadro tendenziale 28-6-2005'!#REF!</definedName>
    <definedName name="tadOspPriv00">'[9]Quadro tendenziale 28-6-2005'!#REF!</definedName>
    <definedName name="tadOspPriv01" localSheetId="0">'[9]Quadro tendenziale 28-6-2005'!#REF!</definedName>
    <definedName name="tadOspPriv01">'[9]Quadro tendenziale 28-6-2005'!#REF!</definedName>
    <definedName name="tadOspPriv02" localSheetId="0">'[9]Quadro tendenziale 28-6-2005'!#REF!</definedName>
    <definedName name="tadOspPriv02">'[9]Quadro tendenziale 28-6-2005'!#REF!</definedName>
    <definedName name="tadOspPriv03" localSheetId="0">'[9]Quadro tendenziale 28-6-2005'!#REF!</definedName>
    <definedName name="tadOspPriv03">'[9]Quadro tendenziale 28-6-2005'!#REF!</definedName>
    <definedName name="tadOspPriv04" localSheetId="0">'[9]Quadro tendenziale 28-6-2005'!#REF!</definedName>
    <definedName name="tadOspPriv04">'[9]Quadro tendenziale 28-6-2005'!#REF!</definedName>
    <definedName name="tadOspPriv05" localSheetId="0">'[9]Quadro tendenziale 28-6-2005'!#REF!</definedName>
    <definedName name="tadOspPriv05">'[9]Quadro tendenziale 28-6-2005'!#REF!</definedName>
    <definedName name="tadOspPriv06" localSheetId="0">'[9]Quadro tendenziale 28-6-2005'!#REF!</definedName>
    <definedName name="tadOspPriv06">'[9]Quadro tendenziale 28-6-2005'!#REF!</definedName>
    <definedName name="tadOspPriv07" localSheetId="0">'[9]Quadro tendenziale 28-6-2005'!#REF!</definedName>
    <definedName name="tadOspPriv07">'[9]Quadro tendenziale 28-6-2005'!#REF!</definedName>
    <definedName name="tadOspPriv08" localSheetId="0">'[9]Quadro tendenziale 28-6-2005'!#REF!</definedName>
    <definedName name="tadOspPriv08">'[9]Quadro tendenziale 28-6-2005'!#REF!</definedName>
    <definedName name="tadOspPubb00" localSheetId="0">'[9]Quadro tendenziale 28-6-2005'!#REF!</definedName>
    <definedName name="tadOspPubb00">'[9]Quadro tendenziale 28-6-2005'!#REF!</definedName>
    <definedName name="tadOspPubb01" localSheetId="0">'[9]Quadro tendenziale 28-6-2005'!#REF!</definedName>
    <definedName name="tadOspPubb01">'[9]Quadro tendenziale 28-6-2005'!#REF!</definedName>
    <definedName name="tadOspPubb02" localSheetId="0">'[9]Quadro tendenziale 28-6-2005'!#REF!</definedName>
    <definedName name="tadOspPubb02">'[9]Quadro tendenziale 28-6-2005'!#REF!</definedName>
    <definedName name="tadOspPubb03" localSheetId="0">'[9]Quadro tendenziale 28-6-2005'!#REF!</definedName>
    <definedName name="tadOspPubb03">'[9]Quadro tendenziale 28-6-2005'!#REF!</definedName>
    <definedName name="tadOspPubb04" localSheetId="0">'[9]Quadro tendenziale 28-6-2005'!#REF!</definedName>
    <definedName name="tadOspPubb04">'[9]Quadro tendenziale 28-6-2005'!#REF!</definedName>
    <definedName name="tadOspPubb05" localSheetId="0">'[9]Quadro tendenziale 28-6-2005'!#REF!</definedName>
    <definedName name="tadOspPubb05">'[9]Quadro tendenziale 28-6-2005'!#REF!</definedName>
    <definedName name="tadOspPubb06" localSheetId="0">'[9]Quadro tendenziale 28-6-2005'!#REF!</definedName>
    <definedName name="tadOspPubb06">'[9]Quadro tendenziale 28-6-2005'!#REF!</definedName>
    <definedName name="tadOspPubb07" localSheetId="0">'[9]Quadro tendenziale 28-6-2005'!#REF!</definedName>
    <definedName name="tadOspPubb07">'[9]Quadro tendenziale 28-6-2005'!#REF!</definedName>
    <definedName name="tadOspPubb08" localSheetId="0">'[9]Quadro tendenziale 28-6-2005'!#REF!</definedName>
    <definedName name="tadOspPubb08">'[9]Quadro tendenziale 28-6-2005'!#REF!</definedName>
    <definedName name="tadServApp00" localSheetId="0">'[9]Quadro tendenziale 28-6-2005'!#REF!</definedName>
    <definedName name="tadServApp00">'[9]Quadro tendenziale 28-6-2005'!#REF!</definedName>
    <definedName name="tadServApp01" localSheetId="0">'[9]Quadro tendenziale 28-6-2005'!#REF!</definedName>
    <definedName name="tadServApp01">'[9]Quadro tendenziale 28-6-2005'!#REF!</definedName>
    <definedName name="tadServApp02" localSheetId="0">'[9]Quadro tendenziale 28-6-2005'!#REF!</definedName>
    <definedName name="tadServApp02">'[9]Quadro tendenziale 28-6-2005'!#REF!</definedName>
    <definedName name="tadServApp03" localSheetId="0">'[9]Quadro tendenziale 28-6-2005'!#REF!</definedName>
    <definedName name="tadServApp03">'[9]Quadro tendenziale 28-6-2005'!#REF!</definedName>
    <definedName name="tadServApp04" localSheetId="0">'[9]Quadro tendenziale 28-6-2005'!#REF!</definedName>
    <definedName name="tadServApp04">'[9]Quadro tendenziale 28-6-2005'!#REF!</definedName>
    <definedName name="tadServApp05" localSheetId="0">'[9]Quadro tendenziale 28-6-2005'!#REF!</definedName>
    <definedName name="tadServApp05">'[9]Quadro tendenziale 28-6-2005'!#REF!</definedName>
    <definedName name="tadServApp06" localSheetId="0">'[9]Quadro tendenziale 28-6-2005'!#REF!</definedName>
    <definedName name="tadServApp06">'[9]Quadro tendenziale 28-6-2005'!#REF!</definedName>
    <definedName name="tadServApp07" localSheetId="0">'[9]Quadro tendenziale 28-6-2005'!#REF!</definedName>
    <definedName name="tadServApp07">'[9]Quadro tendenziale 28-6-2005'!#REF!</definedName>
    <definedName name="tadServApp08" localSheetId="0">'[9]Quadro tendenziale 28-6-2005'!#REF!</definedName>
    <definedName name="tadServApp08">'[9]Quadro tendenziale 28-6-2005'!#REF!</definedName>
    <definedName name="tadSpecPriv00" localSheetId="0">'[9]Quadro tendenziale 28-6-2005'!#REF!</definedName>
    <definedName name="tadSpecPriv00">'[9]Quadro tendenziale 28-6-2005'!#REF!</definedName>
    <definedName name="tadSpecPriv01" localSheetId="0">'[9]Quadro tendenziale 28-6-2005'!#REF!</definedName>
    <definedName name="tadSpecPriv01">'[9]Quadro tendenziale 28-6-2005'!#REF!</definedName>
    <definedName name="tadSpecPriv02" localSheetId="0">'[9]Quadro tendenziale 28-6-2005'!#REF!</definedName>
    <definedName name="tadSpecPriv02">'[9]Quadro tendenziale 28-6-2005'!#REF!</definedName>
    <definedName name="tadSpecPriv03" localSheetId="0">'[9]Quadro tendenziale 28-6-2005'!#REF!</definedName>
    <definedName name="tadSpecPriv03">'[9]Quadro tendenziale 28-6-2005'!#REF!</definedName>
    <definedName name="tadSpecPriv04" localSheetId="0">'[9]Quadro tendenziale 28-6-2005'!#REF!</definedName>
    <definedName name="tadSpecPriv04">'[9]Quadro tendenziale 28-6-2005'!#REF!</definedName>
    <definedName name="tadSpecPriv05" localSheetId="0">'[9]Quadro tendenziale 28-6-2005'!#REF!</definedName>
    <definedName name="tadSpecPriv05">'[9]Quadro tendenziale 28-6-2005'!#REF!</definedName>
    <definedName name="tadSpecPriv06" localSheetId="0">'[9]Quadro tendenziale 28-6-2005'!#REF!</definedName>
    <definedName name="tadSpecPriv06">'[9]Quadro tendenziale 28-6-2005'!#REF!</definedName>
    <definedName name="tadSpecPriv07" localSheetId="0">'[9]Quadro tendenziale 28-6-2005'!#REF!</definedName>
    <definedName name="tadSpecPriv07">'[9]Quadro tendenziale 28-6-2005'!#REF!</definedName>
    <definedName name="tadSpecPriv08" localSheetId="0">'[9]Quadro tendenziale 28-6-2005'!#REF!</definedName>
    <definedName name="tadSpecPriv08">'[9]Quadro tendenziale 28-6-2005'!#REF!</definedName>
    <definedName name="tadSpecPubb00" localSheetId="0">'[9]Quadro tendenziale 28-6-2005'!#REF!</definedName>
    <definedName name="tadSpecPubb00">'[9]Quadro tendenziale 28-6-2005'!#REF!</definedName>
    <definedName name="tadSpecPubb01" localSheetId="0">'[9]Quadro tendenziale 28-6-2005'!#REF!</definedName>
    <definedName name="tadSpecPubb01">'[9]Quadro tendenziale 28-6-2005'!#REF!</definedName>
    <definedName name="tadSpecPubb02" localSheetId="0">'[9]Quadro tendenziale 28-6-2005'!#REF!</definedName>
    <definedName name="tadSpecPubb02">'[9]Quadro tendenziale 28-6-2005'!#REF!</definedName>
    <definedName name="tadSpecPubb03" localSheetId="0">'[9]Quadro tendenziale 28-6-2005'!#REF!</definedName>
    <definedName name="tadSpecPubb03">'[9]Quadro tendenziale 28-6-2005'!#REF!</definedName>
    <definedName name="tadSpecPubb04" localSheetId="0">'[9]Quadro tendenziale 28-6-2005'!#REF!</definedName>
    <definedName name="tadSpecPubb04">'[9]Quadro tendenziale 28-6-2005'!#REF!</definedName>
    <definedName name="tadSpecPubb05" localSheetId="0">'[9]Quadro tendenziale 28-6-2005'!#REF!</definedName>
    <definedName name="tadSpecPubb05">'[9]Quadro tendenziale 28-6-2005'!#REF!</definedName>
    <definedName name="tadSpecPubb06" localSheetId="0">'[9]Quadro tendenziale 28-6-2005'!#REF!</definedName>
    <definedName name="tadSpecPubb06">'[9]Quadro tendenziale 28-6-2005'!#REF!</definedName>
    <definedName name="tadSpecPubb07" localSheetId="0">'[9]Quadro tendenziale 28-6-2005'!#REF!</definedName>
    <definedName name="tadSpecPubb07">'[9]Quadro tendenziale 28-6-2005'!#REF!</definedName>
    <definedName name="tadSpecPubb08" localSheetId="0">'[9]Quadro tendenziale 28-6-2005'!#REF!</definedName>
    <definedName name="tadSpecPubb08">'[9]Quadro tendenziale 28-6-2005'!#REF!</definedName>
    <definedName name="TassoDH" localSheetId="0">[16]Ricavi!#REF!</definedName>
    <definedName name="TassoDH">[17]Ricavi!#REF!</definedName>
    <definedName name="TassoDRG" localSheetId="0">[16]Ricavi!#REF!</definedName>
    <definedName name="TassoDRG">[17]Ricavi!#REF!</definedName>
    <definedName name="TassoPrestazioni" localSheetId="0">[16]Ricavi!#REF!</definedName>
    <definedName name="TassoPrestazioni">[17]Ricavi!#REF!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'[7]Supporto Data'!$B$2:$B$3</definedName>
    <definedName name="_xlnm.Print_Titles" localSheetId="0">' Nuovo Modello CE'!$2:$7</definedName>
    <definedName name="_xlnm.Print_Titles" localSheetId="1">'Raccordo CE'!$2:$2</definedName>
    <definedName name="tot">[35]Delibere1!$D$132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 localSheetId="0">'[9]Quadro tendenziale 28-6-2005'!#REF!</definedName>
    <definedName name="tvarPILrgs04">'[9]Quadro tendenziale 28-6-2005'!#REF!</definedName>
    <definedName name="tvarPILrgs05" localSheetId="0">'[9]Quadro tendenziale 28-6-2005'!#REF!</definedName>
    <definedName name="tvarPILrgs05">'[9]Quadro tendenziale 28-6-2005'!#REF!</definedName>
    <definedName name="tvarPILrgs06" localSheetId="0">'[9]Quadro tendenziale 28-6-2005'!#REF!</definedName>
    <definedName name="tvarPILrgs06">'[9]Quadro tendenziale 28-6-2005'!#REF!</definedName>
    <definedName name="tvarPILrgs07" localSheetId="0">'[9]Quadro tendenziale 28-6-2005'!#REF!</definedName>
    <definedName name="tvarPILrgs07">'[9]Quadro tendenziale 28-6-2005'!#REF!</definedName>
    <definedName name="tvarPILrgs08" localSheetId="0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49" i="2" l="1"/>
  <c r="K1248" i="2" s="1"/>
  <c r="K1247" i="2" s="1"/>
  <c r="J1248" i="2"/>
  <c r="J1247" i="2" s="1"/>
  <c r="H1248" i="2"/>
  <c r="H1247" i="2" s="1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J1227" i="2"/>
  <c r="H1227" i="2"/>
  <c r="H1226" i="2" s="1"/>
  <c r="J1226" i="2"/>
  <c r="K1225" i="2"/>
  <c r="K1224" i="2"/>
  <c r="J1223" i="2"/>
  <c r="J1222" i="2" s="1"/>
  <c r="H1223" i="2"/>
  <c r="H1222" i="2" s="1"/>
  <c r="K1221" i="2"/>
  <c r="K1220" i="2" s="1"/>
  <c r="K1219" i="2" s="1"/>
  <c r="J1220" i="2"/>
  <c r="J1219" i="2" s="1"/>
  <c r="H1220" i="2"/>
  <c r="H1219" i="2" s="1"/>
  <c r="K1218" i="2"/>
  <c r="K1217" i="2"/>
  <c r="K1216" i="2"/>
  <c r="K1215" i="2"/>
  <c r="K1214" i="2"/>
  <c r="K1213" i="2"/>
  <c r="K1212" i="2"/>
  <c r="K1211" i="2"/>
  <c r="K1210" i="2"/>
  <c r="J1209" i="2"/>
  <c r="J1208" i="2" s="1"/>
  <c r="H1209" i="2"/>
  <c r="H1208" i="2" s="1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J1194" i="2"/>
  <c r="H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J1167" i="2"/>
  <c r="H1167" i="2"/>
  <c r="K1165" i="2"/>
  <c r="K1164" i="2" s="1"/>
  <c r="J1164" i="2"/>
  <c r="H1164" i="2"/>
  <c r="K1163" i="2"/>
  <c r="K1162" i="2"/>
  <c r="K1161" i="2"/>
  <c r="K1160" i="2"/>
  <c r="K1159" i="2"/>
  <c r="K1158" i="2"/>
  <c r="J1157" i="2"/>
  <c r="J1156" i="2" s="1"/>
  <c r="H1157" i="2"/>
  <c r="H1156" i="2" s="1"/>
  <c r="K1155" i="2"/>
  <c r="K1154" i="2"/>
  <c r="K1153" i="2"/>
  <c r="J1152" i="2"/>
  <c r="J1151" i="2" s="1"/>
  <c r="H1152" i="2"/>
  <c r="H1151" i="2" s="1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J1130" i="2"/>
  <c r="H1130" i="2"/>
  <c r="H1129" i="2" s="1"/>
  <c r="J1129" i="2"/>
  <c r="K1128" i="2"/>
  <c r="K1127" i="2"/>
  <c r="K1126" i="2"/>
  <c r="K1125" i="2"/>
  <c r="K1124" i="2"/>
  <c r="K1123" i="2"/>
  <c r="K1122" i="2"/>
  <c r="J1121" i="2"/>
  <c r="H1121" i="2"/>
  <c r="K1120" i="2"/>
  <c r="K1119" i="2"/>
  <c r="K1118" i="2"/>
  <c r="K1117" i="2"/>
  <c r="J1116" i="2"/>
  <c r="H1116" i="2"/>
  <c r="K1115" i="2"/>
  <c r="K1114" i="2"/>
  <c r="K1113" i="2"/>
  <c r="K1112" i="2"/>
  <c r="K1111" i="2"/>
  <c r="K1110" i="2"/>
  <c r="K1109" i="2"/>
  <c r="J1108" i="2"/>
  <c r="H1108" i="2"/>
  <c r="K1107" i="2"/>
  <c r="K1106" i="2"/>
  <c r="K1105" i="2"/>
  <c r="K1104" i="2"/>
  <c r="K1103" i="2"/>
  <c r="K1102" i="2"/>
  <c r="K1101" i="2"/>
  <c r="K1100" i="2"/>
  <c r="K1099" i="2"/>
  <c r="K1098" i="2"/>
  <c r="J1097" i="2"/>
  <c r="H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J1080" i="2"/>
  <c r="H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J1063" i="2"/>
  <c r="H1063" i="2"/>
  <c r="K1062" i="2"/>
  <c r="K1061" i="2"/>
  <c r="K1060" i="2"/>
  <c r="K1059" i="2"/>
  <c r="K1058" i="2"/>
  <c r="K1057" i="2"/>
  <c r="K1056" i="2"/>
  <c r="K1055" i="2"/>
  <c r="K1054" i="2"/>
  <c r="J1053" i="2"/>
  <c r="H1053" i="2"/>
  <c r="H1052" i="2" s="1"/>
  <c r="K1051" i="2"/>
  <c r="K1050" i="2"/>
  <c r="K1049" i="2"/>
  <c r="K1048" i="2"/>
  <c r="K1047" i="2"/>
  <c r="J1046" i="2"/>
  <c r="H1046" i="2"/>
  <c r="K1045" i="2"/>
  <c r="K1044" i="2"/>
  <c r="J1043" i="2"/>
  <c r="H1043" i="2"/>
  <c r="K1042" i="2"/>
  <c r="K1041" i="2"/>
  <c r="K1040" i="2" s="1"/>
  <c r="J1040" i="2"/>
  <c r="H1040" i="2"/>
  <c r="K1039" i="2"/>
  <c r="K1038" i="2"/>
  <c r="K1037" i="2"/>
  <c r="K1036" i="2"/>
  <c r="K1035" i="2"/>
  <c r="K1034" i="2"/>
  <c r="K1033" i="2"/>
  <c r="K1032" i="2"/>
  <c r="K1031" i="2"/>
  <c r="J1030" i="2"/>
  <c r="H1030" i="2"/>
  <c r="K1029" i="2"/>
  <c r="K1028" i="2"/>
  <c r="K1027" i="2"/>
  <c r="K1026" i="2"/>
  <c r="K1025" i="2"/>
  <c r="K1024" i="2"/>
  <c r="K1023" i="2"/>
  <c r="J1022" i="2"/>
  <c r="H1022" i="2"/>
  <c r="K1021" i="2"/>
  <c r="E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J964" i="2"/>
  <c r="H964" i="2"/>
  <c r="K963" i="2"/>
  <c r="K962" i="2" s="1"/>
  <c r="J962" i="2"/>
  <c r="H962" i="2"/>
  <c r="K961" i="2"/>
  <c r="K960" i="2"/>
  <c r="K959" i="2"/>
  <c r="K958" i="2"/>
  <c r="K957" i="2"/>
  <c r="E956" i="2"/>
  <c r="K956" i="2" s="1"/>
  <c r="K955" i="2"/>
  <c r="J954" i="2"/>
  <c r="H954" i="2"/>
  <c r="K951" i="2"/>
  <c r="K950" i="2"/>
  <c r="K949" i="2"/>
  <c r="K948" i="2"/>
  <c r="K947" i="2"/>
  <c r="K946" i="2"/>
  <c r="K945" i="2"/>
  <c r="K944" i="2"/>
  <c r="K943" i="2"/>
  <c r="J942" i="2"/>
  <c r="J941" i="2" s="1"/>
  <c r="H942" i="2"/>
  <c r="H941" i="2" s="1"/>
  <c r="K940" i="2"/>
  <c r="K939" i="2" s="1"/>
  <c r="J939" i="2"/>
  <c r="H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J912" i="2"/>
  <c r="H912" i="2"/>
  <c r="K910" i="2"/>
  <c r="K909" i="2"/>
  <c r="J908" i="2"/>
  <c r="J907" i="2" s="1"/>
  <c r="H908" i="2"/>
  <c r="H907" i="2" s="1"/>
  <c r="K906" i="2"/>
  <c r="K905" i="2" s="1"/>
  <c r="K904" i="2" s="1"/>
  <c r="J905" i="2"/>
  <c r="J904" i="2" s="1"/>
  <c r="H905" i="2"/>
  <c r="H904" i="2" s="1"/>
  <c r="K903" i="2"/>
  <c r="K902" i="2"/>
  <c r="J901" i="2"/>
  <c r="H901" i="2"/>
  <c r="K900" i="2"/>
  <c r="K899" i="2"/>
  <c r="K898" i="2"/>
  <c r="J897" i="2"/>
  <c r="H897" i="2"/>
  <c r="K895" i="2"/>
  <c r="K894" i="2"/>
  <c r="K893" i="2"/>
  <c r="K892" i="2"/>
  <c r="K891" i="2"/>
  <c r="K890" i="2"/>
  <c r="J889" i="2"/>
  <c r="H889" i="2"/>
  <c r="K888" i="2"/>
  <c r="K887" i="2"/>
  <c r="K886" i="2"/>
  <c r="K885" i="2"/>
  <c r="K884" i="2"/>
  <c r="K883" i="2"/>
  <c r="K882" i="2"/>
  <c r="J881" i="2"/>
  <c r="H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J866" i="2"/>
  <c r="H866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J851" i="2"/>
  <c r="H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J824" i="2"/>
  <c r="J823" i="2" s="1"/>
  <c r="H824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J787" i="2"/>
  <c r="J786" i="2" s="1"/>
  <c r="H787" i="2"/>
  <c r="H786" i="2" s="1"/>
  <c r="K785" i="2"/>
  <c r="K784" i="2"/>
  <c r="K783" i="2"/>
  <c r="K782" i="2"/>
  <c r="K781" i="2"/>
  <c r="K780" i="2"/>
  <c r="K779" i="2"/>
  <c r="K778" i="2"/>
  <c r="K777" i="2"/>
  <c r="K776" i="2"/>
  <c r="K775" i="2"/>
  <c r="K774" i="2"/>
  <c r="J773" i="2"/>
  <c r="J772" i="2" s="1"/>
  <c r="H773" i="2"/>
  <c r="H772" i="2" s="1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J756" i="2"/>
  <c r="J755" i="2" s="1"/>
  <c r="H756" i="2"/>
  <c r="H755" i="2" s="1"/>
  <c r="K754" i="2"/>
  <c r="K753" i="2"/>
  <c r="K752" i="2"/>
  <c r="K751" i="2"/>
  <c r="K750" i="2"/>
  <c r="K749" i="2"/>
  <c r="K748" i="2"/>
  <c r="K747" i="2"/>
  <c r="J746" i="2"/>
  <c r="J745" i="2" s="1"/>
  <c r="H746" i="2"/>
  <c r="H745" i="2" s="1"/>
  <c r="K744" i="2"/>
  <c r="K743" i="2"/>
  <c r="K742" i="2"/>
  <c r="K741" i="2"/>
  <c r="K740" i="2"/>
  <c r="K739" i="2"/>
  <c r="K738" i="2"/>
  <c r="K737" i="2"/>
  <c r="K736" i="2"/>
  <c r="J735" i="2"/>
  <c r="H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J714" i="2"/>
  <c r="J713" i="2" s="1"/>
  <c r="H714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J694" i="2"/>
  <c r="H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J675" i="2"/>
  <c r="H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J656" i="2"/>
  <c r="H656" i="2"/>
  <c r="H655" i="2" s="1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J636" i="2"/>
  <c r="H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J617" i="2"/>
  <c r="H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J598" i="2"/>
  <c r="H598" i="2"/>
  <c r="K596" i="2"/>
  <c r="K595" i="2"/>
  <c r="K594" i="2"/>
  <c r="K593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J577" i="2"/>
  <c r="H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J558" i="2"/>
  <c r="H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J539" i="2"/>
  <c r="H539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J511" i="2"/>
  <c r="H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J484" i="2"/>
  <c r="H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J457" i="2"/>
  <c r="H457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J430" i="2"/>
  <c r="J429" i="2" s="1"/>
  <c r="H430" i="2"/>
  <c r="H429" i="2" s="1"/>
  <c r="K428" i="2"/>
  <c r="K427" i="2"/>
  <c r="K426" i="2"/>
  <c r="K425" i="2"/>
  <c r="K424" i="2"/>
  <c r="K423" i="2"/>
  <c r="K422" i="2"/>
  <c r="K421" i="2"/>
  <c r="J420" i="2"/>
  <c r="J419" i="2" s="1"/>
  <c r="H420" i="2"/>
  <c r="H419" i="2" s="1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J390" i="2"/>
  <c r="H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J349" i="2"/>
  <c r="H349" i="2"/>
  <c r="H348" i="2" s="1"/>
  <c r="K347" i="2"/>
  <c r="K346" i="2"/>
  <c r="K345" i="2"/>
  <c r="K344" i="2"/>
  <c r="K343" i="2"/>
  <c r="K342" i="2"/>
  <c r="K341" i="2"/>
  <c r="K340" i="2"/>
  <c r="K339" i="2"/>
  <c r="J338" i="2"/>
  <c r="H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J316" i="2"/>
  <c r="H316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J292" i="2"/>
  <c r="H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J267" i="2"/>
  <c r="H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J252" i="2"/>
  <c r="H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H229" i="2"/>
  <c r="K228" i="2"/>
  <c r="K227" i="2"/>
  <c r="K226" i="2"/>
  <c r="K223" i="2" s="1"/>
  <c r="K225" i="2"/>
  <c r="K224" i="2"/>
  <c r="H223" i="2"/>
  <c r="K222" i="2"/>
  <c r="K221" i="2"/>
  <c r="K220" i="2"/>
  <c r="K219" i="2"/>
  <c r="K218" i="2"/>
  <c r="J217" i="2"/>
  <c r="H217" i="2"/>
  <c r="K216" i="2"/>
  <c r="K215" i="2"/>
  <c r="K214" i="2"/>
  <c r="K213" i="2"/>
  <c r="K212" i="2"/>
  <c r="K211" i="2"/>
  <c r="K210" i="2"/>
  <c r="K209" i="2"/>
  <c r="J208" i="2"/>
  <c r="H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J150" i="2"/>
  <c r="H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J129" i="2"/>
  <c r="H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J113" i="2"/>
  <c r="H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J93" i="2"/>
  <c r="H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J71" i="2"/>
  <c r="H71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J56" i="2"/>
  <c r="H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5" i="2"/>
  <c r="H5" i="2"/>
  <c r="H4" i="2" s="1"/>
  <c r="I2" i="2"/>
  <c r="K2" i="2" s="1"/>
  <c r="G553" i="1"/>
  <c r="G550" i="1" s="1"/>
  <c r="G535" i="1"/>
  <c r="G521" i="1"/>
  <c r="G519" i="1" s="1"/>
  <c r="G511" i="1"/>
  <c r="G508" i="1" s="1"/>
  <c r="G506" i="1" s="1"/>
  <c r="G504" i="1" s="1"/>
  <c r="G493" i="1"/>
  <c r="G489" i="1"/>
  <c r="G483" i="1"/>
  <c r="G479" i="1"/>
  <c r="G465" i="1"/>
  <c r="G458" i="1"/>
  <c r="G449" i="1"/>
  <c r="G441" i="1"/>
  <c r="G432" i="1"/>
  <c r="G431" i="1" s="1"/>
  <c r="G428" i="1"/>
  <c r="G424" i="1"/>
  <c r="G423" i="1"/>
  <c r="G416" i="1"/>
  <c r="G413" i="1" s="1"/>
  <c r="G409" i="1"/>
  <c r="G404" i="1" s="1"/>
  <c r="G405" i="1"/>
  <c r="G400" i="1"/>
  <c r="G396" i="1"/>
  <c r="G391" i="1"/>
  <c r="G387" i="1"/>
  <c r="G378" i="1"/>
  <c r="G374" i="1"/>
  <c r="G366" i="1"/>
  <c r="G363" i="1"/>
  <c r="G353" i="1"/>
  <c r="G350" i="1"/>
  <c r="G346" i="1"/>
  <c r="G339" i="1"/>
  <c r="G336" i="1"/>
  <c r="G332" i="1"/>
  <c r="G329" i="1"/>
  <c r="G319" i="1"/>
  <c r="G306" i="1"/>
  <c r="G302" i="1"/>
  <c r="G295" i="1"/>
  <c r="G284" i="1"/>
  <c r="G276" i="1"/>
  <c r="G268" i="1"/>
  <c r="G267" i="1" s="1"/>
  <c r="G262" i="1"/>
  <c r="G256" i="1"/>
  <c r="G249" i="1"/>
  <c r="G243" i="1"/>
  <c r="G237" i="1"/>
  <c r="G233" i="1" s="1"/>
  <c r="G228" i="1"/>
  <c r="G223" i="1"/>
  <c r="G217" i="1"/>
  <c r="G206" i="1"/>
  <c r="G198" i="1" s="1"/>
  <c r="G194" i="1"/>
  <c r="G176" i="1"/>
  <c r="G167" i="1"/>
  <c r="G158" i="1"/>
  <c r="G154" i="1"/>
  <c r="G146" i="1"/>
  <c r="G137" i="1"/>
  <c r="G129" i="1"/>
  <c r="G125" i="1"/>
  <c r="G119" i="1"/>
  <c r="G118" i="1" s="1"/>
  <c r="G114" i="1"/>
  <c r="G109" i="1"/>
  <c r="G106" i="1"/>
  <c r="G96" i="1"/>
  <c r="G89" i="1"/>
  <c r="G83" i="1"/>
  <c r="G68" i="1" s="1"/>
  <c r="G51" i="1"/>
  <c r="G43" i="1"/>
  <c r="G40" i="1"/>
  <c r="G34" i="1"/>
  <c r="G28" i="1"/>
  <c r="G25" i="1"/>
  <c r="G20" i="1"/>
  <c r="G11" i="1"/>
  <c r="G10" i="1" s="1"/>
  <c r="G448" i="1" l="1"/>
  <c r="G395" i="1"/>
  <c r="G386" i="1"/>
  <c r="G361" i="1"/>
  <c r="G145" i="1"/>
  <c r="G144" i="1" s="1"/>
  <c r="G373" i="1"/>
  <c r="G372" i="1" s="1"/>
  <c r="G496" i="1"/>
  <c r="G50" i="1"/>
  <c r="G49" i="1" s="1"/>
  <c r="H315" i="2"/>
  <c r="K908" i="2"/>
  <c r="K907" i="2" s="1"/>
  <c r="H953" i="2"/>
  <c r="J456" i="2"/>
  <c r="J597" i="2"/>
  <c r="H896" i="2"/>
  <c r="J538" i="2"/>
  <c r="J1052" i="2"/>
  <c r="H823" i="2"/>
  <c r="H456" i="2"/>
  <c r="H911" i="2"/>
  <c r="H70" i="2"/>
  <c r="H865" i="2"/>
  <c r="J348" i="2"/>
  <c r="H538" i="2"/>
  <c r="J655" i="2"/>
  <c r="H713" i="2"/>
  <c r="J953" i="2"/>
  <c r="J865" i="2"/>
  <c r="J896" i="2"/>
  <c r="J911" i="2"/>
  <c r="H1166" i="2"/>
  <c r="H952" i="2" s="1"/>
  <c r="H1254" i="2" s="1"/>
  <c r="J315" i="2"/>
  <c r="K1152" i="2"/>
  <c r="K1151" i="2" s="1"/>
  <c r="J1166" i="2"/>
  <c r="J4" i="2"/>
  <c r="J70" i="2"/>
  <c r="H597" i="2"/>
  <c r="K208" i="2"/>
  <c r="K1227" i="2"/>
  <c r="K1226" i="2" s="1"/>
  <c r="K746" i="2"/>
  <c r="K745" i="2" s="1"/>
  <c r="K901" i="2"/>
  <c r="K150" i="2"/>
  <c r="K598" i="2"/>
  <c r="K773" i="2"/>
  <c r="K772" i="2" s="1"/>
  <c r="K897" i="2"/>
  <c r="K390" i="2"/>
  <c r="K1116" i="2"/>
  <c r="G104" i="1"/>
  <c r="G292" i="1"/>
  <c r="I1255" i="2"/>
  <c r="K6" i="2"/>
  <c r="G19" i="1"/>
  <c r="G9" i="1" s="1"/>
  <c r="K56" i="2"/>
  <c r="K71" i="2"/>
  <c r="K217" i="2"/>
  <c r="K349" i="2"/>
  <c r="K430" i="2"/>
  <c r="K429" i="2" s="1"/>
  <c r="K1022" i="2"/>
  <c r="K484" i="2"/>
  <c r="K511" i="2"/>
  <c r="K1223" i="2"/>
  <c r="K1222" i="2" s="1"/>
  <c r="K229" i="2"/>
  <c r="K316" i="2"/>
  <c r="K694" i="2"/>
  <c r="K881" i="2"/>
  <c r="K1097" i="2"/>
  <c r="K113" i="2"/>
  <c r="K714" i="2"/>
  <c r="K457" i="2"/>
  <c r="K787" i="2"/>
  <c r="K786" i="2" s="1"/>
  <c r="K942" i="2"/>
  <c r="K941" i="2" s="1"/>
  <c r="K558" i="2"/>
  <c r="K292" i="2"/>
  <c r="K338" i="2"/>
  <c r="K675" i="2"/>
  <c r="K1046" i="2"/>
  <c r="K1130" i="2"/>
  <c r="K1129" i="2" s="1"/>
  <c r="K577" i="2"/>
  <c r="K735" i="2"/>
  <c r="K889" i="2"/>
  <c r="K1157" i="2"/>
  <c r="K1156" i="2" s="1"/>
  <c r="K267" i="2"/>
  <c r="K824" i="2"/>
  <c r="K964" i="2"/>
  <c r="K636" i="2"/>
  <c r="K656" i="2"/>
  <c r="K851" i="2"/>
  <c r="K1080" i="2"/>
  <c r="K756" i="2"/>
  <c r="K755" i="2" s="1"/>
  <c r="K420" i="2"/>
  <c r="K419" i="2" s="1"/>
  <c r="K539" i="2"/>
  <c r="K866" i="2"/>
  <c r="K912" i="2"/>
  <c r="K911" i="2" s="1"/>
  <c r="K1053" i="2"/>
  <c r="K93" i="2"/>
  <c r="K129" i="2"/>
  <c r="K1063" i="2"/>
  <c r="K1108" i="2"/>
  <c r="K1194" i="2"/>
  <c r="K252" i="2"/>
  <c r="I1254" i="2"/>
  <c r="K1030" i="2"/>
  <c r="K1043" i="2"/>
  <c r="K1121" i="2"/>
  <c r="K1209" i="2"/>
  <c r="K1208" i="2" s="1"/>
  <c r="K617" i="2"/>
  <c r="K954" i="2"/>
  <c r="K1167" i="2"/>
  <c r="H3" i="2" l="1"/>
  <c r="H1255" i="2" s="1"/>
  <c r="J3" i="2"/>
  <c r="J1255" i="2" s="1"/>
  <c r="H1256" i="2"/>
  <c r="K538" i="2"/>
  <c r="J952" i="2"/>
  <c r="J1254" i="2" s="1"/>
  <c r="J1256" i="2" s="1"/>
  <c r="K865" i="2"/>
  <c r="K597" i="2"/>
  <c r="K896" i="2"/>
  <c r="K348" i="2"/>
  <c r="K713" i="2"/>
  <c r="K70" i="2"/>
  <c r="K1052" i="2"/>
  <c r="K315" i="2"/>
  <c r="K1166" i="2"/>
  <c r="K823" i="2"/>
  <c r="K953" i="2"/>
  <c r="K655" i="2"/>
  <c r="K5" i="2"/>
  <c r="K4" i="2" s="1"/>
  <c r="K456" i="2"/>
  <c r="I1256" i="2"/>
  <c r="I1" i="2" s="1"/>
  <c r="K952" i="2" l="1"/>
  <c r="K1254" i="2" s="1"/>
  <c r="K3" i="2"/>
  <c r="K1255" i="2" s="1"/>
  <c r="K1256" i="2" s="1"/>
  <c r="K1" i="2" s="1"/>
  <c r="AC184" i="1" l="1"/>
</calcChain>
</file>

<file path=xl/sharedStrings.xml><?xml version="1.0" encoding="utf-8"?>
<sst xmlns="http://schemas.openxmlformats.org/spreadsheetml/2006/main" count="10484" uniqueCount="3826">
  <si>
    <t>ASL BAT</t>
  </si>
  <si>
    <t>CE  al netto della  componente sociale</t>
  </si>
  <si>
    <t>Totale ricavi</t>
  </si>
  <si>
    <t>Totale costi</t>
  </si>
  <si>
    <t>Risultato</t>
  </si>
  <si>
    <t>Formule</t>
  </si>
  <si>
    <t>Cons</t>
  </si>
  <si>
    <t>R</t>
  </si>
  <si>
    <t>NF</t>
  </si>
  <si>
    <t>CODICE</t>
  </si>
  <si>
    <t>DESCRIZIONE</t>
  </si>
  <si>
    <t>F</t>
  </si>
  <si>
    <t>IMPORTO AL NETTO DELLA COMP.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</si>
  <si>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</si>
  <si>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</si>
  <si>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</si>
  <si>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</si>
  <si>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</si>
  <si>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</si>
  <si>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</si>
  <si>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</si>
  <si>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</si>
  <si>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</si>
  <si>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</si>
  <si>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</si>
  <si>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</si>
  <si>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</si>
  <si>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</si>
  <si>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</si>
  <si>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</si>
  <si>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</si>
  <si>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</si>
  <si>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</si>
  <si>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</si>
  <si>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</si>
  <si>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</si>
  <si>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</si>
  <si>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</si>
  <si>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</si>
  <si>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</si>
  <si>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</si>
  <si>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</si>
  <si>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</si>
  <si>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</si>
  <si>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</si>
  <si>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</si>
  <si>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</si>
  <si>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</si>
  <si>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</si>
  <si>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</si>
  <si>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</si>
  <si>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</si>
  <si>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</si>
  <si>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</si>
  <si>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</si>
  <si>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</si>
  <si>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</si>
  <si>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</si>
  <si>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</si>
  <si>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</si>
  <si>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</si>
  <si>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</si>
  <si>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</si>
  <si>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</si>
  <si>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</si>
  <si>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</si>
  <si>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</si>
  <si>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</si>
  <si>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</si>
  <si>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</si>
  <si>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</si>
  <si>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</si>
  <si>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</si>
  <si>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</si>
  <si>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</si>
  <si>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</si>
  <si>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</si>
  <si>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</si>
  <si>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</si>
  <si>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</si>
  <si>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</si>
  <si>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</si>
  <si>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</si>
  <si>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</si>
  <si>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</si>
  <si>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</si>
  <si>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</si>
  <si>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</si>
  <si>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</si>
  <si>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</si>
  <si>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</si>
  <si>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</si>
  <si>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</si>
  <si>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</si>
  <si>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</si>
  <si>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</si>
  <si>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</si>
  <si>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</si>
  <si>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</si>
  <si>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</si>
  <si>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</si>
  <si>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</si>
  <si>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</si>
  <si>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</si>
  <si>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</si>
  <si>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</si>
  <si>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</si>
  <si>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</si>
  <si>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</si>
  <si>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</si>
  <si>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</si>
  <si>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</si>
  <si>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</si>
  <si>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</si>
  <si>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</si>
  <si>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</si>
  <si>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</si>
  <si>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</si>
  <si>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</si>
  <si>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</si>
  <si>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</si>
  <si>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</si>
  <si>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</si>
  <si>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</si>
  <si>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</si>
  <si>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</si>
  <si>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</si>
  <si>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</si>
  <si>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</si>
  <si>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</si>
  <si>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</si>
  <si>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</si>
  <si>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</si>
  <si>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</si>
  <si>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</si>
  <si>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</si>
  <si>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</si>
  <si>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</si>
  <si>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</si>
  <si>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</si>
  <si>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</si>
  <si>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</si>
  <si>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</si>
  <si>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</si>
  <si>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</si>
  <si>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</si>
  <si>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</si>
  <si>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</si>
  <si>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</si>
  <si>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</si>
  <si>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</si>
  <si>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</si>
  <si>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</si>
  <si>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</si>
  <si>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</si>
  <si>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</si>
  <si>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</si>
  <si>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</si>
  <si>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</si>
  <si>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</si>
  <si>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</si>
  <si>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</si>
  <si>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</si>
  <si>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</si>
  <si>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</si>
  <si>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</si>
  <si>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</si>
  <si>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</si>
  <si>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</si>
  <si>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</si>
  <si>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</si>
  <si>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</si>
  <si>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</si>
  <si>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</si>
  <si>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</si>
  <si>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</si>
  <si>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</si>
  <si>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</si>
  <si>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</si>
  <si>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</si>
  <si>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</si>
  <si>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</si>
  <si>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</si>
  <si>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</si>
  <si>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</si>
  <si>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</si>
  <si>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</si>
  <si>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</si>
  <si>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</si>
  <si>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</si>
  <si>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</si>
  <si>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</si>
  <si>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</si>
  <si>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</si>
  <si>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</si>
  <si>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</si>
  <si>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</si>
  <si>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</si>
  <si>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</si>
  <si>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</si>
  <si>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</si>
  <si>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</si>
  <si>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</si>
  <si>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</si>
  <si>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</si>
  <si>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</si>
  <si>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</si>
  <si>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</si>
  <si>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</si>
  <si>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</si>
  <si>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</si>
  <si>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</si>
  <si>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</si>
  <si>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</si>
  <si>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</si>
  <si>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</si>
  <si>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</si>
  <si>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</si>
  <si>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</si>
  <si>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</si>
  <si>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</si>
  <si>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</si>
  <si>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</si>
  <si>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</si>
  <si>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</si>
  <si>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</si>
  <si>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</si>
  <si>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</si>
  <si>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</si>
  <si>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</si>
  <si>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</si>
  <si>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</si>
  <si>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</si>
  <si>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</si>
  <si>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</si>
  <si>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</si>
  <si>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</si>
  <si>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</si>
  <si>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</si>
  <si>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</si>
  <si>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</si>
  <si>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</si>
  <si>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</si>
  <si>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</si>
  <si>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</si>
  <si>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</si>
  <si>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</si>
  <si>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</si>
  <si>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</si>
  <si>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</si>
  <si>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</si>
  <si>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</si>
  <si>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</si>
  <si>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</si>
  <si>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</si>
  <si>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</si>
  <si>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</si>
  <si>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</si>
  <si>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</si>
  <si>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</si>
  <si>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</si>
  <si>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</si>
  <si>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</si>
  <si>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</si>
  <si>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</si>
  <si>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</si>
  <si>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</si>
  <si>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</si>
  <si>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</si>
  <si>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</si>
  <si>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</si>
  <si>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</si>
  <si>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</si>
  <si>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</si>
  <si>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</si>
  <si>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</si>
  <si>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</si>
  <si>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</si>
  <si>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</si>
  <si>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</si>
  <si>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</si>
  <si>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</si>
  <si>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</si>
  <si>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</si>
  <si>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</si>
  <si>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</si>
  <si>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</si>
  <si>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</si>
  <si>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</si>
  <si>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</si>
  <si>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</si>
  <si>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</si>
  <si>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</si>
  <si>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</si>
  <si>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</si>
  <si>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</si>
  <si>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</si>
  <si>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</si>
  <si>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</si>
  <si>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</si>
  <si>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</si>
  <si>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</si>
  <si>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</si>
  <si>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</si>
  <si>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</si>
  <si>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</si>
  <si>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</si>
  <si>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</si>
  <si>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</si>
  <si>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</si>
  <si>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</si>
  <si>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</si>
  <si>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</si>
  <si>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</si>
  <si>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</si>
  <si>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</si>
  <si>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</si>
  <si>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</si>
  <si>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</si>
  <si>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</si>
  <si>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</si>
  <si>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</si>
  <si>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</si>
  <si>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</si>
  <si>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</si>
  <si>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</si>
  <si>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</si>
  <si>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</si>
  <si>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</si>
  <si>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</si>
  <si>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</si>
  <si>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</si>
  <si>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</si>
  <si>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</si>
  <si>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</si>
  <si>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</si>
  <si>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</si>
  <si>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</si>
  <si>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</si>
  <si>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</si>
  <si>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</si>
  <si>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</si>
  <si>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</si>
  <si>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</si>
  <si>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</si>
  <si>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</si>
  <si>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</si>
  <si>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</si>
  <si>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</si>
  <si>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</si>
  <si>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</si>
  <si>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</si>
  <si>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</si>
  <si>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</si>
  <si>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</si>
  <si>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</si>
  <si>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</si>
  <si>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</si>
  <si>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</si>
  <si>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</si>
  <si>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</si>
  <si>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</si>
  <si>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</si>
  <si>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</si>
  <si>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</si>
  <si>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</si>
  <si>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</si>
  <si>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</si>
  <si>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</si>
  <si>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</si>
  <si>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</si>
  <si>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</si>
  <si>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</si>
  <si>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</si>
  <si>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</si>
  <si>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</si>
  <si>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</si>
  <si>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</si>
  <si>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</si>
  <si>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</si>
  <si>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</si>
  <si>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</si>
  <si>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</si>
  <si>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</si>
  <si>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</si>
  <si>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</si>
  <si>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</si>
  <si>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</si>
  <si>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</si>
  <si>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</si>
  <si>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</si>
  <si>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</si>
  <si>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</si>
  <si>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</si>
  <si>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</si>
  <si>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</si>
  <si>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</si>
  <si>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</si>
  <si>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</si>
  <si>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</si>
  <si>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</si>
  <si>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</si>
  <si>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</si>
  <si>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</si>
  <si>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</si>
  <si>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</si>
  <si>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</si>
  <si>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</si>
  <si>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</si>
  <si>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</si>
  <si>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</si>
  <si>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</si>
  <si>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</si>
  <si>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</si>
  <si>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</si>
  <si>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</si>
  <si>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</si>
  <si>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</si>
  <si>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</si>
  <si>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</si>
  <si>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</si>
  <si>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</si>
  <si>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</si>
  <si>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</si>
  <si>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</si>
  <si>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</si>
  <si>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</si>
  <si>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</si>
  <si>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</si>
  <si>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</si>
  <si>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</si>
  <si>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</si>
  <si>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</si>
  <si>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</si>
  <si>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</si>
  <si>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</si>
  <si>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</si>
  <si>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</si>
  <si>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</si>
  <si>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</si>
  <si>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</si>
  <si>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</si>
  <si>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</si>
  <si>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</si>
  <si>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</si>
  <si>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</si>
  <si>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</si>
  <si>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</si>
  <si>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</si>
  <si>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</si>
  <si>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</si>
  <si>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</si>
  <si>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</si>
  <si>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</si>
  <si>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</si>
  <si>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</si>
  <si>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</si>
  <si>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</si>
  <si>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</si>
  <si>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</si>
  <si>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</si>
  <si>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</si>
  <si>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</si>
  <si>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</si>
  <si>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</si>
  <si>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</si>
  <si>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</si>
  <si>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</si>
  <si>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</si>
  <si>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</si>
  <si>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</si>
  <si>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</si>
  <si>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</si>
  <si>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</si>
  <si>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</si>
  <si>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</si>
  <si>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</si>
  <si>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</si>
  <si>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</si>
  <si>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</si>
  <si>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</si>
  <si>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</si>
  <si>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</si>
  <si>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</si>
  <si>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</si>
  <si>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</si>
  <si>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</si>
  <si>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</si>
  <si>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</si>
  <si>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</si>
  <si>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</si>
  <si>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</si>
  <si>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</si>
  <si>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</si>
  <si>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</si>
  <si>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</si>
  <si>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</si>
  <si>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</si>
  <si>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</si>
  <si>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</si>
  <si>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</si>
  <si>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</si>
  <si>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</si>
  <si>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</si>
  <si>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</si>
  <si>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</si>
  <si>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</si>
  <si>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</si>
  <si>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</si>
  <si>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</si>
  <si>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</si>
  <si>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</si>
  <si>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</si>
  <si>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</si>
  <si>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</si>
  <si>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</si>
  <si>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</si>
  <si>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</si>
  <si>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</si>
  <si>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</si>
  <si>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</si>
  <si>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</si>
  <si>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</si>
  <si>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</si>
  <si>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</si>
  <si>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</si>
  <si>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</si>
  <si>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</si>
  <si>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</si>
  <si>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</si>
  <si>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</si>
  <si>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</si>
  <si>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</si>
  <si>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</si>
  <si>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</si>
  <si>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</si>
  <si>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</si>
  <si>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</si>
  <si>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</si>
  <si>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</si>
  <si>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</si>
  <si>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</si>
  <si>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</si>
  <si>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</si>
  <si>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</si>
  <si>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</si>
  <si>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</si>
  <si>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</si>
  <si>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</si>
  <si>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</si>
  <si>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</si>
  <si>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</si>
  <si>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</si>
  <si>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</si>
  <si>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</si>
  <si>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</si>
  <si>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</si>
  <si>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</si>
  <si>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</si>
  <si>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</si>
  <si>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</si>
  <si>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</si>
  <si>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</si>
  <si>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</si>
  <si>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</si>
  <si>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</si>
  <si>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</si>
  <si>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</si>
  <si>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</si>
  <si>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</si>
  <si>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</si>
  <si>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</si>
  <si>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</si>
  <si>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</si>
  <si>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</si>
  <si>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</si>
  <si>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</si>
  <si>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</si>
  <si>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</si>
  <si>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</si>
  <si>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</si>
  <si>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</si>
  <si>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</si>
  <si>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</si>
  <si>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</si>
  <si>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</si>
  <si>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</si>
  <si>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</si>
  <si>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</si>
  <si>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</si>
  <si>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</si>
  <si>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</si>
  <si>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</si>
  <si>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</si>
  <si>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</si>
  <si>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</si>
  <si>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</si>
  <si>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</si>
  <si>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</si>
  <si>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</si>
  <si>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</si>
  <si>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</si>
  <si>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</si>
  <si>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</si>
  <si>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</si>
  <si>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</si>
  <si>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</si>
  <si>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</si>
  <si>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</si>
  <si>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</si>
  <si>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</si>
  <si>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</si>
  <si>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</si>
  <si>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</si>
  <si>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</si>
  <si>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</si>
  <si>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</si>
  <si>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</si>
  <si>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</si>
  <si>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</si>
  <si>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</si>
  <si>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</si>
  <si>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</si>
  <si>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</si>
  <si>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</si>
  <si>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</si>
  <si>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</si>
  <si>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</si>
  <si>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</si>
  <si>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</si>
  <si>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</si>
  <si>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</si>
  <si>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</si>
  <si>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</si>
  <si>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</si>
  <si>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</si>
  <si>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</si>
  <si>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</si>
  <si>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</si>
  <si>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</si>
  <si>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</si>
  <si>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</si>
  <si>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</si>
  <si>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</si>
  <si>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</si>
  <si>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</si>
  <si>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</si>
  <si>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</si>
  <si>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</si>
  <si>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</si>
  <si>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</si>
  <si>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</si>
  <si>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</si>
  <si>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</si>
  <si>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</si>
  <si>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</si>
  <si>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</si>
  <si>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</si>
  <si>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</si>
  <si>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</si>
  <si>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</si>
  <si>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</si>
  <si>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</si>
  <si>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</si>
  <si>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</si>
  <si>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</si>
  <si>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</si>
  <si>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</si>
  <si>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</si>
  <si>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</si>
  <si>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</si>
  <si>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</si>
  <si>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</si>
  <si>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</si>
  <si>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</si>
  <si>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</si>
  <si>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</si>
  <si>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</si>
  <si>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</si>
  <si>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</si>
  <si>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</si>
  <si>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</si>
  <si>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</si>
  <si>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</si>
  <si>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</si>
  <si>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</si>
  <si>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</si>
  <si>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</si>
  <si>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</si>
  <si>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</si>
  <si>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</si>
  <si>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</si>
  <si>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</si>
  <si>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</si>
  <si>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</si>
  <si>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</si>
  <si>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</si>
  <si>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</si>
  <si>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</si>
  <si>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</si>
  <si>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</si>
  <si>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</si>
  <si>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</si>
  <si>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</si>
  <si>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</si>
  <si>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</si>
  <si>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</si>
  <si>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</si>
  <si>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</si>
  <si>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</si>
  <si>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</si>
  <si>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</si>
  <si>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</si>
  <si>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</si>
  <si>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</si>
  <si>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</si>
  <si>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</si>
  <si>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</si>
  <si>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</si>
  <si>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</si>
  <si>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</si>
  <si>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</si>
  <si>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</si>
  <si>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</si>
  <si>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</si>
  <si>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</si>
  <si>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</si>
  <si>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</si>
  <si>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</si>
  <si>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</si>
  <si>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</si>
  <si>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</si>
  <si>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</si>
  <si>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</si>
  <si>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</si>
  <si>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</si>
  <si>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</si>
  <si>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</si>
  <si>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</si>
  <si>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</si>
  <si>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</si>
  <si>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</si>
  <si>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</si>
  <si>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</si>
  <si>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</si>
  <si>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</si>
  <si>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</si>
  <si>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</si>
  <si>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</si>
  <si>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</si>
  <si>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</si>
  <si>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</si>
  <si>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</si>
  <si>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</si>
  <si>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</si>
  <si>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</si>
  <si>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</si>
  <si>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</si>
  <si>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</si>
  <si>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</si>
  <si>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</si>
  <si>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</si>
  <si>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</si>
  <si>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</si>
  <si>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</si>
  <si>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</si>
  <si>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</si>
  <si>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</si>
  <si>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</si>
  <si>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</si>
  <si>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</si>
  <si>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</si>
  <si>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</si>
  <si>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</si>
  <si>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</si>
  <si>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</si>
  <si>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</si>
  <si>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</si>
  <si>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</si>
  <si>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</si>
  <si>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</si>
  <si>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</si>
  <si>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</si>
  <si>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</si>
  <si>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</si>
  <si>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</si>
  <si>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</si>
  <si>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</si>
  <si>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</si>
  <si>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</si>
  <si>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</si>
  <si>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</si>
  <si>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</si>
  <si>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</si>
  <si>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</si>
  <si>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</si>
  <si>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</si>
  <si>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</si>
  <si>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</si>
  <si>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</si>
  <si>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</si>
  <si>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</si>
  <si>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</si>
  <si>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</si>
  <si>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</si>
  <si>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</si>
  <si>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</si>
  <si>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</si>
  <si>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</si>
  <si>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</si>
  <si>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</si>
  <si>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</si>
  <si>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</si>
  <si>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</si>
  <si>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</si>
  <si>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</si>
  <si>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</si>
  <si>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</si>
  <si>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</si>
  <si>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</si>
  <si>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</si>
  <si>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</si>
  <si>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</si>
  <si>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</si>
  <si>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</si>
  <si>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</si>
  <si>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</si>
  <si>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</si>
  <si>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</si>
  <si>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</si>
  <si>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</si>
  <si>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</si>
  <si>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</si>
  <si>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</si>
  <si>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</si>
  <si>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</si>
  <si>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</si>
  <si>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</si>
  <si>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</si>
  <si>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</si>
  <si>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</si>
  <si>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</si>
  <si>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</si>
  <si>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</si>
  <si>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</si>
  <si>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</si>
  <si>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</si>
  <si>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</si>
  <si>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</si>
  <si>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</si>
  <si>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</si>
  <si>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</si>
  <si>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</si>
  <si>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</si>
  <si>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</si>
  <si>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</si>
  <si>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</si>
  <si>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</si>
  <si>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</si>
  <si>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</si>
  <si>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</si>
  <si>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</si>
  <si>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</si>
  <si>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</si>
  <si>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</si>
  <si>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</si>
  <si>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</si>
  <si>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</si>
  <si>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</si>
  <si>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</si>
  <si>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</si>
  <si>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</si>
  <si>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</si>
  <si>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</si>
  <si>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</si>
  <si>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</si>
  <si>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</si>
  <si>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</si>
  <si>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</si>
  <si>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</si>
  <si>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</si>
  <si>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</si>
  <si>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</si>
  <si>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</si>
  <si>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</si>
  <si>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</si>
  <si>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</si>
  <si>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</si>
  <si>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</si>
  <si>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</si>
  <si>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</si>
  <si>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</si>
  <si>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</si>
  <si>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</si>
  <si>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</si>
  <si>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</si>
  <si>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</si>
  <si>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</si>
  <si>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</si>
  <si>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</si>
  <si>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</si>
  <si>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</si>
  <si>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</si>
  <si>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</si>
  <si>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</si>
  <si>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</si>
  <si>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</si>
  <si>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</si>
  <si>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</si>
  <si>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</si>
  <si>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</si>
  <si>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</si>
  <si>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</si>
  <si>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</si>
  <si>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</si>
  <si>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</si>
  <si>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</si>
  <si>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</si>
  <si>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</si>
  <si>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</si>
  <si>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</si>
  <si>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</si>
  <si>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</si>
  <si>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</si>
  <si>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</si>
  <si>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</si>
  <si>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</si>
  <si>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</si>
  <si>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</si>
  <si>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</si>
  <si>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</si>
  <si>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</si>
  <si>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</si>
  <si>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</si>
  <si>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</si>
  <si>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</si>
  <si>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</si>
  <si>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</si>
  <si>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</si>
  <si>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</si>
  <si>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</si>
  <si>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</si>
  <si>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</si>
  <si>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</si>
  <si>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</si>
  <si>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</si>
  <si>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</si>
  <si>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</si>
  <si>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</si>
  <si>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</si>
  <si>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</si>
  <si>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</si>
  <si>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</si>
  <si>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</si>
  <si>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</si>
  <si>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</si>
  <si>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</si>
  <si>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</si>
  <si>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</si>
  <si>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</si>
  <si>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</si>
  <si>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</si>
  <si>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</si>
  <si>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</si>
  <si>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</si>
  <si>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</si>
  <si>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</si>
  <si>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</si>
  <si>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</si>
  <si>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</si>
  <si>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</si>
  <si>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</si>
  <si>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</si>
  <si>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</si>
  <si>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</si>
  <si>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</si>
  <si>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</si>
  <si>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</si>
  <si>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</si>
  <si>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</si>
  <si>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</si>
  <si>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</si>
  <si>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</si>
  <si>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</si>
  <si>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</si>
  <si>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</si>
  <si>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</si>
  <si>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</si>
  <si>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</si>
  <si>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</si>
  <si>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</si>
  <si>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</si>
  <si>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</si>
  <si>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</si>
  <si>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</si>
  <si>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</si>
  <si>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</si>
  <si>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</si>
  <si>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</si>
  <si>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</si>
  <si>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</si>
  <si>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</si>
  <si>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</si>
  <si>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</si>
  <si>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</si>
  <si>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</si>
  <si>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</si>
  <si>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</si>
  <si>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</si>
  <si>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</si>
  <si>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</si>
  <si>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</si>
  <si>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</si>
  <si>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</si>
  <si>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</si>
  <si>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</si>
  <si>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</si>
  <si>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</si>
  <si>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</si>
  <si>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</si>
  <si>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</si>
  <si>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</si>
  <si>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</si>
  <si>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</si>
  <si>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</si>
  <si>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</si>
  <si>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</si>
  <si>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</si>
  <si>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</si>
  <si>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</si>
  <si>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</si>
  <si>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</si>
  <si>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</si>
  <si>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</si>
  <si>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</si>
  <si>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</si>
  <si>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</si>
  <si>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</si>
  <si>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</si>
  <si>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</si>
  <si>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</si>
  <si>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</si>
  <si>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</si>
  <si>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</si>
  <si>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</si>
  <si>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</si>
  <si>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</si>
  <si>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</si>
  <si>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</si>
  <si>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</si>
  <si>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</si>
  <si>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</si>
  <si>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</si>
  <si>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</si>
  <si>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</si>
  <si>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</si>
  <si>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</si>
  <si>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</si>
  <si>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</si>
  <si>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</si>
  <si>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</si>
  <si>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</si>
  <si>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</si>
  <si>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</si>
  <si>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</si>
  <si>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</si>
  <si>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</si>
  <si>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</si>
  <si>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</si>
  <si>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</si>
  <si>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</si>
  <si>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</si>
  <si>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</si>
  <si>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</si>
  <si>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</si>
  <si>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</si>
  <si>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</si>
  <si>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</si>
  <si>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</si>
  <si>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</si>
  <si>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</si>
  <si>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</si>
  <si>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</si>
  <si>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</si>
  <si>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</si>
  <si>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</si>
  <si>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</si>
  <si>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</si>
  <si>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</si>
  <si>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</si>
  <si>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</si>
  <si>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</si>
  <si>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</si>
  <si>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</si>
  <si>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</si>
  <si>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</si>
  <si>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</si>
  <si>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</si>
  <si>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</si>
  <si>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</si>
  <si>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</si>
  <si>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</si>
  <si>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</si>
  <si>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</si>
  <si>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</si>
  <si>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</si>
  <si>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</si>
  <si>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</si>
  <si>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</si>
  <si>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</si>
  <si>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</si>
  <si>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</si>
  <si>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</si>
  <si>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</si>
  <si>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</si>
  <si>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</si>
  <si>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</si>
  <si>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</si>
  <si>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</si>
  <si>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</si>
  <si>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</si>
  <si>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</si>
  <si>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</si>
  <si>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</si>
  <si>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</si>
  <si>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</si>
  <si>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</si>
  <si>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</si>
  <si>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</si>
  <si>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</si>
  <si>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</si>
  <si>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</si>
  <si>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</si>
  <si>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</si>
  <si>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</si>
  <si>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</si>
  <si>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</si>
  <si>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</si>
  <si>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</si>
  <si>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</si>
  <si>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</si>
  <si>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>……………………………………………………….</t>
  </si>
  <si>
    <t>COD. MOD 118/2011</t>
  </si>
  <si>
    <t>COD. MOD SP/CE</t>
  </si>
  <si>
    <t>NUOVO MODELLO CE 2019</t>
  </si>
  <si>
    <t>NUOVO MODELLO CP</t>
  </si>
  <si>
    <t>CONTO DAL 01/01/2019</t>
  </si>
  <si>
    <t>CONTO DAL 01/01/2019 DETTAGLIO</t>
  </si>
  <si>
    <t>Scritture di rettifica e integrazione</t>
  </si>
  <si>
    <t>COSTO</t>
  </si>
  <si>
    <t>700</t>
  </si>
  <si>
    <t>ACQUISTI DI BENI</t>
  </si>
  <si>
    <t>700.100</t>
  </si>
  <si>
    <t>ACQUISTI DI BENI SANITARI</t>
  </si>
  <si>
    <t>C.B.1.a</t>
  </si>
  <si>
    <t>C01010</t>
  </si>
  <si>
    <t>700.100.00006</t>
  </si>
  <si>
    <t>Medicinali con AIC</t>
  </si>
  <si>
    <t>700.100.00008</t>
  </si>
  <si>
    <t>Epatite C HCV - farmaci</t>
  </si>
  <si>
    <t>700.100.00009</t>
  </si>
  <si>
    <t>Medicinali senza AIC</t>
  </si>
  <si>
    <t>700.100.00011</t>
  </si>
  <si>
    <t>Ossigeno Terapeutico e altri Gas Medicali Con AIC</t>
  </si>
  <si>
    <t>700.100.00014</t>
  </si>
  <si>
    <t>Ossigeno Terapeutico e altri Gas Medicali Senza AIC</t>
  </si>
  <si>
    <t>700.100.00016</t>
  </si>
  <si>
    <t>Emoderivati di produzione regionale</t>
  </si>
  <si>
    <t>C01020</t>
  </si>
  <si>
    <t>700.100.00018</t>
  </si>
  <si>
    <t>Emoderivati fuori produzione regionale</t>
  </si>
  <si>
    <t>C01040</t>
  </si>
  <si>
    <t>700.100.00020</t>
  </si>
  <si>
    <t>Prodotti dietetici</t>
  </si>
  <si>
    <t>700.100.00021</t>
  </si>
  <si>
    <t>Emoderivati di produzione regionale da pubblico (Aziende Sanitarie pubbliche della Regione) - Mobilità intraregionale</t>
  </si>
  <si>
    <t>700.100.00022</t>
  </si>
  <si>
    <t>Emoderivati di produzione regionale da pubblico (Aziende Sanitarie pubbliche della Regione) - Mobilità extraregionale</t>
  </si>
  <si>
    <t>700.100.00023</t>
  </si>
  <si>
    <t>Emoderivati di produzione regionale da altri soggetti</t>
  </si>
  <si>
    <t>C01050</t>
  </si>
  <si>
    <t>700.100.00025</t>
  </si>
  <si>
    <t>Sieri</t>
  </si>
  <si>
    <t>700.100.00030</t>
  </si>
  <si>
    <t>Vaccini</t>
  </si>
  <si>
    <t>C01030</t>
  </si>
  <si>
    <t>700.100.00036</t>
  </si>
  <si>
    <t xml:space="preserve">Materiali diagnostici </t>
  </si>
  <si>
    <t>C01060</t>
  </si>
  <si>
    <t>700.100.00039</t>
  </si>
  <si>
    <t>Prodotti chimici</t>
  </si>
  <si>
    <t>700.100.00040</t>
  </si>
  <si>
    <t>Mater. diagn., lastre RX, carta per ECG, ecc.</t>
  </si>
  <si>
    <t>700.100.00045</t>
  </si>
  <si>
    <t>Mezzi di contrasto per RX</t>
  </si>
  <si>
    <t>700.100.00050</t>
  </si>
  <si>
    <t>Presidi chirurgici e materiali sanitari</t>
  </si>
  <si>
    <t>700.100.00056</t>
  </si>
  <si>
    <t>Protesi impiantabili attive</t>
  </si>
  <si>
    <t>700.100.00058</t>
  </si>
  <si>
    <t>Altre Protesi</t>
  </si>
  <si>
    <t>700.100.00060</t>
  </si>
  <si>
    <t>Materiale protesico fornitura diretta (ass. prot.)</t>
  </si>
  <si>
    <t>700.100.00065</t>
  </si>
  <si>
    <t>Materiali per emodialisi</t>
  </si>
  <si>
    <t>C01070</t>
  </si>
  <si>
    <t>700.100.00070</t>
  </si>
  <si>
    <t>Prodotti farmaceutici per uso veterinario</t>
  </si>
  <si>
    <t>700.100.00075</t>
  </si>
  <si>
    <t>Mat. chirurg., sanit. e diagn. per uso veterinario</t>
  </si>
  <si>
    <t>700.100.00081</t>
  </si>
  <si>
    <t>Sacche di sangue da pubblico – Mobilità intraregionale</t>
  </si>
  <si>
    <t>700.100.00082</t>
  </si>
  <si>
    <t>Sacche di sangue da pubblico – Mobilità extraregionale</t>
  </si>
  <si>
    <t>700.100.00083</t>
  </si>
  <si>
    <t>Sacche di sangue da altri soggetti</t>
  </si>
  <si>
    <t>C0108</t>
  </si>
  <si>
    <t>700.100.00085</t>
  </si>
  <si>
    <t>Altri acquisti di beni sanitari</t>
  </si>
  <si>
    <t>700.100.00090</t>
  </si>
  <si>
    <t>Beni e prodotti sanitari da Aziende sanitarie pubbliche della Regione</t>
  </si>
  <si>
    <t>700.100.00091</t>
  </si>
  <si>
    <t>Medicinali con AIC - da Aziende sanitarie pubbliche della Regione</t>
  </si>
  <si>
    <t>700.100.00092</t>
  </si>
  <si>
    <t>Epatite C HCV - farmaci - da Aziende sanitarie pubbliche della Regione</t>
  </si>
  <si>
    <t>700.100.00093</t>
  </si>
  <si>
    <t>Ossigeno Terapeutico e altri Gas Medicali Con AIC - da Aziende sanitarie pubbliche della Regione</t>
  </si>
  <si>
    <t>700.100.00094</t>
  </si>
  <si>
    <t>Mezzi di contrasto per RX - da Aziende sanitaire pubbliche della Regione</t>
  </si>
  <si>
    <t>700.100.00095</t>
  </si>
  <si>
    <t>Medicinali senza AIC - da Aziende sanitarie pubbliche della Regione</t>
  </si>
  <si>
    <t>700.100.00096</t>
  </si>
  <si>
    <t>Ossigeno Terapeutico e altri Gas Medicali Senza AIC - da Aziende sanitarie pubbliche della Regione</t>
  </si>
  <si>
    <t>700.100.00097</t>
  </si>
  <si>
    <t>Emoderivati - da Aziende sanitarie pubbliche della Regione</t>
  </si>
  <si>
    <t>700.100.00098</t>
  </si>
  <si>
    <t>Sacche di sangue ed emocomponenti - da Azienda sanitaire pubbliche della Regione</t>
  </si>
  <si>
    <t>700.100.00100</t>
  </si>
  <si>
    <t>Materiali diagnostici - da Aziende sanitarie pubbliche della Regione</t>
  </si>
  <si>
    <t>700.100.00101</t>
  </si>
  <si>
    <t>Mater. diagn., lastre RX, carta per ECG, ecc. - da Aziende sanitarie pubbliche della Regione</t>
  </si>
  <si>
    <t>700.100.00102</t>
  </si>
  <si>
    <t>Presidi chirurgici e materiali sanitari - da Aziende sanitarie pubbliche della Regione</t>
  </si>
  <si>
    <t>700.100.00103</t>
  </si>
  <si>
    <t>Altre Protesi - da Aziende sanitaire pubbliche della Regione</t>
  </si>
  <si>
    <t>700.100.00104</t>
  </si>
  <si>
    <t>Materiale protesico fornitura diretta (ass. prot.) - da Aziende sanitarie pubbliche della Regione</t>
  </si>
  <si>
    <t>700.100.00105</t>
  </si>
  <si>
    <t>Materiali per emodialisi - da Aziende sanitarie pubbliche della Regione</t>
  </si>
  <si>
    <t>700.100.00106</t>
  </si>
  <si>
    <t>Prodotti dietetici - da Aziende sanitarie pubbliche della Regione</t>
  </si>
  <si>
    <t>700.100.00107</t>
  </si>
  <si>
    <t>Sieri - da Aziende sanitarie pubbliche della Regione</t>
  </si>
  <si>
    <t>700.100.00108</t>
  </si>
  <si>
    <t>Vaccini - da Aziende sanitarie pubbliche della Regione</t>
  </si>
  <si>
    <t>700.100.00109</t>
  </si>
  <si>
    <t>Prodotti chimici - da Aziende sanitarie pubbliche della Regione</t>
  </si>
  <si>
    <t>700.100.00110</t>
  </si>
  <si>
    <t>Prodotti farmaceutici per uso veterinario  - da Aziende sanitarie pubbliche della Regione</t>
  </si>
  <si>
    <t>700.100.00111</t>
  </si>
  <si>
    <t>Mat. chirurg., sanit. e diagn. per uso veterinario - da Aziende sanitarie pubbliche della Regione</t>
  </si>
  <si>
    <t>C01080</t>
  </si>
  <si>
    <t>700.100.00112</t>
  </si>
  <si>
    <t>Altri acquisti di beni sanitari - da Aziende sanitarie pubbliche della Regione</t>
  </si>
  <si>
    <t>700.105</t>
  </si>
  <si>
    <t>ACQUISTI DI BENI NON SANITARI</t>
  </si>
  <si>
    <t>C.B.1.b</t>
  </si>
  <si>
    <t>C02010</t>
  </si>
  <si>
    <t>700.105.00005</t>
  </si>
  <si>
    <t>Prodotti alimentari</t>
  </si>
  <si>
    <t>C02020</t>
  </si>
  <si>
    <t>700.105.00010</t>
  </si>
  <si>
    <t>Materiali di guardaroba, pulizia e di conviv. in genere</t>
  </si>
  <si>
    <t>C02030</t>
  </si>
  <si>
    <t>700.105.00015</t>
  </si>
  <si>
    <t>Combust., carbur., lubrif. uso riscaldam. e cucine</t>
  </si>
  <si>
    <t>700.105.00020</t>
  </si>
  <si>
    <t>Combust., carbur., lubrif. uso trasporto</t>
  </si>
  <si>
    <t>C02040</t>
  </si>
  <si>
    <t>700.105.00025</t>
  </si>
  <si>
    <t>Cancelleria, stampati e supporti informatici</t>
  </si>
  <si>
    <t>C02050</t>
  </si>
  <si>
    <t>700.105.00030</t>
  </si>
  <si>
    <t>Materiali per la manutenzione in strutture immobiliari</t>
  </si>
  <si>
    <t>700.105.00035</t>
  </si>
  <si>
    <t>Materiali per la manutenzione di impianti</t>
  </si>
  <si>
    <t>700.105.00040</t>
  </si>
  <si>
    <t>Materiali per la manut. di automezzi(sanit. e non sanit.)</t>
  </si>
  <si>
    <t>700.105.00045</t>
  </si>
  <si>
    <t>Materiali per la manutenz. di attrezzature sanitarie</t>
  </si>
  <si>
    <t>700.105.00050</t>
  </si>
  <si>
    <t>Materiali per la man. di attr. san. destin. alla ricerca</t>
  </si>
  <si>
    <t>700.105.00055</t>
  </si>
  <si>
    <t>Materiali per la manut. di mobili, macchine e altri beni</t>
  </si>
  <si>
    <t>C02060</t>
  </si>
  <si>
    <t>700.105.00060</t>
  </si>
  <si>
    <t>Altri acquisti di beni non sanitari</t>
  </si>
  <si>
    <t>C02070</t>
  </si>
  <si>
    <t>700.105.00065</t>
  </si>
  <si>
    <t>Beni e prodotti non sanitari da Aziende sanitarie pubbliche della Regione</t>
  </si>
  <si>
    <t>706</t>
  </si>
  <si>
    <t>ACQUISTI DI SERVIZI SANITARI</t>
  </si>
  <si>
    <t>706.100</t>
  </si>
  <si>
    <t>SERVIZI SANITARI PER MEDICINA DI BASE FARMACEUTICA E DISTRIBUZIONE FARMACI</t>
  </si>
  <si>
    <t>C.B.2.a</t>
  </si>
  <si>
    <t>C03040</t>
  </si>
  <si>
    <t>706.100.00005</t>
  </si>
  <si>
    <t>Medico generica</t>
  </si>
  <si>
    <t>706.100.00010</t>
  </si>
  <si>
    <t>Oneri sociali medici di medicina generale</t>
  </si>
  <si>
    <t>706.100.00015</t>
  </si>
  <si>
    <t>Guardia medica</t>
  </si>
  <si>
    <t>706.100.00020</t>
  </si>
  <si>
    <t>Oneri sociali medici di medici di guardia medica</t>
  </si>
  <si>
    <t>706.100.00025</t>
  </si>
  <si>
    <t>Pediatria</t>
  </si>
  <si>
    <t>706.100.00030</t>
  </si>
  <si>
    <t>Oneri sociali medici di medici pediatri</t>
  </si>
  <si>
    <t>C.B.2.b</t>
  </si>
  <si>
    <t>706.100.00035</t>
  </si>
  <si>
    <t>Farmaceutica</t>
  </si>
  <si>
    <t>706.100.00040</t>
  </si>
  <si>
    <t>Oneri sociali assistenza farmaceutica</t>
  </si>
  <si>
    <t>706.100.00047</t>
  </si>
  <si>
    <t>Convenzioni per assist. sanit. negli Ist. Peniten.</t>
  </si>
  <si>
    <t>706.100.00052</t>
  </si>
  <si>
    <t>Convenzione con medici della medicina dei servizi (Competenze)</t>
  </si>
  <si>
    <t>706.100.00054</t>
  </si>
  <si>
    <t>Convenzione con medici della medicina dei servizi (Oneri)</t>
  </si>
  <si>
    <t>706.100.00055</t>
  </si>
  <si>
    <t>Convenzioni con personale per il 118 (Competenze)</t>
  </si>
  <si>
    <t>706.100.00056</t>
  </si>
  <si>
    <t>Convenzioni con personale per il 118 (Oneri)</t>
  </si>
  <si>
    <t>706.100.00057</t>
  </si>
  <si>
    <t>Convenzione con psicologi (Competenze)</t>
  </si>
  <si>
    <t>706.100.00058</t>
  </si>
  <si>
    <t>Convenzione con psicologi (Oneri)</t>
  </si>
  <si>
    <t>706.100.00059</t>
  </si>
  <si>
    <t xml:space="preserve">Convenzione con altre categorie </t>
  </si>
  <si>
    <t>706.100.00080</t>
  </si>
  <si>
    <t>Convenzioni Pronto soccorso estivo</t>
  </si>
  <si>
    <t>C.B.2.i</t>
  </si>
  <si>
    <t>706.100.00100</t>
  </si>
  <si>
    <t>Somministrazione diretta farmaci da pubblico (altri soggetti pubbl. della Regione)</t>
  </si>
  <si>
    <t>706.100.00110</t>
  </si>
  <si>
    <t>Somministrazione diretta farmaci da privato (intraregionale)</t>
  </si>
  <si>
    <t>706.100.00115</t>
  </si>
  <si>
    <t>Somministrazione diretta farmaci da privato (extraregionale)</t>
  </si>
  <si>
    <t>706.100.00120</t>
  </si>
  <si>
    <t>Somministrazione diretta farmaci da privato per cittadini non residenti - Extraregione (mobilità attiva in compensazione)</t>
  </si>
  <si>
    <t>706.105</t>
  </si>
  <si>
    <t>ASSISTENZA SPECIALISTICA DA PRIVATO</t>
  </si>
  <si>
    <t>C.B.2.c</t>
  </si>
  <si>
    <t>C03020</t>
  </si>
  <si>
    <t>706.105.00005</t>
  </si>
  <si>
    <t>Medico specialistica interna</t>
  </si>
  <si>
    <t>706.105.00010</t>
  </si>
  <si>
    <t>Oneri sociali specialisti interni</t>
  </si>
  <si>
    <t>706.105.00015</t>
  </si>
  <si>
    <t>Medico specialistica esterna</t>
  </si>
  <si>
    <t>706.105.00020</t>
  </si>
  <si>
    <t>Oneri sociali specialisti esterni</t>
  </si>
  <si>
    <t>706.105.00025</t>
  </si>
  <si>
    <t>Prestaz. di emodialisi in convenzionamento esterno</t>
  </si>
  <si>
    <t>706.105.00030</t>
  </si>
  <si>
    <t>Prestaz. di laboratori analisi in convenz. esterno</t>
  </si>
  <si>
    <t>706.105.00035</t>
  </si>
  <si>
    <t>Oneri sociali laboratori di analisi esterni</t>
  </si>
  <si>
    <t>706.105.00040</t>
  </si>
  <si>
    <t>Prest. diagn. strum. c/o strutt. private</t>
  </si>
  <si>
    <t>706.105.00045</t>
  </si>
  <si>
    <t>Oneri sociali diagnostica strumentale esterna</t>
  </si>
  <si>
    <t>706.105.00065</t>
  </si>
  <si>
    <t>Ass. Specialistica v/case di cura priv. accreditate</t>
  </si>
  <si>
    <t>706.105.00070</t>
  </si>
  <si>
    <t>Servizi sanitari per prestazioni di pronto soccorso non seguite da ricovero - da Case di Cura Private</t>
  </si>
  <si>
    <t>706.105.00080</t>
  </si>
  <si>
    <t>Fisiokinesiterapia in convenzionamento esterno (Competenze)</t>
  </si>
  <si>
    <t>706.105.00085</t>
  </si>
  <si>
    <t>Fisiokinesiterapia in convenzionamento esterno (Oneri)</t>
  </si>
  <si>
    <t>C03010</t>
  </si>
  <si>
    <t>706.105.00095</t>
  </si>
  <si>
    <t>Assistenza specialistica da pubblico (altri soggetti pubbl. della Regione)</t>
  </si>
  <si>
    <t>706.105.00100</t>
  </si>
  <si>
    <t>Prestazioni di pronto soccorso non seguite da ricovero - da pubblico (altri soggetti pubblici della Regione)</t>
  </si>
  <si>
    <t>706.105.00105</t>
  </si>
  <si>
    <t>Assistenza specialistica da altri privati</t>
  </si>
  <si>
    <t>706.105.00110</t>
  </si>
  <si>
    <t>Assistenza specialistica da privato per cittadini non residenti - Extraregione (mobilità attiva in compensazione)</t>
  </si>
  <si>
    <t>706.105.00115</t>
  </si>
  <si>
    <t>Servizi sanitari per prestazioni di pronto soccorso non seguite da ricovero - da Altri Privati</t>
  </si>
  <si>
    <t>706.105.00120</t>
  </si>
  <si>
    <t>Servizi sanitari per prestazioni di pronto soccorso non seguite da ricovero - Extraregione (mobilità attivà in compensazione)</t>
  </si>
  <si>
    <t>706.110</t>
  </si>
  <si>
    <t>ASSISTENZA RIABILITATIVA</t>
  </si>
  <si>
    <t>C.B.2.d</t>
  </si>
  <si>
    <t>706.110.00120</t>
  </si>
  <si>
    <t>Ass. Riabil.semiresidenziale in Ist. sch. tipo art.26 L833/78 da pubblico (Aziende sanitarie pubbliche della Regione)</t>
  </si>
  <si>
    <t>706.110.00125</t>
  </si>
  <si>
    <t>Ass. Riabil.semiresidenziale in Ist. sch. tipo art.26 L833/78 da pubblico (altri soggetti pubbl. della Regione)</t>
  </si>
  <si>
    <t>706.110.00130</t>
  </si>
  <si>
    <t>Ass. Riabil.semiresidenziale in Ist. sch. tipo art.26 L833/78 da pubblico (extraregionale)</t>
  </si>
  <si>
    <t>706.110.00135</t>
  </si>
  <si>
    <t>Ass. Riabil.semiresidenziale in Ist. sch. tipo art.26 L833/78 da privato (intraregionale)</t>
  </si>
  <si>
    <t>706.110.00140</t>
  </si>
  <si>
    <t>Ass. Riabil.semiresidenziale in Ist. sch. tipo art.26 L833/78 da privato (extraregionale)</t>
  </si>
  <si>
    <t>706.110.00145</t>
  </si>
  <si>
    <t>Ass. Riabil.residenziale in Ist. sch. tipo art.26 L833/78 da pubblico (Aziende sanitarie pubbliche della Regione)</t>
  </si>
  <si>
    <t>706.110.00150</t>
  </si>
  <si>
    <t>Ass. Riabil.residenziale in Ist. sch. tipo art.26 L833/78 da pubblico (altri soggetti pubbl. della Regione)</t>
  </si>
  <si>
    <t>706.110.00155</t>
  </si>
  <si>
    <t>Ass. Riabil.residenziale in Ist. sch. tipo art.26 L833/78 da pubblico (extraregionale)</t>
  </si>
  <si>
    <t>706.110.00160</t>
  </si>
  <si>
    <t>Ass. Riabil.residenziale in Ist. sch. tipo art.26 L833/78 da privato (intraregionale)</t>
  </si>
  <si>
    <t>706.110.00165</t>
  </si>
  <si>
    <t>Ass. Riabil.residenziale in Ist. sch. tipo art.26 L833/78 da privato (extraregionale)</t>
  </si>
  <si>
    <t>706.110.00170</t>
  </si>
  <si>
    <t>Ass. Riabil.domiciliare in Ist. sch. tipo art.26 L833/78 da pubblico (Aziende sanitarie pubbliche della Regione)</t>
  </si>
  <si>
    <t>706.110.00175</t>
  </si>
  <si>
    <t>Ass. Riabil.domiciliare in Ist. sch. tipo art.26 L833/78 da pubblico (altri soggetti pubbl. della Regione)</t>
  </si>
  <si>
    <t>706.110.00180</t>
  </si>
  <si>
    <t>Ass. Riabil.domiciliare in Ist. sch. tipo art.26 L833/78 da pubblico (extraregionale)</t>
  </si>
  <si>
    <t>706.110.00185</t>
  </si>
  <si>
    <t>Ass. Riabil.domiciliare in Ist. sch. tipo art.26 L833/78 da privato (intraregionale)</t>
  </si>
  <si>
    <t>706.110.00190</t>
  </si>
  <si>
    <t>Ass. Riabil.domiciliare in Ist. sch. tipo art.26 L833/78 da privato (extraregionale)</t>
  </si>
  <si>
    <t>706.111</t>
  </si>
  <si>
    <t>ACQUISTO PRESTAZIONI DI PSICHIATRIA RESIDENZIALE E SEMIRESIDENZIALE</t>
  </si>
  <si>
    <t>C.B.2.h</t>
  </si>
  <si>
    <t>706.111.00005</t>
  </si>
  <si>
    <t>Ass. Riabil.semiresidenziale per malati e disturbati mentali pubblico (Aziende sanitarie pubbliche della Regione)</t>
  </si>
  <si>
    <t>706.111.00010</t>
  </si>
  <si>
    <t>Ass. Riabil.semiresidenziale per malati e disturbati mentali pubblico (altri soggetti pubbl. della Regione)</t>
  </si>
  <si>
    <t>706.111.00015</t>
  </si>
  <si>
    <t>Ass. Riabil.semiresidenziale per malati e disturbati mentali pubblico (extraregionale)</t>
  </si>
  <si>
    <t>706.111.00020</t>
  </si>
  <si>
    <t>Ass. Riabil.semiresidenziale per malati e disturbati mentali privato (intraregionale)</t>
  </si>
  <si>
    <t>706.111.00025</t>
  </si>
  <si>
    <t>Ass. Riabil.semiresidenziale per malati e disturbati mentali privato (extraregionale)</t>
  </si>
  <si>
    <t>706.111.00030</t>
  </si>
  <si>
    <t>Ass. Riabil.residenziale per malati e disturbati mentali pubblico (Aziende sanitarie pubbliche della Regione)</t>
  </si>
  <si>
    <t>706.111.00035</t>
  </si>
  <si>
    <t>Ass. Riabil.residenziale per malati e disturbati mentali pubblico (altri soggetti pubbl. della Regione)</t>
  </si>
  <si>
    <t>706.111.00040</t>
  </si>
  <si>
    <t>Ass. Riabil.residenziale per malati e disturbati mentali pubblico (extraregionale)</t>
  </si>
  <si>
    <t>706.111.00045</t>
  </si>
  <si>
    <t>Ass. Riabil.residenziale per malati e disturbati mentali privato (intraregionale)</t>
  </si>
  <si>
    <t>706.111.00050</t>
  </si>
  <si>
    <t>Ass. Riabil.residenziale per malati e disturbati mentali privato (extraregionale)</t>
  </si>
  <si>
    <t>706.111.00055</t>
  </si>
  <si>
    <t>Ass. Riabil.domiciliare per malati e disturbati mentali pubblico (Aziende sanitarie pubbliche della Regione)</t>
  </si>
  <si>
    <t>706.111.00060</t>
  </si>
  <si>
    <t>Ass. Riabil.domiciliare per malati e disturbati mentali pubblico (altri soggetti pubbl. della Regione)</t>
  </si>
  <si>
    <t>706.111.00065</t>
  </si>
  <si>
    <t>Ass. Riabil.domiciliare per malati e disturbati mentali pubblico (extraregionale)</t>
  </si>
  <si>
    <t>706.111.00070</t>
  </si>
  <si>
    <t>Ass. Riabil.domiciliare per malati e disturbati mentali privato (intraregionale)</t>
  </si>
  <si>
    <t>706.111.00075</t>
  </si>
  <si>
    <t>Ass. Riabil.domiciliare per malati e disturbati mentali privato (extraregionale)</t>
  </si>
  <si>
    <t>706.111.00080</t>
  </si>
  <si>
    <t>Altra assistenza per malati e disturbati mentali pubblico (Aziende sanitarie pubbliche della Regione)</t>
  </si>
  <si>
    <t>706.111.00085</t>
  </si>
  <si>
    <t>Altra assistenza  per malati e disturbati mentali pubblico (altri soggetti pubbl. della Regione)</t>
  </si>
  <si>
    <t>706.111.00090</t>
  </si>
  <si>
    <t>Altra assistenza  per malati e disturbati mentali pubblico (extraregionale)</t>
  </si>
  <si>
    <t>706.111.00095</t>
  </si>
  <si>
    <t>Altra assistenza  per malati e disturbati mentali privato (intraregionale)</t>
  </si>
  <si>
    <t>706.111.00100</t>
  </si>
  <si>
    <t>Altra assistenza  per malati e disturbati mentali privato (extraregionale)</t>
  </si>
  <si>
    <t>706.112</t>
  </si>
  <si>
    <t>ACQUISTO DI PRESTAZIONI SOCIOSANITARIE A RILEVANZA SANITARIA</t>
  </si>
  <si>
    <t>C.B.2.l</t>
  </si>
  <si>
    <t>706.112.00005</t>
  </si>
  <si>
    <t>Convenzioni per ass.domiciliare integrata (ADI) da pubblico (Aziende sanitarie pubbliche della Regione)</t>
  </si>
  <si>
    <t>706.112.00010</t>
  </si>
  <si>
    <t>Convenzioni per ass.domiciliare integrata (ADI) da pubblico (altri soggetti pubbl. della Regione)</t>
  </si>
  <si>
    <t>706.112.00015</t>
  </si>
  <si>
    <t>Convenzioni per ass.domiciliare integrata (ADI) da pubblico (extraregionale)</t>
  </si>
  <si>
    <t>706.112.00020</t>
  </si>
  <si>
    <t>Convenzioni per ass.domiciliare integrata (ADI) da privato (intraregionale)</t>
  </si>
  <si>
    <t>706.112.00025</t>
  </si>
  <si>
    <t>Convenzioni per ass.domiciliare integrata (ADI) da privato (extraregionale)</t>
  </si>
  <si>
    <t>706.112.00030</t>
  </si>
  <si>
    <t>Ass. Riabil.semiresidenziale per tossicodip.da pubblico (Aziende sanitarie pubbliche della Regione)</t>
  </si>
  <si>
    <t>706.112.00035</t>
  </si>
  <si>
    <t>Ass. Riabil.semiresidenziale per tossicodip.da pubblico (altri soggetti pubbl. della Regione)</t>
  </si>
  <si>
    <t>706.112.00040</t>
  </si>
  <si>
    <t>Ass. Riabil.semiresidenziale per tossicodip.da pubblico (extraregionale)</t>
  </si>
  <si>
    <t>706.112.00045</t>
  </si>
  <si>
    <t>Ass. Riabil.semiresidenziale per tossicodip.da privato (intraregionale)</t>
  </si>
  <si>
    <t>706.112.00050</t>
  </si>
  <si>
    <t>Ass. Riabil.semiresidenziale per tossicodip.da privato (extraregionale)</t>
  </si>
  <si>
    <t>706.112.00055</t>
  </si>
  <si>
    <t>Ass. Riabil.residenziale per tossicodip.da pubblico (Aziende sanitarie pubbliche della Regione)</t>
  </si>
  <si>
    <t>706.112.00060</t>
  </si>
  <si>
    <t>Ass. Riabil.residenziale per tossicodip.da pubblico (altri soggetti pubbl. della Regione)</t>
  </si>
  <si>
    <t>706.112.00065</t>
  </si>
  <si>
    <t>Ass. Riabil.residenziale per tossicodip.da pubblico (extraregionale)</t>
  </si>
  <si>
    <t>706.112.00070</t>
  </si>
  <si>
    <t>Ass. Riabil.residenziale per tossicodip.da privato (intraregionale)</t>
  </si>
  <si>
    <t>706.112.00075</t>
  </si>
  <si>
    <t>Ass. Riabil.residenziale per tossicodip.da privato (extraregionale)</t>
  </si>
  <si>
    <t>706.112.00080</t>
  </si>
  <si>
    <t>Ass. Riabil.domiciliare per tossicodip.da pubblico (Aziende sanitarie pubbliche della Regione)</t>
  </si>
  <si>
    <t>706.112.00085</t>
  </si>
  <si>
    <t>Ass. Riabil.domiciliare per tossicodip.da pubblico (altri soggetti pubbl. della Regione)</t>
  </si>
  <si>
    <t>706.112.00090</t>
  </si>
  <si>
    <t>Ass. Riabil.domiciliare per tossicodip.da pubblico (extraregionale)</t>
  </si>
  <si>
    <t>706.112.00095</t>
  </si>
  <si>
    <t>Ass. Riabil.domiciliare per tossicodip.da privato (intraregionale)</t>
  </si>
  <si>
    <t>706.112.00100</t>
  </si>
  <si>
    <t>Ass. Riabil.domiciliare per tossicodip.da privato (extraregionale)</t>
  </si>
  <si>
    <t>706.112.00105</t>
  </si>
  <si>
    <t>Ass. Semiresidenziale per anziani da pubblico - Reg. Reg. 4/2007 (az. san. pubb. della Regione)</t>
  </si>
  <si>
    <t>706.112.00110</t>
  </si>
  <si>
    <t>Ass. Semiresidenziale per anziani da pubblico  - Reg. Reg. 4/2007 (altri soggetti pubbl. della Regione)</t>
  </si>
  <si>
    <t>706.112.00115</t>
  </si>
  <si>
    <t>Ass. Semiresidenziale per anziani da pubblico - Reg. Reg. 4/2007 (extraregionale)</t>
  </si>
  <si>
    <t>706.112.00120</t>
  </si>
  <si>
    <t>Ass. Semiresidenziale per anziani da privato  - Reg. Reg. 4/2007 (intraregionale)</t>
  </si>
  <si>
    <t>706.112.00125</t>
  </si>
  <si>
    <t>Ass. Semiresidenziale per anziani da privato  - Reg. Reg. 4/2007 (extraregionale)</t>
  </si>
  <si>
    <t>706.112.00130</t>
  </si>
  <si>
    <t>Ass. Residenziale per anziani da pubblico - Reg. Reg. 4/2007 (az. san. pubb. della Regione)</t>
  </si>
  <si>
    <t>706.112.00135</t>
  </si>
  <si>
    <t>Ass. Residenziale per anziani da pubblico  - Reg. Reg. 4/2007 (altri soggetti pubbl. della Regione)</t>
  </si>
  <si>
    <t>706.112.00140</t>
  </si>
  <si>
    <t>Ass. Residenziale per anziani da pubblico  - Reg. Reg. 4/2007 (extraregionale)</t>
  </si>
  <si>
    <t>706.112.00145</t>
  </si>
  <si>
    <t>Ass. Residenziale per anziani da privato  - Reg. Reg. 4/2007 (intraregionale)</t>
  </si>
  <si>
    <t>706.112.00150</t>
  </si>
  <si>
    <t>Ass. Residenziale per anziani da privato  - Reg. Reg. 4/2007 (extraregionale)</t>
  </si>
  <si>
    <t>706.112.00155</t>
  </si>
  <si>
    <t>Ass. Domiciliare per anziani da pubblico  - Reg. Reg. 4/2007 (az. san. pubb. della Regione)</t>
  </si>
  <si>
    <t>706.112.00160</t>
  </si>
  <si>
    <t>Ass. Domiciliare per anziani da pubblico - Reg. Reg. 4/2007  (altri soggetti pubbl. della Regione)</t>
  </si>
  <si>
    <t>706.112.00165</t>
  </si>
  <si>
    <t>Ass. Domiciliare per anziani da pubblico  - Reg. Reg. 4/2007 (extraregionale)</t>
  </si>
  <si>
    <t>706.112.00170</t>
  </si>
  <si>
    <t>Ass. Domiciliare per anziani da privato - Reg. Reg. 4/2007 (intraregionale)</t>
  </si>
  <si>
    <t>706.112.00175</t>
  </si>
  <si>
    <t>Ass. Domiciliare per anziani da privato  - Reg. Reg. 4/2007 (extraregionale)</t>
  </si>
  <si>
    <t>706.112.00180</t>
  </si>
  <si>
    <t>Prestazioni Hospice da pubblico (Aziende sanitarie pubbliche della Regione)</t>
  </si>
  <si>
    <t>706.112.00185</t>
  </si>
  <si>
    <t>Prestazioni Hospice da pubblico (altri soggetti pubbl. della Regione)</t>
  </si>
  <si>
    <t>706.112.00190</t>
  </si>
  <si>
    <t>Prestazioni Hospice da pubblico (extraregionale)</t>
  </si>
  <si>
    <t>706.112.00195</t>
  </si>
  <si>
    <t>Prestazioni Hospice da privato (intraregionale)</t>
  </si>
  <si>
    <t>706.112.00200</t>
  </si>
  <si>
    <t>Prestazioni Hospice da privato (extraregionale)</t>
  </si>
  <si>
    <t>706.112.00201</t>
  </si>
  <si>
    <t>Convenzioni per consultori familiari</t>
  </si>
  <si>
    <t>706.112.00205</t>
  </si>
  <si>
    <t>Ass. Semiresidenziale per DISABILI da pubblico  - Reg. Reg. 4/2007 (az. san. pubb. della Regione)</t>
  </si>
  <si>
    <t>706.112.00210</t>
  </si>
  <si>
    <t>Ass. Semiresidenziale per DISABILI da pubblico  - Reg. Reg. 4/2007 (altri soggetti pubbl. della Regione)</t>
  </si>
  <si>
    <t>706.112.00215</t>
  </si>
  <si>
    <t>Ass. Semiresidenziale per DISABILI da pubblico - Reg. Reg. 4/2007 (extraregionale)</t>
  </si>
  <si>
    <t>706.112.00220</t>
  </si>
  <si>
    <t>Ass. Semiresidenziale per DISABILI da privato  - Reg. Reg. 4/2007 (intraregionale)</t>
  </si>
  <si>
    <t>706.112.00225</t>
  </si>
  <si>
    <t>Ass. Semiresidenziale per DISABILI da privato - Reg. Reg. 4/2007 (extraregionale)</t>
  </si>
  <si>
    <t>706.112.00230</t>
  </si>
  <si>
    <t>Ass. Residenziale per DISABILI da pubblico  - Reg. Reg. 4/2007 (az. san. pubb. della Regione)</t>
  </si>
  <si>
    <t>706.112.00235</t>
  </si>
  <si>
    <t>Ass. Residenziale per DISABILI da pubblico  - Reg. Reg. 4/2007 (altri soggetti pubbl. della Regione)</t>
  </si>
  <si>
    <t>706.112.00240</t>
  </si>
  <si>
    <t>Ass. Residenziale per DISABILI da pubblico  - Reg. Reg. 4/2007 (extraregionale)</t>
  </si>
  <si>
    <t>706.112.00245</t>
  </si>
  <si>
    <t>Ass. Residenziale per DISABILI da privato  - Reg. Reg. 4/2007 (intraregionale)</t>
  </si>
  <si>
    <t>706.112.00250</t>
  </si>
  <si>
    <t>Ass. Residenziale per DISABILI da privato  - Reg. Reg. 4/2007 (extraregionale)</t>
  </si>
  <si>
    <t>706.112.00255</t>
  </si>
  <si>
    <t>Ass. Domiciliare per DISABILI da pubblico  - Reg. Reg. 4/2007 (az. san. pubb. della Regione)</t>
  </si>
  <si>
    <t>706.112.00260</t>
  </si>
  <si>
    <t>Ass. Domiciliare per DISABILI da pubblico  - Reg. Reg. 4/2007 (altri soggetti pubbl. della Regione)</t>
  </si>
  <si>
    <t>706.112.00265</t>
  </si>
  <si>
    <t>Ass. Domiciliare per DISABILI da pubblico  - Reg. Reg. 4/2007 (extraregionale)</t>
  </si>
  <si>
    <t>706.112.00270</t>
  </si>
  <si>
    <t>Ass. Domiciliare per DISABILI da privato  - Reg. Reg. 4/2007 (intraregionale)</t>
  </si>
  <si>
    <t>706.112.00275</t>
  </si>
  <si>
    <t>Ass. Domiciliare per DISABILI da privato  - Reg. Reg. 4/2007 (extraregionale)</t>
  </si>
  <si>
    <t>706.112.00280</t>
  </si>
  <si>
    <t>Acquisto di altre prestazioni socio sanitarie a rilevanza sanitaria erogate a soggetti pubblici Extraregione</t>
  </si>
  <si>
    <t>706.115</t>
  </si>
  <si>
    <t>ASSISTENZA INTEGRATIVA E PROTESICA</t>
  </si>
  <si>
    <t>C.B.2.f</t>
  </si>
  <si>
    <t>706.115.00005</t>
  </si>
  <si>
    <t>Assistenza protesica tramite strutture private</t>
  </si>
  <si>
    <t>C.B.2.e</t>
  </si>
  <si>
    <t>706.115.00010</t>
  </si>
  <si>
    <t>Assistenza integrativa da privato</t>
  </si>
  <si>
    <t>706.115.00030</t>
  </si>
  <si>
    <t>Assistenza protesica da pubblico (Aziende sanitarie pubbliche della Regione)</t>
  </si>
  <si>
    <t>706.115.00035</t>
  </si>
  <si>
    <t>Assistenza protesica da pubblico (altri soggetti pubbl. della Regione)</t>
  </si>
  <si>
    <t>706.115.00040</t>
  </si>
  <si>
    <t>Assistenza protesica da pubblico (Extraregione)</t>
  </si>
  <si>
    <t>706.115.00045</t>
  </si>
  <si>
    <t>Assistenza integrativa da pubblico (Aziende sanitarie pubbliche della Regione)</t>
  </si>
  <si>
    <t>706.115.00050</t>
  </si>
  <si>
    <t>Assistenza integrativa da pubblico (altri soggetti pubbl. della Regione)</t>
  </si>
  <si>
    <t>706.115.00055</t>
  </si>
  <si>
    <t>Assistenza integrativa da pubblico (Extraregione)</t>
  </si>
  <si>
    <t>706.123</t>
  </si>
  <si>
    <t>ASSISTENZA TERMALE, TRASPORTI ED ALTRA ASSISTENZA</t>
  </si>
  <si>
    <t>C.B.2.j</t>
  </si>
  <si>
    <t>706.123.00010</t>
  </si>
  <si>
    <t>Assistenza termale  da pubblico (altri soggetti pubbl. della Regione)</t>
  </si>
  <si>
    <t>706.123.00020</t>
  </si>
  <si>
    <t>Assistenza termale  da privato</t>
  </si>
  <si>
    <t>706.123.00025</t>
  </si>
  <si>
    <t>Assistenza termale  da privato per cittadini non residenti - Extraregione (mobilità attiva in compensazione)</t>
  </si>
  <si>
    <t>C.B.2.k</t>
  </si>
  <si>
    <t>C03030</t>
  </si>
  <si>
    <t>706.123.00035</t>
  </si>
  <si>
    <t>Trasporti Sanitari - da pubblico (altri soggetti pubbl. della Regione)</t>
  </si>
  <si>
    <t>706.123.00045</t>
  </si>
  <si>
    <t>Trasporti Sanitari da privato</t>
  </si>
  <si>
    <t>706.125</t>
  </si>
  <si>
    <t>ASSISTENZA OSPEDALIERA</t>
  </si>
  <si>
    <t>C.B.2.g</t>
  </si>
  <si>
    <t>706.125.00060</t>
  </si>
  <si>
    <t>Assistenza ospedaliera da pubblico (altri soggetti pubbl. della Regione)</t>
  </si>
  <si>
    <t>706.125.00070</t>
  </si>
  <si>
    <t>Assistenza ospedaliera da privato</t>
  </si>
  <si>
    <t>706.125.00085</t>
  </si>
  <si>
    <t>Servizi sanitari per assistenza ospedaliera da Case di Cura private</t>
  </si>
  <si>
    <t>706.125.00090</t>
  </si>
  <si>
    <t>Servizi sanitari per assistenza ospedaliera da altri privati</t>
  </si>
  <si>
    <t>706.125.00095</t>
  </si>
  <si>
    <t>Ass. ospedaliera da privato per cittadini non residenti - (mobilità attiva extrareg. in compensazione)</t>
  </si>
  <si>
    <t>706.130</t>
  </si>
  <si>
    <t>RIMBORSI, ASSEGNI E CONTRIBUTI</t>
  </si>
  <si>
    <t>C.B.2.n</t>
  </si>
  <si>
    <t>706.130.00005</t>
  </si>
  <si>
    <t>Rimborsi per ricoveri in Italia</t>
  </si>
  <si>
    <t>706.130.00010</t>
  </si>
  <si>
    <t>Rimborsi per ricoveri all'estero</t>
  </si>
  <si>
    <t>706.130.00015</t>
  </si>
  <si>
    <t>Rimborsi per altra assistenza sanitaria</t>
  </si>
  <si>
    <t>706.130.00020</t>
  </si>
  <si>
    <t>Rimborso L.210</t>
  </si>
  <si>
    <t>706.130.00025</t>
  </si>
  <si>
    <t>Rimborsi TBC</t>
  </si>
  <si>
    <t>706.130.00030</t>
  </si>
  <si>
    <t>Rimb. e contr. ad allevat. per abbattimento bestiame</t>
  </si>
  <si>
    <t>706.130.00035</t>
  </si>
  <si>
    <t>Rimborsi per spese di trapianto</t>
  </si>
  <si>
    <t>706.130.00040</t>
  </si>
  <si>
    <t>Contrib., sussidi e assegni vari per assistiti</t>
  </si>
  <si>
    <t>706.130.00041</t>
  </si>
  <si>
    <t>Contributi per SLA…..</t>
  </si>
  <si>
    <t>706.130.00042</t>
  </si>
  <si>
    <t>Contributi per Doman, Vojta, ABA</t>
  </si>
  <si>
    <t>706.130.00045</t>
  </si>
  <si>
    <t>Contrib., sussidi per disabili psichici</t>
  </si>
  <si>
    <t>706.130.00047</t>
  </si>
  <si>
    <t xml:space="preserve">Rimborso spese viaggio assistiti nefropatici </t>
  </si>
  <si>
    <t>706.130.00049</t>
  </si>
  <si>
    <t>Rimborso per vaccinoterapia</t>
  </si>
  <si>
    <t>C04010</t>
  </si>
  <si>
    <t>706.130.00050</t>
  </si>
  <si>
    <t>Contrib. ad associaz. di volontariato</t>
  </si>
  <si>
    <t>706.130.00055</t>
  </si>
  <si>
    <t>Contributi ad enti</t>
  </si>
  <si>
    <t>706.130.00060</t>
  </si>
  <si>
    <t>Costi personale L.R. 16/87</t>
  </si>
  <si>
    <t>706.130.00065</t>
  </si>
  <si>
    <t>Contributo D.Lgs 194/08, e successive modificaz.</t>
  </si>
  <si>
    <t>706.130.00100</t>
  </si>
  <si>
    <t>Contributi per ARPA</t>
  </si>
  <si>
    <t>706.130.00105</t>
  </si>
  <si>
    <t>Contributi per altre Agenzie regionali</t>
  </si>
  <si>
    <t>706.130.00110</t>
  </si>
  <si>
    <t>Rimb.assegni e cont.v/Asl-Ao-Ircss-Pol. Reg.</t>
  </si>
  <si>
    <t>706.130.00115</t>
  </si>
  <si>
    <t>Rimborsi, asseggni e contributi v/Regione - GSA</t>
  </si>
  <si>
    <t>706.130.00165</t>
  </si>
  <si>
    <t>Contributi per trasferimenti vari ai sensi D.lgs. 32/21</t>
  </si>
  <si>
    <t>706.136</t>
  </si>
  <si>
    <t>COMPARTECIPAZIONE AL PERSONALE PER ATT. LIBERO-PROF. (INTRAMOENIA)</t>
  </si>
  <si>
    <t>C.B.2.m</t>
  </si>
  <si>
    <t>C04080</t>
  </si>
  <si>
    <t>706.136.00005</t>
  </si>
  <si>
    <t>Compensi per compartecipazione al personale per ALPI - Area ospedaliera</t>
  </si>
  <si>
    <t>706.136.00010</t>
  </si>
  <si>
    <t>Oneri su compensi per compartecipazione al personale per ALPI - Area ospedaliera</t>
  </si>
  <si>
    <t>706.136.00015</t>
  </si>
  <si>
    <t>Compensi per compartecipazione al personale per ALPI- Area specialistica</t>
  </si>
  <si>
    <t>706.136.00020</t>
  </si>
  <si>
    <t>Oneri su compensi per compartecipazione al personale per ALPI- Area specialistica</t>
  </si>
  <si>
    <t>706.136.00025</t>
  </si>
  <si>
    <t>Compensi per compartecipazione al personale per ALPI - Area sanità pubblica</t>
  </si>
  <si>
    <t>706.136.00030</t>
  </si>
  <si>
    <t>Oneri su compensi per compartecipazione al personale per ALPI - Area sanità pubblica</t>
  </si>
  <si>
    <t>706.136.00035</t>
  </si>
  <si>
    <t>Compensi per compartecipazione al personale per ALPI - Consulenze (ex art. 55 c.1 lett. c), d) ed ex Art. 57-58)</t>
  </si>
  <si>
    <t>706.136.00040</t>
  </si>
  <si>
    <t>Oneri su compensi per compartecipazione al personale per ALPI - Consulenze (ex art. 55 c.1 lett. c), d) ed ex Art. 57-58)</t>
  </si>
  <si>
    <t>706.136.00045</t>
  </si>
  <si>
    <t>Compensi per compartecipazione al personale per ALPI - Consulenze (ex art. 55 c.1 lett. c), d) ed ex Art. 57-58) (Aziende sanitarie pubbliche della Regione)</t>
  </si>
  <si>
    <t>706.136.00050</t>
  </si>
  <si>
    <t>Oneri su compensi per compartecipazione al personale per ALPI - Consulenze (ex art. 55 c.1 lett. c), d) ed ex Art. 57-58) (Aziende sanitarie pubbliche della Regione)</t>
  </si>
  <si>
    <t>706.136.00055</t>
  </si>
  <si>
    <t>Compensi per compartecipazione al personale per ALPI - Altro</t>
  </si>
  <si>
    <t>706.136.00060</t>
  </si>
  <si>
    <t>Oneri su compensi per compartecipazione al personale per ALPI - Altro</t>
  </si>
  <si>
    <t>706.136.00065</t>
  </si>
  <si>
    <t>Compensi per compartecipazione al personale per att. libero  professionale intramoenia - Altro (Aziende sanitarie pubbliche della Regione)</t>
  </si>
  <si>
    <t>706.136.00070</t>
  </si>
  <si>
    <t>Oneri su compensi per compartecipazione al personale per att. libero  professionale intramoenia - Altro (Aziende sanitarie pubbliche della Regione)</t>
  </si>
  <si>
    <t>706.137</t>
  </si>
  <si>
    <t>CONSULENZE, COLLABORAZIONI,  INTERINALE, COMANDI  E ALTRE PRESTAZIONI DI LAVORO SANITARIE E SOCIOSANITARIE</t>
  </si>
  <si>
    <t>C.B.2.o</t>
  </si>
  <si>
    <t>C04020</t>
  </si>
  <si>
    <t>706.137.00005</t>
  </si>
  <si>
    <t>Consulenze sanitarie e sociosan. da Aziende sanitarie pubbliche della Regione</t>
  </si>
  <si>
    <t>706.137.00010</t>
  </si>
  <si>
    <t>Consulenze sanitarie e sociosanit. da terzi - Altri soggetti pubblici</t>
  </si>
  <si>
    <t>706.137.00100</t>
  </si>
  <si>
    <t>Consulenze sanitarie da privato - art. 55, co. 2, CCNL 8 giugno 2000. Dirigenti Medici</t>
  </si>
  <si>
    <t>706.137.00105</t>
  </si>
  <si>
    <t>Oneri su consulenze sanitarie da privato - art. 55, co. 2, CCNL 8 giugno 2000. Dirigenti Medici</t>
  </si>
  <si>
    <t>706.137.00110</t>
  </si>
  <si>
    <t>Consulenze sanitarie da privato - art. 55, co. 2, CCNL 8 giugno 2000. Dirigenti Non Medici</t>
  </si>
  <si>
    <t>706.137.00115</t>
  </si>
  <si>
    <t>Oneri su consulenze sanitarie da privato - art. 55, co. 2, CCNL 8 giugno 2000. Dirigenti Non Medici</t>
  </si>
  <si>
    <t>706.137.00120</t>
  </si>
  <si>
    <t>Consulenze sanitarie da privato - (prestazioni aggiuntive) Comparto L. 1/2002.</t>
  </si>
  <si>
    <t>706.137.00125</t>
  </si>
  <si>
    <t>Oneri sociali su Consulenze sanitarie da privato - (prestazioni aggiuntive) Comparto L. 1/2002.</t>
  </si>
  <si>
    <t>706.137.00200</t>
  </si>
  <si>
    <t>Altre consulenze sanitarie e sociosanitarie da privato</t>
  </si>
  <si>
    <t>706.137.00300</t>
  </si>
  <si>
    <t>Co.Co.Co. sanitarie e socios.  Dirigenza Medica. Competenze</t>
  </si>
  <si>
    <t>706.137.00305</t>
  </si>
  <si>
    <t>Co.Co.Co. sanitarie e socios.  Dirigenza Medica. Oneri</t>
  </si>
  <si>
    <t>706.137.00310</t>
  </si>
  <si>
    <t>Co.Co.Co. sanitarie e socios.  Dirigenza Sanitaria Non Medica. Competenze</t>
  </si>
  <si>
    <t>706.137.00315</t>
  </si>
  <si>
    <t>Co.Co.Co. sanitarie e socios.  Dirigenza Sanitaria Non Medica. Oneri</t>
  </si>
  <si>
    <t>706.137.00320</t>
  </si>
  <si>
    <t>Co.Co.Co. sanitarie e socios. Comparto Ruolo Sanitario. Competenze</t>
  </si>
  <si>
    <t>706.137.00325</t>
  </si>
  <si>
    <t>Co.Co.Co. sanitarie e socios. Comparto Ruolo Sanitario. Oneri</t>
  </si>
  <si>
    <t>C06100</t>
  </si>
  <si>
    <t>706.137.00400</t>
  </si>
  <si>
    <t xml:space="preserve">Indennità a personale universitario - area sanitaria </t>
  </si>
  <si>
    <t>706.137.00450</t>
  </si>
  <si>
    <t xml:space="preserve">Lavoro interinale - area sanitaria </t>
  </si>
  <si>
    <t>706.137.00500</t>
  </si>
  <si>
    <t>Altre collaborazioni e prestazioni di lavoro - area sanitaria. Compensi ed oneri tirocinanti</t>
  </si>
  <si>
    <t>706.137.00505</t>
  </si>
  <si>
    <t>Altre collaborazioni e prestazioni di lavoro - area sanitaria. Compensi ed oneri borsisti</t>
  </si>
  <si>
    <t>706.137.00506</t>
  </si>
  <si>
    <t>Borse di studio finanziate con fondi di sperimentazioni cliniche</t>
  </si>
  <si>
    <t>706.137.00510</t>
  </si>
  <si>
    <t>Altre collaborazioni e prestazioni di lavoro - area sanitaria.</t>
  </si>
  <si>
    <t>706.137.00700</t>
  </si>
  <si>
    <t>Rimborso oneri stipendiali personale sanitario in comando da Aziende sanitarie pubbliche della Regione</t>
  </si>
  <si>
    <t>706.137.00705</t>
  </si>
  <si>
    <t>Rimborso oneri stipendiali personale sanitario in comando da Regioni, soggetti pubblici e da Università</t>
  </si>
  <si>
    <t>706.137.00710</t>
  </si>
  <si>
    <t>Rimborso oneri stipendiali personale sanitario in comando da aziende di altre Regioni (Extraregione)</t>
  </si>
  <si>
    <t>706.140</t>
  </si>
  <si>
    <t>ALTRI SERVIZI SANITARI E SOCIOSANITARI A RILEVANZA SANITARIA</t>
  </si>
  <si>
    <t>706.140.00005</t>
  </si>
  <si>
    <t>Trasporti Assistiti e Disabili</t>
  </si>
  <si>
    <t>706.140.00010</t>
  </si>
  <si>
    <t>Convenzioni per trasporti sanitari 118</t>
  </si>
  <si>
    <t>706.140.00015</t>
  </si>
  <si>
    <t>Trasporti Sanitari per l'urgenza</t>
  </si>
  <si>
    <t>C.B.2.p</t>
  </si>
  <si>
    <t>C04030</t>
  </si>
  <si>
    <t>706.140.00100</t>
  </si>
  <si>
    <t>Serv. san. appaltati in service o global service</t>
  </si>
  <si>
    <t>706.140.00106</t>
  </si>
  <si>
    <t>Visite spec. e consulti da pubbl. - Az. sanit. pubbl. Reg.</t>
  </si>
  <si>
    <t>706.140.00110</t>
  </si>
  <si>
    <t>Esami diagnostici da pubblico - Aziende sanitarie pubbliche della Regione</t>
  </si>
  <si>
    <t>706.140.00115</t>
  </si>
  <si>
    <t>Altri servizi sanitari e sociosanitari a rilevanza sanitaria da pubblico - Aziende sanitarie pubbliche della Regione</t>
  </si>
  <si>
    <t>706.140.00120</t>
  </si>
  <si>
    <t>Visite spec. e consulti da pubblico - Altri soggetti pubblici della Regione</t>
  </si>
  <si>
    <t>706.140.00125</t>
  </si>
  <si>
    <t>Esami diagnostici da pubblico - Altri soggetti pubblici della Regione</t>
  </si>
  <si>
    <t>706.140.00130</t>
  </si>
  <si>
    <t>Altri servizi sanitari e sociosanitari  a rilevanza sanitaria da pubblico - Altri soggetti pubblici della Regione</t>
  </si>
  <si>
    <t>706.140.00135</t>
  </si>
  <si>
    <t>Visite spec. e consulti da pubblico (Extraregione)</t>
  </si>
  <si>
    <t>706.140.00140</t>
  </si>
  <si>
    <t>Esami diagnostici da pubblico (Extraregione)</t>
  </si>
  <si>
    <t>706.140.00145</t>
  </si>
  <si>
    <t>Altri servizi sanitari e sociosanitari a rilevanza sanitaria da pubblico (Extraregione)</t>
  </si>
  <si>
    <t>706.140.00150</t>
  </si>
  <si>
    <t>Visite spec. e consulti da privato</t>
  </si>
  <si>
    <t>706.140.00155</t>
  </si>
  <si>
    <t>Esami diagnostici da privato</t>
  </si>
  <si>
    <t>706.140.00160</t>
  </si>
  <si>
    <t>Altri servizi sanitari da privato</t>
  </si>
  <si>
    <t>706.140.00161</t>
  </si>
  <si>
    <t>Compensi per sperimentazioni cliniche</t>
  </si>
  <si>
    <t>706.140.00165</t>
  </si>
  <si>
    <t>Costi per servizi sanitari - Mobilità internazionale passiva</t>
  </si>
  <si>
    <t>706.140.00200</t>
  </si>
  <si>
    <t>Servizio di lavorazione del plasma</t>
  </si>
  <si>
    <t>706.140.00205</t>
  </si>
  <si>
    <t>Costi per servizi sanitari - Mobilità internazionale passiva rilevata dalle ASL</t>
  </si>
  <si>
    <t>706.140.00210</t>
  </si>
  <si>
    <t>Costi per prestazioni sanitarie erogate da Aziende sanitarie estere (Fatturate direttamente</t>
  </si>
  <si>
    <t>706.140.00215</t>
  </si>
  <si>
    <t>Costi GSA per differenziale saldo mobilità</t>
  </si>
  <si>
    <t>MOBILITA' SANITARIA</t>
  </si>
  <si>
    <t>707.100</t>
  </si>
  <si>
    <t>MOBILITA' SANITARIA REGIONALE</t>
  </si>
  <si>
    <t>707.100.00005</t>
  </si>
  <si>
    <t>Ass. Farmaceutica - Mob. sanitaria pass. intrareg.</t>
  </si>
  <si>
    <t>707.100.00010</t>
  </si>
  <si>
    <t>Medicina di base - Mob. Sanit. passiva intrareg.</t>
  </si>
  <si>
    <t>707.100.00100</t>
  </si>
  <si>
    <t>Somministrazione diretta  - Mobilità pass. Intraregionale v/ ASL-AOU</t>
  </si>
  <si>
    <t>707.100.00105</t>
  </si>
  <si>
    <t>Somministrazione diretta  - Mobilità pass. Intraregionale v/IRCCS pubb.</t>
  </si>
  <si>
    <t>707.100.00110</t>
  </si>
  <si>
    <t>Somministrazione diretta  - Mob.  passiva Intrareg. v/IRCCS privati</t>
  </si>
  <si>
    <t>707.100.00115</t>
  </si>
  <si>
    <t>Somministrazione diretta  - Mob.  passiva intrareg. v/EE</t>
  </si>
  <si>
    <t>707.100.00200</t>
  </si>
  <si>
    <t>Ass. Specialistica  - Mobilità pass. Intraregionale v/ ASL-AOU</t>
  </si>
  <si>
    <t>707.100.00205</t>
  </si>
  <si>
    <t>Ass. Specialistica  - Mobilità pass. Intraregionale v/IRCCS pubb.</t>
  </si>
  <si>
    <t>707.100.00206</t>
  </si>
  <si>
    <t>Prestazioni di pronto soccoro non seguite da ricovero - da pubblico (Aziende sanitarie pubbliche della Regione)</t>
  </si>
  <si>
    <t>707.100.00210</t>
  </si>
  <si>
    <t>Ass. Specialistica - Mob.San.pass.intrareg.v/IRCSS privati e Policlinici privati</t>
  </si>
  <si>
    <t>707.100.00211</t>
  </si>
  <si>
    <t>Servizi sanitari per prestazioni di pronto soccorso non seguite da ricovero - da IRCCS Privati e Poclinici Privati</t>
  </si>
  <si>
    <t>707.100.00215</t>
  </si>
  <si>
    <t>Ass. Specialistica - Mob. San. pass. intrareg. v/E.E.</t>
  </si>
  <si>
    <t>707.100.00216</t>
  </si>
  <si>
    <t>Servizi sanitari per prestazioni di pronto soccorso non seguite da ricovero - da Ospedali Classificati Privati</t>
  </si>
  <si>
    <t>707.100.00300</t>
  </si>
  <si>
    <t>Ass. Riabilitativa  - Mobilità pass. Intraregionale</t>
  </si>
  <si>
    <t>707.100.00305</t>
  </si>
  <si>
    <t>Ass. termale  - Mobilità pass. Intraregionale</t>
  </si>
  <si>
    <t>707.100.00400</t>
  </si>
  <si>
    <t>Ass. Ospedaliera  - Mobilità pass. Intraregionale v/ ASL-AOU</t>
  </si>
  <si>
    <t>707.100.00405</t>
  </si>
  <si>
    <t>Ass. Ospedaliera  - Mobilità pass. Intraregionale v/IRCCS pubb.</t>
  </si>
  <si>
    <t>707.100.00410</t>
  </si>
  <si>
    <t>Ass. Ospedaliera - Mob.  passiva Intrareg. v/IRCCS privati</t>
  </si>
  <si>
    <t>707.100.00415</t>
  </si>
  <si>
    <t>Ass. Ospedaliera - Mob.  passiva intrareg. v/EE</t>
  </si>
  <si>
    <t>707.100.00500</t>
  </si>
  <si>
    <t>Trasporti Sanitari - Mobilità pass. Intraregionale</t>
  </si>
  <si>
    <t>707.100.00600</t>
  </si>
  <si>
    <t>707.110</t>
  </si>
  <si>
    <t>MOBILITA' SANITARIA EXTRAREGIONALE</t>
  </si>
  <si>
    <t>707.110.00005</t>
  </si>
  <si>
    <t>Ass.Farmaceutica - Mob. Sanit. passiva extrareg.</t>
  </si>
  <si>
    <t>707.110.00010</t>
  </si>
  <si>
    <t>Medicina di Base - Mob. Sanit. passiva extrareg.</t>
  </si>
  <si>
    <t>707.110.00100</t>
  </si>
  <si>
    <t>Somministrazione diretta  - Mob. Sanit. passiva extrareg.</t>
  </si>
  <si>
    <t>707.110.00200</t>
  </si>
  <si>
    <t>Assistenza specialistica - Mob. Sanit. passiva extrareg.</t>
  </si>
  <si>
    <t>707.110.00221</t>
  </si>
  <si>
    <t>Prestazioni di pronto soccorso non seguite da ricovero - da pubblico (Extraregione)</t>
  </si>
  <si>
    <t>707.110.00305</t>
  </si>
  <si>
    <t>Assistenza termale da pubblico (Extraregione)</t>
  </si>
  <si>
    <t>707.110.00400</t>
  </si>
  <si>
    <t>Assistenza ospedaliera da pubblico (Extraregione)</t>
  </si>
  <si>
    <t>707.110.00500</t>
  </si>
  <si>
    <t>Trasporti Sanitari - da pubblico (Extraregione)</t>
  </si>
  <si>
    <t>707.110.00600</t>
  </si>
  <si>
    <t>712</t>
  </si>
  <si>
    <t>SERVIZI NON SANITARI</t>
  </si>
  <si>
    <t>712.100</t>
  </si>
  <si>
    <t>C.B.3.c</t>
  </si>
  <si>
    <t>C04040</t>
  </si>
  <si>
    <t>712.100.00003</t>
  </si>
  <si>
    <t>Costi di formazione da pubblico</t>
  </si>
  <si>
    <t>712.100.00005</t>
  </si>
  <si>
    <t>Costi di formazione da privato</t>
  </si>
  <si>
    <t>C.B.3.a</t>
  </si>
  <si>
    <t>C05090</t>
  </si>
  <si>
    <t>712.100.00010</t>
  </si>
  <si>
    <t>Energia elettrica</t>
  </si>
  <si>
    <t>C05100</t>
  </si>
  <si>
    <t>712.100.00015</t>
  </si>
  <si>
    <t>Acqua e Fogna</t>
  </si>
  <si>
    <t>712.100.00020</t>
  </si>
  <si>
    <t>Utenze Gas</t>
  </si>
  <si>
    <t>C05080</t>
  </si>
  <si>
    <t>712.100.00025</t>
  </si>
  <si>
    <t>Telefono</t>
  </si>
  <si>
    <t>C05010</t>
  </si>
  <si>
    <t>712.100.00030</t>
  </si>
  <si>
    <t>Lavanderia</t>
  </si>
  <si>
    <t>C05020</t>
  </si>
  <si>
    <t>712.100.00035</t>
  </si>
  <si>
    <t>Pulizia</t>
  </si>
  <si>
    <t>712.100.00037</t>
  </si>
  <si>
    <t xml:space="preserve">In house - Pulizia </t>
  </si>
  <si>
    <t>712.100.00040</t>
  </si>
  <si>
    <t>Mensa e Ristor.</t>
  </si>
  <si>
    <t>C05030</t>
  </si>
  <si>
    <t>712.100.00041</t>
  </si>
  <si>
    <t>Mensa dipendenti</t>
  </si>
  <si>
    <t>712.100.00042</t>
  </si>
  <si>
    <t>Mensa degenti</t>
  </si>
  <si>
    <t>C05040</t>
  </si>
  <si>
    <t>712.100.00050</t>
  </si>
  <si>
    <t>Coduzione caldaie e Produzione calore</t>
  </si>
  <si>
    <t>C05050</t>
  </si>
  <si>
    <t>712.100.00055</t>
  </si>
  <si>
    <t>Elaborazione dati</t>
  </si>
  <si>
    <t>712.100.00060</t>
  </si>
  <si>
    <t>Assistenza hardware e software</t>
  </si>
  <si>
    <t>712.100.00065</t>
  </si>
  <si>
    <t>Attivita di Data Entry</t>
  </si>
  <si>
    <t>C05060</t>
  </si>
  <si>
    <t>712.100.00070</t>
  </si>
  <si>
    <t>Servizi trasporti (non sanitari)</t>
  </si>
  <si>
    <t>C05070</t>
  </si>
  <si>
    <t>712.100.00075</t>
  </si>
  <si>
    <t>Raccolta e Smaltim. rifiuti toss. e nocivi</t>
  </si>
  <si>
    <t>C05140</t>
  </si>
  <si>
    <t>712.100.00080</t>
  </si>
  <si>
    <t>Servizi di Logistica</t>
  </si>
  <si>
    <t>712.100.00085</t>
  </si>
  <si>
    <t>Vigilanza</t>
  </si>
  <si>
    <t>712.100.00090</t>
  </si>
  <si>
    <t>Disinfestazione e Derattizzazione</t>
  </si>
  <si>
    <t>712.100.00095</t>
  </si>
  <si>
    <t>Gestione Archivi</t>
  </si>
  <si>
    <t>712.100.00100</t>
  </si>
  <si>
    <t>Servizio di Portierato e Ausiliarato</t>
  </si>
  <si>
    <t>712.100.00102</t>
  </si>
  <si>
    <t>In house - Servizio di Portierato e Ausiliarato</t>
  </si>
  <si>
    <t>712.100.00105</t>
  </si>
  <si>
    <t>Altri Servizi</t>
  </si>
  <si>
    <t>712.100.00110</t>
  </si>
  <si>
    <t>Person. relig. convenz. (incluso oneri riflessi)</t>
  </si>
  <si>
    <t>712.100.00120</t>
  </si>
  <si>
    <t>Distribuzione Farmaci PHT e altro mater. sanitario</t>
  </si>
  <si>
    <t>712.100.00125</t>
  </si>
  <si>
    <t>Distribuzione Kit per attività di screenng colon retto</t>
  </si>
  <si>
    <t>712.100.00135</t>
  </si>
  <si>
    <t>Manutenzione del verde</t>
  </si>
  <si>
    <t>712.100.00140</t>
  </si>
  <si>
    <t>Servizi di radioprotezione</t>
  </si>
  <si>
    <t>712.100.00145</t>
  </si>
  <si>
    <t>Rimb.spese viaggio al personale dipendente</t>
  </si>
  <si>
    <t>712.100.00155</t>
  </si>
  <si>
    <t>Indennità per docenza svolta da personale dipendente</t>
  </si>
  <si>
    <t>712.100.00158</t>
  </si>
  <si>
    <t>Libri, Riviste ed Abbonamenti vari</t>
  </si>
  <si>
    <t>712.100.00160</t>
  </si>
  <si>
    <t>Commissioni ed oneri per il Servizio di Tesoreria</t>
  </si>
  <si>
    <t>712.100.00165</t>
  </si>
  <si>
    <t>Altre spese bancarie e postali</t>
  </si>
  <si>
    <t>712.100.00170</t>
  </si>
  <si>
    <t>Spese di pubblicita, pubblicaz. e bandi di gare</t>
  </si>
  <si>
    <t>712.100.00175</t>
  </si>
  <si>
    <t>Spese postali</t>
  </si>
  <si>
    <t>712.100.00185</t>
  </si>
  <si>
    <t>In house - Altri servizi non sanitari</t>
  </si>
  <si>
    <t>712.100.00300</t>
  </si>
  <si>
    <t>Altri servizi non Sanitari da pubblico (Aziende sanitarie pubbliche della Regione)</t>
  </si>
  <si>
    <t>C05130</t>
  </si>
  <si>
    <t>712.100.00305</t>
  </si>
  <si>
    <t xml:space="preserve">Altri servizi non Sanitari da altri soggetti pubblici </t>
  </si>
  <si>
    <t>712.105</t>
  </si>
  <si>
    <t>CONSULENZE, COLLABORAZIONI, INTERINALE, COMANDI E ALTRE PRESTAZIONI DI LAVORO NON SANITARIE</t>
  </si>
  <si>
    <t>C.B.3.b</t>
  </si>
  <si>
    <t>C05150</t>
  </si>
  <si>
    <t>712.105.00005</t>
  </si>
  <si>
    <t>Consulenze Tecniche da Aziende sanitarie pubbliche della Regione</t>
  </si>
  <si>
    <t>712.105.00010</t>
  </si>
  <si>
    <t>Consulenze Tecniche da Terzi - Altri soggetti pubblici</t>
  </si>
  <si>
    <t>712.105.00015</t>
  </si>
  <si>
    <t>Consulenze Tecniche da privato</t>
  </si>
  <si>
    <t>712.105.00020</t>
  </si>
  <si>
    <t>Consulenze Amministrative da Aziende sanitarie pubbliche della Regione</t>
  </si>
  <si>
    <t>712.105.00025</t>
  </si>
  <si>
    <t>Consulenze Amministrative da Terzi - Altri soggetti pubblici</t>
  </si>
  <si>
    <t>712.105.00030</t>
  </si>
  <si>
    <t>Consulenze Amministrative da privato</t>
  </si>
  <si>
    <t>712.105.00035</t>
  </si>
  <si>
    <t>Consulenze Legali da Aziende sanitarie pubbliche della Regione</t>
  </si>
  <si>
    <t>712.105.00040</t>
  </si>
  <si>
    <t>Consulenze Legali da Terzi - Altri soggetti pubblici</t>
  </si>
  <si>
    <t>712.105.00045</t>
  </si>
  <si>
    <t>Consulenze Legali da privato</t>
  </si>
  <si>
    <t>712.105.00300</t>
  </si>
  <si>
    <t>Co.Co.Co. dirigenza professionale - Competenze</t>
  </si>
  <si>
    <t>712.105.00305</t>
  </si>
  <si>
    <t>Co.Co.Co. dirigenza professionale - Oneri sociali</t>
  </si>
  <si>
    <t>712.105.00310</t>
  </si>
  <si>
    <t>Co.Co.Co. comparto ruolo professionale - Competenze</t>
  </si>
  <si>
    <t>712.105.00315</t>
  </si>
  <si>
    <t>Co.Co.Co. comparto ruolo professionale - Oneri sociali</t>
  </si>
  <si>
    <t>712.105.00320</t>
  </si>
  <si>
    <t>Co.Co.Co. dirigenza ruolo tecnico - Competenze</t>
  </si>
  <si>
    <t>712.105.00325</t>
  </si>
  <si>
    <t>Co.Co.Co. dirigenza ruolo tecnico - Oneri sociali</t>
  </si>
  <si>
    <t>712.105.00330</t>
  </si>
  <si>
    <t>Co.Co.Co. comparto ruolo tecnico - Competenze</t>
  </si>
  <si>
    <t>712.105.00335</t>
  </si>
  <si>
    <t>Co.Co.Co. comparto ruolo tecnico - Oneri sociali</t>
  </si>
  <si>
    <t>712.105.00340</t>
  </si>
  <si>
    <t>Co.Co.Co. dirigenza ruolo Amm.vo - Competenze</t>
  </si>
  <si>
    <t>712.105.00345</t>
  </si>
  <si>
    <t>Co.Co.Co. dirigenza ruolo Amm.vo - Oneri sociali</t>
  </si>
  <si>
    <t>712.105.00350</t>
  </si>
  <si>
    <t>Co.Co.Co. comparto ruolo Amm.vo - Competenze</t>
  </si>
  <si>
    <t>712.105.00355</t>
  </si>
  <si>
    <t>Co.Co.Co. comparto ruolo Amm.vo - Oneri sociali</t>
  </si>
  <si>
    <t>C06110</t>
  </si>
  <si>
    <t>712.105.00400</t>
  </si>
  <si>
    <t xml:space="preserve">Indennità a personale universitario - area non sanitaria </t>
  </si>
  <si>
    <t>712.105.00450</t>
  </si>
  <si>
    <t xml:space="preserve">Lavoro interinale - area non sanitaria </t>
  </si>
  <si>
    <t>712.105.00500</t>
  </si>
  <si>
    <t xml:space="preserve">Altre collaborazioni e prestazioni di lavoro - area non sanitaria </t>
  </si>
  <si>
    <t>712.105.00505</t>
  </si>
  <si>
    <t>Rimborso oneri stipendiali personale non sanitario in comando da Aziende sanitarie pubbliche della Regione</t>
  </si>
  <si>
    <t>712.105.00510</t>
  </si>
  <si>
    <t>Rimborso oneri stipendiali personale non sanitario in comando da Regione, soggetti pubblici e da Università</t>
  </si>
  <si>
    <t>712.105.00515</t>
  </si>
  <si>
    <t>Rimborso oneri stipendiali personale non sanitario in comando da aziende di altre Regioni (Extraregione)</t>
  </si>
  <si>
    <t>712.105.00520</t>
  </si>
  <si>
    <t>Altre consulenze non sanitarie da privato - art. 79 comma 1 sexies lettara c) D.L. 112/2008</t>
  </si>
  <si>
    <t>715</t>
  </si>
  <si>
    <t>MANUTENZIONE E RIPARAZIONI ORDINARIE</t>
  </si>
  <si>
    <t>715.100</t>
  </si>
  <si>
    <t>C.B.4</t>
  </si>
  <si>
    <t>C05190</t>
  </si>
  <si>
    <t>715.100.00005</t>
  </si>
  <si>
    <t>Manut. ordin. sugli immobili e loro pertinenze</t>
  </si>
  <si>
    <t>C05200</t>
  </si>
  <si>
    <t>715.100.00010</t>
  </si>
  <si>
    <t>Manut. ordin. sugli impianti e macchinari</t>
  </si>
  <si>
    <t>C05220</t>
  </si>
  <si>
    <t>715.100.00015</t>
  </si>
  <si>
    <t>Manut. ordin. sugli automez. (sanit. e non sanit.)</t>
  </si>
  <si>
    <t>C04050</t>
  </si>
  <si>
    <t>715.100.00020</t>
  </si>
  <si>
    <t>Manut. ordin. su attrezz. tecnico scientif. sanit.</t>
  </si>
  <si>
    <t>715.100.00025</t>
  </si>
  <si>
    <t>Manut. ord. su attr. tec. scien. san. per la ricerca</t>
  </si>
  <si>
    <t>C05210</t>
  </si>
  <si>
    <t>715.100.00030</t>
  </si>
  <si>
    <t>Manut. ordin. su mobili e arredi</t>
  </si>
  <si>
    <t>C05230</t>
  </si>
  <si>
    <t>715.100.00035</t>
  </si>
  <si>
    <t>Manut. ordin.su macchine elettrocont. ed elettron.</t>
  </si>
  <si>
    <t>715.100.00040</t>
  </si>
  <si>
    <t>Manutenzioni e rip. da Aziende Sanitarie della Regione</t>
  </si>
  <si>
    <t>718</t>
  </si>
  <si>
    <t>GODIMENTO DI BENI DI TERZI</t>
  </si>
  <si>
    <t>718.100</t>
  </si>
  <si>
    <t>C.B.5</t>
  </si>
  <si>
    <t>C05240</t>
  </si>
  <si>
    <t>718.100.00005</t>
  </si>
  <si>
    <t>Fitti reali</t>
  </si>
  <si>
    <t>718.100.00007</t>
  </si>
  <si>
    <t>Spese condominiali</t>
  </si>
  <si>
    <t>C05250</t>
  </si>
  <si>
    <t>718.100.00010</t>
  </si>
  <si>
    <t>Canone per centri elettrocontabili ed assimilati</t>
  </si>
  <si>
    <t>C04060</t>
  </si>
  <si>
    <t>718.100.00015</t>
  </si>
  <si>
    <t>Canoni di noleggio per attrezz. tecnico sanitarie</t>
  </si>
  <si>
    <t>718.100.00020</t>
  </si>
  <si>
    <t>Canoni di nol. per attr. conces. in uso ad assist.</t>
  </si>
  <si>
    <t>718.100.00025</t>
  </si>
  <si>
    <t>Canoni di nol. per attr. tecnico sanitarie per ricerca</t>
  </si>
  <si>
    <t>718.100.00030</t>
  </si>
  <si>
    <t>Canoni di noleggio automezzi</t>
  </si>
  <si>
    <t>718.100.00035</t>
  </si>
  <si>
    <t>Canoni di noleggio macchinari</t>
  </si>
  <si>
    <t>718.100.00040</t>
  </si>
  <si>
    <t>Canoni di leasing op. per centri elettrocon. ed ass.</t>
  </si>
  <si>
    <t>718.100.00045</t>
  </si>
  <si>
    <t>Canoni di leasing op. per attrezz. tecnico sanitarie</t>
  </si>
  <si>
    <t>718.100.00050</t>
  </si>
  <si>
    <t>Canoni di leasing op. per attr. conc. in uso assist.</t>
  </si>
  <si>
    <t>718.100.00055</t>
  </si>
  <si>
    <t>Canoni in leasing op. per attr. tecn. san. per ricerca</t>
  </si>
  <si>
    <t>718.100.00060</t>
  </si>
  <si>
    <t>Canoni di leasing operativo per automezzi</t>
  </si>
  <si>
    <t>718.100.00065</t>
  </si>
  <si>
    <t>Canoni di leasing operativo per macchinari</t>
  </si>
  <si>
    <t>718.100.00070</t>
  </si>
  <si>
    <t>Canoni di leasing fin. per centri elettrocon. assim.</t>
  </si>
  <si>
    <t>718.100.00075</t>
  </si>
  <si>
    <t>Canoni di leasing fin. per attrez. tecnico sanitarie</t>
  </si>
  <si>
    <t>718.100.00080</t>
  </si>
  <si>
    <t>Canoni di leasing fin. per attr. concesse ad assist.</t>
  </si>
  <si>
    <t>718.100.00085</t>
  </si>
  <si>
    <t>Canoni di leasing fin. per attr. tecn. san. per  rice.</t>
  </si>
  <si>
    <t>718.100.00090</t>
  </si>
  <si>
    <t>Canoni di leasing finanziario per automezzi</t>
  </si>
  <si>
    <t>718.100.00095</t>
  </si>
  <si>
    <t>Canoni di leasing finanziario per macchinari</t>
  </si>
  <si>
    <t>718.100.00100</t>
  </si>
  <si>
    <t>Canoni di nol. autom. san. (ambulanze,ecc.)</t>
  </si>
  <si>
    <t>718.100.00105</t>
  </si>
  <si>
    <t>Canoni di leasing operativo per automezzi san.(amb.)</t>
  </si>
  <si>
    <t>718.100.00110</t>
  </si>
  <si>
    <t>Canoni di leasing finanziario per aut. san.(amb.)</t>
  </si>
  <si>
    <t>718.100.00115</t>
  </si>
  <si>
    <t>Locazioni e noleggi da Asl-Ao della Regione</t>
  </si>
  <si>
    <t>718.100.00120</t>
  </si>
  <si>
    <t>Canoni di project financing</t>
  </si>
  <si>
    <t>721</t>
  </si>
  <si>
    <t>PERSONALE DEL RUOLO SANITARIO</t>
  </si>
  <si>
    <t>721.105</t>
  </si>
  <si>
    <t>PERSONALE DEL RUOLO SANITARIO TEMPO INDETERMINATO</t>
  </si>
  <si>
    <t>C.B.6.a</t>
  </si>
  <si>
    <t>C06010</t>
  </si>
  <si>
    <t>721.105.00010</t>
  </si>
  <si>
    <t>Competenze fisse Dirigenza Medica e Veterinaria Tempo INDETERMINATO</t>
  </si>
  <si>
    <t>721.105.00020</t>
  </si>
  <si>
    <t>Competenze da fondo posizione Dirigenza Medica e Veterinaria Tempo INDETERMINATO</t>
  </si>
  <si>
    <t>721.105.00030</t>
  </si>
  <si>
    <t>Competenze da fondo disagio pericolo danno Dirigenza Medica e Veterinaria Tempo INDETERMINATO</t>
  </si>
  <si>
    <t>721.105.00040</t>
  </si>
  <si>
    <t>Competenze da fondo produttività Dirigenza Medica e Veterinaria Tempo INDETERMINATO</t>
  </si>
  <si>
    <t>721.105.00050</t>
  </si>
  <si>
    <t>Altre competenze extra fondi Dirigenza Medica e Veterinaria Tempo INDETERMINATO</t>
  </si>
  <si>
    <t>721.105.00060</t>
  </si>
  <si>
    <t>Ferie maturate e non godute Dirigenza Medica e Veterinaria Tempo INDETERMINATO</t>
  </si>
  <si>
    <t>721.105.00070</t>
  </si>
  <si>
    <t>Oneri sociali su ferie maturate e non godute Dirigenza Medica e Veterinaria Tempo INDETERMINATO</t>
  </si>
  <si>
    <t>721.105.00080</t>
  </si>
  <si>
    <t>Oneri sociali su restanti retribuzioni Dirigenza Medica e Veterinaria Tempo INDETERMINATO</t>
  </si>
  <si>
    <t>C.B.6.b</t>
  </si>
  <si>
    <t>C06020</t>
  </si>
  <si>
    <t>721.105.00110</t>
  </si>
  <si>
    <t>Competenze fisse Dirigenza Sanitaria Non Medica Tempo INDETERMINATO</t>
  </si>
  <si>
    <t>721.105.00120</t>
  </si>
  <si>
    <t>Competenze da fondo posizione Dirigenza Sanitaria Non Medica Tempo INDETERMINATO</t>
  </si>
  <si>
    <t>721.105.00130</t>
  </si>
  <si>
    <t>Competenze da fondo disagio pericolo danno Dirigenza Sanitaria Non Medica Tempo INDETERMINATO</t>
  </si>
  <si>
    <t>721.105.00140</t>
  </si>
  <si>
    <t>Competenze da fondo produttività Dirigenza Sanitaria Non Medica Tempo INDETERMINATO</t>
  </si>
  <si>
    <t>721.105.00150</t>
  </si>
  <si>
    <t>Altre competenze extra fondi Dirigenza Sanitaria Non Medica Tempo INDETERMINATO</t>
  </si>
  <si>
    <t>721.105.00160</t>
  </si>
  <si>
    <t>Ferie maturate e non godute Dirigenza Sanitaria Non Medica Tempo INDETERMINATO</t>
  </si>
  <si>
    <t>721.105.00170</t>
  </si>
  <si>
    <t>Oneri sociali su ferie maturate e non godute Dirigenza Sanitaria Non Medica Tempo INDETERMINATO</t>
  </si>
  <si>
    <t>721.105.00180</t>
  </si>
  <si>
    <t>Oneri sociali su restanti retribuzioni Dirigenza Sanitaria Non Medica Tempo INDETERMINATO</t>
  </si>
  <si>
    <t>C.B.6.c</t>
  </si>
  <si>
    <t>C06030</t>
  </si>
  <si>
    <t>721.105.00210</t>
  </si>
  <si>
    <t>Competenze fisse Comparto Ruolo Sanitario Tempo INDETERMINATO</t>
  </si>
  <si>
    <t>721.105.00220</t>
  </si>
  <si>
    <t>Competenze da fondo fasce Comparto Ruolo Sanitario Tempo INDETERMINATO</t>
  </si>
  <si>
    <t>721.105.00230</t>
  </si>
  <si>
    <t>Competenze da fondo disagio pericolo danno Comparto Ruolo Sanitario Tempo INDETERMINATO</t>
  </si>
  <si>
    <t>721.105.00235</t>
  </si>
  <si>
    <t>Competenze da fondo condizioni di lavoro e incarichi Comparto Ruolo Sanitario a Tempo INDETERMINATO</t>
  </si>
  <si>
    <t>721.105.00240</t>
  </si>
  <si>
    <t>Competenze da fondo produttività Comparto Ruolo Sanitario Tempo INDETERMINATO</t>
  </si>
  <si>
    <t>721.105.00245</t>
  </si>
  <si>
    <t>Competenze da fondo premialità e fasce Comparto Ruolo sanitario a Tempo INDETERMINATO</t>
  </si>
  <si>
    <t>721.105.00250</t>
  </si>
  <si>
    <t>Altre competenze extra fondi Comparto Ruolo Sanitario Tempo INDETERMINATO</t>
  </si>
  <si>
    <t>721.105.00260</t>
  </si>
  <si>
    <t>Ferie maturate e non godute Comparto Ruolo Sanitario Tempo INDETERMINATO</t>
  </si>
  <si>
    <t>721.105.00270</t>
  </si>
  <si>
    <t>Oneri sociali su ferie maturate e non godute Comparto Ruolo Sanitario Tempo INDETERMINATO</t>
  </si>
  <si>
    <t>721.105.00280</t>
  </si>
  <si>
    <t>Oneri sociali su restanti retribuzioni Comparto Ruolo Sanitario Tempo INDETERMINATO</t>
  </si>
  <si>
    <t>721.106</t>
  </si>
  <si>
    <t>PERSONALE DEL RUOLO SANITARIO TEMPO DETERMINATO</t>
  </si>
  <si>
    <t>721.106.00010</t>
  </si>
  <si>
    <t>Competenze fisse Dirigenza Medica e Veterinaria Tempo DETERMINATO</t>
  </si>
  <si>
    <t>721.106.00020</t>
  </si>
  <si>
    <t>Competenze da fondo posizione Dirigenza Medica e Veterinaria Tempo DETERMINATO</t>
  </si>
  <si>
    <t>721.106.00030</t>
  </si>
  <si>
    <t>Competenze da fondo disagio pericolo danno Dirigenza Medica e Veterinaria Tempo DETERMINATO</t>
  </si>
  <si>
    <t>721.106.00040</t>
  </si>
  <si>
    <t>Competenze da fondo produttività Dirigenza Medica e Veterinaria Tempo DETERMINATO</t>
  </si>
  <si>
    <t>721.106.00050</t>
  </si>
  <si>
    <t>Altre competenze extra fondi Dirigenza Medica e Veterinaria Tempo DETERMINATO</t>
  </si>
  <si>
    <t>721.106.00060</t>
  </si>
  <si>
    <t>Ferie maturate e non godute Dirigenza Medica e Veterinaria Tempo DETERMINATO</t>
  </si>
  <si>
    <t>721.106.00070</t>
  </si>
  <si>
    <t>Oneri sociali su ferie maturate e non godute Dirigenza Medica e Veterinaria Tempo DETERMINATO</t>
  </si>
  <si>
    <t>721.106.00080</t>
  </si>
  <si>
    <t>Oneri sociali su restanti retribuzioni Dirigenza Medica e Veterinaria Tempo DETERMINATO</t>
  </si>
  <si>
    <t>721.106.00110</t>
  </si>
  <si>
    <t>Competenze fisse Dirigenza Sanitaria Non Medica Tempo DETERMINATO</t>
  </si>
  <si>
    <t>721.106.00120</t>
  </si>
  <si>
    <t>Competenze da fondo posizione Dirigenza Sanitaria Non Medica Tempo DETERMINATO</t>
  </si>
  <si>
    <t>721.106.00130</t>
  </si>
  <si>
    <t>Competenze da fondo disagio pericolo danno Dirigenza Sanitaria Non Medica Tempo DETERMINATO</t>
  </si>
  <si>
    <t>721.106.00140</t>
  </si>
  <si>
    <t>Competenze da fondo produttività Dirigenza Sanitaria Non Medica Tempo DETERMINATO</t>
  </si>
  <si>
    <t>721.106.00150</t>
  </si>
  <si>
    <t>Altre competenze extra fondi Dirigenza Sanitaria Non Medica Tempo DETERMINATO</t>
  </si>
  <si>
    <t>721.106.00160</t>
  </si>
  <si>
    <t>Ferie maturate e non godute Dirigenza Sanitaria Non Medica Tempo DETERMINATO</t>
  </si>
  <si>
    <t>721.106.00170</t>
  </si>
  <si>
    <t>Oneri sociali su ferie maturate e non godute Dirigenza Sanitaria Non Medica Tempo DETERMINATO</t>
  </si>
  <si>
    <t>721.106.00180</t>
  </si>
  <si>
    <t>Oneri sociali su restanti retribuzioni Dirigenza Sanitaria Non Medica Tempo DETERMINATO</t>
  </si>
  <si>
    <t>721.106.00210</t>
  </si>
  <si>
    <t>Competenze fisse Comparto Ruolo Sanitario Tempo DETERMINATO</t>
  </si>
  <si>
    <t>721.106.00220</t>
  </si>
  <si>
    <t>Competenze da fondo fasce Comparto Ruolo Sanitario Tempo DETERMINATO</t>
  </si>
  <si>
    <t>721.106.00230</t>
  </si>
  <si>
    <t>Competenze da fondo disagio pericolo danno Comparto Ruolo Sanitario Tempo DETERMINATO</t>
  </si>
  <si>
    <t>721.106.00235</t>
  </si>
  <si>
    <t>Competenze da fondo condizioni di lavoro e incarichi Comparto Ruolo Sanitario a Tempo DETERMINATO</t>
  </si>
  <si>
    <t>721.106.00240</t>
  </si>
  <si>
    <t>Competenze da fondo produttività Comparto Ruolo Sanitario Tempo DETERMINATO</t>
  </si>
  <si>
    <t>721.106.00245</t>
  </si>
  <si>
    <t>Competenze da fondo premialità e fasce Comparto Ruolo sanitario a Tempo DETERMINATO</t>
  </si>
  <si>
    <t>721.106.00250</t>
  </si>
  <si>
    <t>Altre competenze extra fondi Comparto Ruolo Sanitario Tempo DETERMINATO</t>
  </si>
  <si>
    <t>721.106.00260</t>
  </si>
  <si>
    <t>Ferie maturate e non godute Comparto Ruolo Sanitario Tempo DETERMINATO</t>
  </si>
  <si>
    <t>721.106.00270</t>
  </si>
  <si>
    <t>Oneri sociali su ferie maturate e non godute Comparto Ruolo Sanitario Tempo DETERMINATO</t>
  </si>
  <si>
    <t>721.106.00280</t>
  </si>
  <si>
    <t>Oneri sociali su restanti retribuzioni Comparto Ruolo Sanitario Tempo DETERMINATO</t>
  </si>
  <si>
    <t>721.107</t>
  </si>
  <si>
    <t>PERSONALE DEL RUOLO SANITARIO ALTRO RAPPORTO</t>
  </si>
  <si>
    <t>721.107.00010</t>
  </si>
  <si>
    <t>Competenze fisse Dirigenza Medica e Veterinaria Altro Personale</t>
  </si>
  <si>
    <t>721.107.00020</t>
  </si>
  <si>
    <t>Competenze da fondo posizione Dirigenza Medica e Veterinaria Altro Personale</t>
  </si>
  <si>
    <t>721.107.00030</t>
  </si>
  <si>
    <t>Competenze da fondo disagio pericolo danno Dirigenza Medica e Veterinaria Altro Personale</t>
  </si>
  <si>
    <t>721.107.00040</t>
  </si>
  <si>
    <t>Competenze da fondo produttività Dirigenza Medica e Veterinaria Altro Personale</t>
  </si>
  <si>
    <t>721.107.00050</t>
  </si>
  <si>
    <t>Altre competenze extra fondi Dirigenza Medica e Veterinaria Altro Personale</t>
  </si>
  <si>
    <t>721.107.00060</t>
  </si>
  <si>
    <t>Ferie maturate e non godute Dirigenza Medica e Veterinaria Altro Personale</t>
  </si>
  <si>
    <t>721.107.00070</t>
  </si>
  <si>
    <t>Oneri sociali su ferie maturate e non godute Dirigenza Medica e Veterinaria Altro Personale</t>
  </si>
  <si>
    <t>721.107.00080</t>
  </si>
  <si>
    <t>Oneri sociali su restanti retribuzioni Dirigenza Medica e Veterinaria Altro Personale</t>
  </si>
  <si>
    <t>721.107.00110</t>
  </si>
  <si>
    <t>Competenze fisse Dirigenza Sanitaria Non Medica Altro Personale</t>
  </si>
  <si>
    <t>721.107.00120</t>
  </si>
  <si>
    <t>Competenze da fondo posizione Dirigenza Sanitaria Non Medica Altro Personale</t>
  </si>
  <si>
    <t>721.107.00130</t>
  </si>
  <si>
    <t>Competenze da fondo disagio pericolo danno Dirigenza Sanitaria Non Medica Altro Personale</t>
  </si>
  <si>
    <t>721.107.00140</t>
  </si>
  <si>
    <t>Competenze da fondo produttività Dirigenza Sanitaria Non Medica Altro Personale</t>
  </si>
  <si>
    <t>721.107.00150</t>
  </si>
  <si>
    <t>Altre competenze extra fondi Dirigenza Sanitaria Non Medica Altro Personale</t>
  </si>
  <si>
    <t>721.107.00160</t>
  </si>
  <si>
    <t>Ferie maturate e non godute Dirigenza Sanitaria Non Medica Altro Personale</t>
  </si>
  <si>
    <t>721.107.00170</t>
  </si>
  <si>
    <t>Oneri sociali su ferie maturate e non godute Dirigenza Sanitaria Non Medica Altro Personale</t>
  </si>
  <si>
    <t>721.107.00180</t>
  </si>
  <si>
    <t>Oneri sociali su restanti retribuzioni Dirigenza Sanitaria Non Medica Altro Personale</t>
  </si>
  <si>
    <t>721.107.00210</t>
  </si>
  <si>
    <t>Competenze fisse Comparto Ruolo Sanitario Altro Personale</t>
  </si>
  <si>
    <t>721.107.00220</t>
  </si>
  <si>
    <t>Competenze da fondo fasce Comparto Ruolo Sanitario Altro Personale</t>
  </si>
  <si>
    <t>721.107.00230</t>
  </si>
  <si>
    <t>Competenze da fondo disagio pericolo danno Comparto Ruolo Sanitario Altro Personale</t>
  </si>
  <si>
    <t>721.107.00235</t>
  </si>
  <si>
    <t>Competenze da fondo condizioni di lavoro e incarichi Comparto Ruolo Sanitario Altro Personale</t>
  </si>
  <si>
    <t>721.107.00240</t>
  </si>
  <si>
    <t>Competenze da fondo produttività Comparto Ruolo Sanitario Altro Personale</t>
  </si>
  <si>
    <t>721.107.00245</t>
  </si>
  <si>
    <t>Competenze da fondo premialità e fasce Comparto Ruolo Sanitario a Altro Personale</t>
  </si>
  <si>
    <t>721.107.00250</t>
  </si>
  <si>
    <t>Altre competenze extra fondi Comparto Ruolo Sanitario Altro Personale</t>
  </si>
  <si>
    <t>721.107.00260</t>
  </si>
  <si>
    <t>Ferie maturate e non godute Comparto Ruolo Sanitario Altro Personale</t>
  </si>
  <si>
    <t>721.107.00270</t>
  </si>
  <si>
    <t>Oneri sociali su ferie maturate e non godute Comparto Ruolo Sanitario Altro Personale</t>
  </si>
  <si>
    <t>721.107.00280</t>
  </si>
  <si>
    <t>Oneri sociali su restanti retribuzioni Comparto Ruolo Sanitario Altro Personale</t>
  </si>
  <si>
    <t>724</t>
  </si>
  <si>
    <t>PERSONALE DEL RUOLO PROFESSIONALE</t>
  </si>
  <si>
    <t>724.105</t>
  </si>
  <si>
    <t>PERSONALE DEL RUOLO PROFESSIONALE TEMPO INDETERMINATO</t>
  </si>
  <si>
    <t>C.B.6.d</t>
  </si>
  <si>
    <t>C06040</t>
  </si>
  <si>
    <t>724.105.00110</t>
  </si>
  <si>
    <t>Competenze fisse Dirigenza R.Professionale Tempo INDETERMINATO</t>
  </si>
  <si>
    <t>724.105.00120</t>
  </si>
  <si>
    <t>Competenze da fondo posizione Dirigenza R.Professionale Tempo INDETERMINATO</t>
  </si>
  <si>
    <t>724.105.00130</t>
  </si>
  <si>
    <t>Competenze da fondo disagio pericolo danno Dirigenza R.Professionale Tempo INDETERMINATO</t>
  </si>
  <si>
    <t>724.105.00140</t>
  </si>
  <si>
    <t>Competenze da fondo produttività Dirigenza R.Professionale Tempo INDETERMINATO</t>
  </si>
  <si>
    <t>724.105.00150</t>
  </si>
  <si>
    <t>Altre competenze extra fondi Dirigenza R.Professionale Tempo INDETERMINATO</t>
  </si>
  <si>
    <t>724.105.00160</t>
  </si>
  <si>
    <t>Ferie maturate e non godute Dirigenza R.Professionale Tempo INDETERMINATO</t>
  </si>
  <si>
    <t>724.105.00170</t>
  </si>
  <si>
    <t>Oneri sociali su ferie maturate e non godute Dirigenza R.Professionale Tempo INDETERMINATO</t>
  </si>
  <si>
    <t>724.105.00180</t>
  </si>
  <si>
    <t>Oneri sociali su restanti retribuzioni Dirigenza R.Professionale Tempo INDETERMINATO</t>
  </si>
  <si>
    <t>C.B.6.e</t>
  </si>
  <si>
    <t>C06050</t>
  </si>
  <si>
    <t>724.105.00210</t>
  </si>
  <si>
    <t>Competenze fisse Comparto R.Professionale Tempo INDETERMINATO</t>
  </si>
  <si>
    <t>724.105.00220</t>
  </si>
  <si>
    <t>Competenze da fondo fasce Comparto R.Professionale Tempo INDETERMINATO</t>
  </si>
  <si>
    <t>724.105.00230</t>
  </si>
  <si>
    <t>Competenze da fondo disagio pericolo danno Comparto R.Professionale Tempo INDETERMINATO</t>
  </si>
  <si>
    <t>724.105.00235</t>
  </si>
  <si>
    <t>Competenze da fondo condizioni di lavoro e incarichi Comparto Ruolo Professionale Tempo INDETERMINATO</t>
  </si>
  <si>
    <t>724.105.00240</t>
  </si>
  <si>
    <t>Competenze da fondo produttività Comparto R.Professionale Tempo INDETERMINATO</t>
  </si>
  <si>
    <t>724.105.00245</t>
  </si>
  <si>
    <t>Competenze da fondo premialità e fasce Comparto Ruolo Professionale Tempo INDETERMINATO</t>
  </si>
  <si>
    <t>724.105.00250</t>
  </si>
  <si>
    <t>Altre competenze extra fondi Comparto R.Professionale Tempo INDETERMINATO</t>
  </si>
  <si>
    <t>724.105.00260</t>
  </si>
  <si>
    <t>Ferie maturate e non godute Comparto R.Professionale Tempo INDETERMINATO</t>
  </si>
  <si>
    <t>724.105.00270</t>
  </si>
  <si>
    <t>Oneri sociali su ferie maturate e non godute Comparto R.Professionale Tempo INDETERMINATO</t>
  </si>
  <si>
    <t>724.105.00280</t>
  </si>
  <si>
    <t>Oneri sociali su restanti retribuzioni Comparto R.Professionale Tempo INDETERMINATO</t>
  </si>
  <si>
    <t>724.106</t>
  </si>
  <si>
    <t>PERSONALE DEL RUOLO PROFESSIONALE TEMPO DETERMINATO</t>
  </si>
  <si>
    <t>724.106.00110</t>
  </si>
  <si>
    <t>Competenze fisse Dirigenza R.Professionale Tempo DETERMINATO</t>
  </si>
  <si>
    <t>724.106.00120</t>
  </si>
  <si>
    <t>Competenze da fondo posizione Dirigenza R.Professionale Tempo DETERMINATO</t>
  </si>
  <si>
    <t>724.106.00130</t>
  </si>
  <si>
    <t>Competenze da fondo disagio pericolo danno Dirigenza R.Professionale Tempo DETERMINATO</t>
  </si>
  <si>
    <t>724.106.00140</t>
  </si>
  <si>
    <t>Competenze da fondo produttività Dirigenza R.Professionale Tempo DETERMINATO</t>
  </si>
  <si>
    <t>724.106.00150</t>
  </si>
  <si>
    <t>Altre competenze extra fondi Dirigenza R.Professionale Tempo DETERMINATO</t>
  </si>
  <si>
    <t>724.106.00160</t>
  </si>
  <si>
    <t>Ferie maturate e non godute Dirigenza R.Professionale Tempo DETERMINATO</t>
  </si>
  <si>
    <t>724.106.00170</t>
  </si>
  <si>
    <t>Oneri sociali su ferie maturate e non godute Dirigenza R.Professionale Tempo DETERMINATO</t>
  </si>
  <si>
    <t>724.106.00180</t>
  </si>
  <si>
    <t>Oneri sociali su restanti retribuzioni Dirigenza R.Professionale Tempo DETERMINATO</t>
  </si>
  <si>
    <t>724.106.00210</t>
  </si>
  <si>
    <t>Competenze fisse Comparto R.Professionale Tempo DETERMINATO</t>
  </si>
  <si>
    <t>724.106.00220</t>
  </si>
  <si>
    <t>Competenze da fondo fasce Comparto R.Professionale Tempo DETERMINATO</t>
  </si>
  <si>
    <t>724.106.00230</t>
  </si>
  <si>
    <t>Competenze da fondo disagio pericolo danno Comparto R.Professionale Tempo DETERMINATO</t>
  </si>
  <si>
    <t>724.106.00235</t>
  </si>
  <si>
    <t>Competenze da fondo condizioni di lavoro e incarichi Comparto Ruolo Professionale Tempo DETERMINATO</t>
  </si>
  <si>
    <t>724.106.00240</t>
  </si>
  <si>
    <t>Competenze da fondo produttività Comparto R.Professionale Tempo DETERMINATO</t>
  </si>
  <si>
    <t>724.106.00245</t>
  </si>
  <si>
    <t>Competenze da fondo premialità e fasce Comparto Ruolo Professionale Tempo DETERMINATO</t>
  </si>
  <si>
    <t>724.106.00250</t>
  </si>
  <si>
    <t>Altre competenze extra fondi Comparto R.Professionale Tempo DETERMINATO</t>
  </si>
  <si>
    <t>724.106.00260</t>
  </si>
  <si>
    <t>Ferie maturate e non godute Comparto R.Professionale Tempo DETERMINATO</t>
  </si>
  <si>
    <t>724.106.00270</t>
  </si>
  <si>
    <t>Oneri sociali su ferie maturate e non godute Comparto R.Professionale Tempo DETERMINATO</t>
  </si>
  <si>
    <t>724.106.00280</t>
  </si>
  <si>
    <t>Oneri sociali su restanti retribuzioni Comparto R.Professionale Tempo DETERMINATO</t>
  </si>
  <si>
    <t>724.107</t>
  </si>
  <si>
    <t>PERSONALE DEL RUOLO PROFESSIONALE ALTRO RAPPORTO</t>
  </si>
  <si>
    <t>724.107.00110</t>
  </si>
  <si>
    <t>Competenze fisse Dirigenza R.Professionale Altro Personale</t>
  </si>
  <si>
    <t>724.107.00120</t>
  </si>
  <si>
    <t>Competenze da fondo posizione Dirigenza R.Professionale Altro Personale</t>
  </si>
  <si>
    <t>724.107.00130</t>
  </si>
  <si>
    <t>Competenze da fondo disagio pericolo danno Dirigenza R.Professionale Altro Personale</t>
  </si>
  <si>
    <t>724.107.00140</t>
  </si>
  <si>
    <t>Competenze da fondo produttività Dirigenza R.Professionale Altro Personale</t>
  </si>
  <si>
    <t>724.107.00150</t>
  </si>
  <si>
    <t>Altre competenze extra fondi Dirigenza R.Professionale Altro Personale</t>
  </si>
  <si>
    <t>724.107.00160</t>
  </si>
  <si>
    <t>Ferie maturate e non godute Dirigenza R.Professionale Altro Personale</t>
  </si>
  <si>
    <t>724.107.00170</t>
  </si>
  <si>
    <t>Oneri sociali su ferie maturate e non godute Dirigenza R.Professionale Altro Personale</t>
  </si>
  <si>
    <t>724.107.00180</t>
  </si>
  <si>
    <t>Oneri sociali su restanti retribuzioni Dirigenza R.Professionale Altro Personale</t>
  </si>
  <si>
    <t>724.107.00210</t>
  </si>
  <si>
    <t>Competenze fisse Comparto R.Professionale Altro Personale</t>
  </si>
  <si>
    <t>724.107.00220</t>
  </si>
  <si>
    <t>Competenze da fondo fasce Comparto R.Professionale Altro Personale</t>
  </si>
  <si>
    <t>724.107.00230</t>
  </si>
  <si>
    <t>Competenze da fondo disagio pericolo danno Comparto R.Professionale Altro Personale</t>
  </si>
  <si>
    <t>724.107.00235</t>
  </si>
  <si>
    <t>Competenze da fondo condizioni di lavoro e incarichi Comparto Ruolo Professionale Altro Personale</t>
  </si>
  <si>
    <t>724.107.00240</t>
  </si>
  <si>
    <t>Competenze da fondo produttività Comparto R.Professionale Altro Personale</t>
  </si>
  <si>
    <t>Competenze da fondo premialità e fasce Comparto Ruolo Professionale Altro Personale</t>
  </si>
  <si>
    <t>724.107.00245</t>
  </si>
  <si>
    <t>724.107.00250</t>
  </si>
  <si>
    <t>Altre competenze extra fondi Comparto R.Professionale Altro Personale</t>
  </si>
  <si>
    <t>724.107.00260</t>
  </si>
  <si>
    <t>Ferie maturate e non godute Comparto R.Professionale Altro Personale</t>
  </si>
  <si>
    <t>724.107.00270</t>
  </si>
  <si>
    <t>Oneri sociali su ferie maturate e non godute Comparto R.Professionale Altro Personale</t>
  </si>
  <si>
    <t>724.107.00280</t>
  </si>
  <si>
    <t>Oneri sociali su restanti retribuzioni Comparto R.Professionale Altro Personale</t>
  </si>
  <si>
    <t>727</t>
  </si>
  <si>
    <t>PERSONALE DEL RUOLO TECNICO</t>
  </si>
  <si>
    <t>727.105</t>
  </si>
  <si>
    <t>PERSONALE DEL RUOLO TECNICO TEMPO INDETERMINATO</t>
  </si>
  <si>
    <t>C06060</t>
  </si>
  <si>
    <t>727.105.00110</t>
  </si>
  <si>
    <t>Competenze fisse Dirigenza R.Tecnico Tempo INDETERMINATO</t>
  </si>
  <si>
    <t>727.105.00120</t>
  </si>
  <si>
    <t>Competenze da fondo posizione Dirigenza R.Tecnico Tempo INDETERMINATO</t>
  </si>
  <si>
    <t>727.105.00130</t>
  </si>
  <si>
    <t>Competenze da fondo disagio pericolo danno Dirigenza R.Tecnico Tempo INDETERMINATO</t>
  </si>
  <si>
    <t>727.105.00140</t>
  </si>
  <si>
    <t>Competenze da fondo produttività Dirigenza R.Tecnico Tempo INDETERMINATO</t>
  </si>
  <si>
    <t>727.105.00150</t>
  </si>
  <si>
    <t>Altre competenze extra fondi Dirigenza R.Tecnico Tempo INDETERMINATO</t>
  </si>
  <si>
    <t>727.105.00160</t>
  </si>
  <si>
    <t>Ferie maturate e non godute Dirigenza R.Tecnico Tempo INDETERMINATO</t>
  </si>
  <si>
    <t>727.105.00170</t>
  </si>
  <si>
    <t>Oneri sociali su ferie maturate e non godute Dirigenza R.Tecnico Tempo INDETERMINATO</t>
  </si>
  <si>
    <t>727.105.00180</t>
  </si>
  <si>
    <t>Oneri sociali su restanti retribuzioni Dirigenza R.Tecnico Tempo INDETERMINATO</t>
  </si>
  <si>
    <t>C06070</t>
  </si>
  <si>
    <t>727.105.00210</t>
  </si>
  <si>
    <t>Competenze fisse Comparto R.Tecnico Tempo INDETERMINATO</t>
  </si>
  <si>
    <t>727.105.00220</t>
  </si>
  <si>
    <t>Competenze da fondo fasce Comparto R.Tecnico Tempo INDETERMINATO</t>
  </si>
  <si>
    <t>727.105.00230</t>
  </si>
  <si>
    <t>Competenze da fondo disagio pericolo danno Comparto R.Tecnico Tempo INDETERMINATO</t>
  </si>
  <si>
    <t>727.105.00235</t>
  </si>
  <si>
    <t>Competenze da fondo condizioni di lavoro e incarichi Comparto Ruolo Tecnico INDETERMINATO</t>
  </si>
  <si>
    <t>727.105.00240</t>
  </si>
  <si>
    <t>Competenze da fondo produttività Comparto R.Tecnico Tempo INDETERMINATO</t>
  </si>
  <si>
    <t>727.105.00245</t>
  </si>
  <si>
    <t>Competenze da fondo premialità e fasce Comparto Ruolo Tecnico INDETERMINATO</t>
  </si>
  <si>
    <t>727.105.00250</t>
  </si>
  <si>
    <t>Altre competenze extra fondi Comparto R.Tecnico Tempo INDETERMINATO</t>
  </si>
  <si>
    <t>727.105.00260</t>
  </si>
  <si>
    <t>Ferie maturate e non godute Comparto R.Tecnico Tempo INDETERMINATO</t>
  </si>
  <si>
    <t>727.105.00270</t>
  </si>
  <si>
    <t>Oneri sociali su ferie maturate e non godute Comparto R.Tecnico Tempo INDETERMINATO</t>
  </si>
  <si>
    <t>727.105.00280</t>
  </si>
  <si>
    <t>Oneri sociali su restanti retribuzioni Comparto R.Tecnico Tempo INDETERMINATO</t>
  </si>
  <si>
    <t>727.106</t>
  </si>
  <si>
    <t>PERSONALE DEL RUOLO TECNICO TEMPO DETERMINATO</t>
  </si>
  <si>
    <t>727.106.00110</t>
  </si>
  <si>
    <t>Competenze fisse Dirigenza R.Tecnico Tempo DETERMINATO</t>
  </si>
  <si>
    <t>727.106.00120</t>
  </si>
  <si>
    <t>Competenze da fondo posizione Dirigenza R.Tecnico Tempo DETERMINATO</t>
  </si>
  <si>
    <t>727.106.00130</t>
  </si>
  <si>
    <t>Competenze da fondo disagio pericolo danno Dirigenza R.Tecnico Tempo DETERMINATO</t>
  </si>
  <si>
    <t>727.106.00140</t>
  </si>
  <si>
    <t>Competenze da fondo produttività Dirigenza R.Tecnico Tempo DETERMINATO</t>
  </si>
  <si>
    <t>727.106.00150</t>
  </si>
  <si>
    <t>Altre competenze extra fondi Dirigenza R.Tecnico Tempo DETERMINATO</t>
  </si>
  <si>
    <t>727.106.00160</t>
  </si>
  <si>
    <t>Ferie maturate e non godute Dirigenza R.Tecnico Tempo DETERMINATO</t>
  </si>
  <si>
    <t>727.106.00170</t>
  </si>
  <si>
    <t>Oneri sociali su ferie maturate e non godute Dirigenza R.Tecnico Tempo DETERMINATO</t>
  </si>
  <si>
    <t>727.106.00180</t>
  </si>
  <si>
    <t>Oneri sociali su restanti retribuzioni Dirigenza R.Tecnico Tempo DETERMINATO</t>
  </si>
  <si>
    <t>727.106.00210</t>
  </si>
  <si>
    <t>Competenze fisse Comparto R.Tecnico Tempo DETERMINATO</t>
  </si>
  <si>
    <t>727.106.00220</t>
  </si>
  <si>
    <t>Competenze da fondo fasce Comparto R.Tecnico Tempo DETERMINATO</t>
  </si>
  <si>
    <t>727.106.00230</t>
  </si>
  <si>
    <t>Competenze da fondo disagio pericolo danno Comparto R.Tecnico Tempo DETERMINATO</t>
  </si>
  <si>
    <t>727.106.00235</t>
  </si>
  <si>
    <t>Competenze da fondo condizioni di lavoro e incarichi Comparto Ruolo Tecnico DETERMINATO</t>
  </si>
  <si>
    <t>727.106.00240</t>
  </si>
  <si>
    <t>Competenze da fondo produttività Comparto R.Tecnico Tempo DETERMINATO</t>
  </si>
  <si>
    <t>727.106.00245</t>
  </si>
  <si>
    <t>Competenze da fondo premialità e fasce Comparto Ruolo Tecnico DETERMINATO</t>
  </si>
  <si>
    <t>727.106.00250</t>
  </si>
  <si>
    <t>Altre competenze extra fondi Comparto R.Tecnico Tempo DETERMINATO</t>
  </si>
  <si>
    <t>727.106.00260</t>
  </si>
  <si>
    <t>Ferie maturate e non godute Comparto R.Tecnico Tempo DETERMINATO</t>
  </si>
  <si>
    <t>727.106.00270</t>
  </si>
  <si>
    <t>Oneri sociali su ferie maturate e non godute Comparto R.Tecnico Tempo DETERMINATO</t>
  </si>
  <si>
    <t>727.106.00280</t>
  </si>
  <si>
    <t>Oneri sociali su restanti retribuzioni Comparto R.Tecnico Tempo DETERMINATO</t>
  </si>
  <si>
    <t>727.107</t>
  </si>
  <si>
    <t>PERSONALE DEL RUOLO TECNICO ALTRO RAPPORTO</t>
  </si>
  <si>
    <t>727.107.00110</t>
  </si>
  <si>
    <t>Competenze fisse Dirigenza R.Tecnico Altro Personale</t>
  </si>
  <si>
    <t>727.107.00120</t>
  </si>
  <si>
    <t>Competenze da fondo posizione Dirigenza R.Tecnico Altro Personale</t>
  </si>
  <si>
    <t>727.107.00130</t>
  </si>
  <si>
    <t>Competenze da fondo disagio pericolo danno Dirigenza R.Tecnico Altro Personale</t>
  </si>
  <si>
    <t>727.107.00140</t>
  </si>
  <si>
    <t>Competenze da fondo produttività Dirigenza R.Tecnico Altro Personale</t>
  </si>
  <si>
    <t>727.107.00150</t>
  </si>
  <si>
    <t>Altre competenze extra fondi Dirigenza R.Tecnico Altro Personale</t>
  </si>
  <si>
    <t>727.107.00160</t>
  </si>
  <si>
    <t>Ferie maturate e non godute Dirigenza R.Tecnico Altro Personale</t>
  </si>
  <si>
    <t>727.107.00170</t>
  </si>
  <si>
    <t>Oneri sociali su ferie maturate e non godute Dirigenza R.Tecnico Altro Personale</t>
  </si>
  <si>
    <t>727.107.00180</t>
  </si>
  <si>
    <t>Oneri sociali su restanti retribuzioni Dirigenza R.Tecnico Altro Personale</t>
  </si>
  <si>
    <t>727.107.00210</t>
  </si>
  <si>
    <t>Competenze fisse Comparto R.Tecnico Altro Personale</t>
  </si>
  <si>
    <t>727.107.00220</t>
  </si>
  <si>
    <t>Competenze da fondo fasce Comparto R.Tecnico Altro Personale</t>
  </si>
  <si>
    <t>727.107.00230</t>
  </si>
  <si>
    <t>Competenze da fondo disagio pericolo danno Comparto R.Tecnico Altro Personale</t>
  </si>
  <si>
    <t>727.107.00235</t>
  </si>
  <si>
    <t>Competenze da fondo condizioni di lavoro e incarichi Comparto Ruolo Tecnico Altro Personale</t>
  </si>
  <si>
    <t>727.107.00240</t>
  </si>
  <si>
    <t>Competenze da fondo produttività Comparto R.Tecnico Altro Personale</t>
  </si>
  <si>
    <t>727.107.00245</t>
  </si>
  <si>
    <t>Competenze da fondo premialità e fasce Comparto Ruolo Tecnico Altro Personale</t>
  </si>
  <si>
    <t>727.107.00250</t>
  </si>
  <si>
    <t>Altre competenze extra fondi Comparto R.Tecnico Altro Personale</t>
  </si>
  <si>
    <t>727.107.00260</t>
  </si>
  <si>
    <t>Ferie maturate e non godute Comparto R.Tecnico Altro Personale</t>
  </si>
  <si>
    <t>727.107.00270</t>
  </si>
  <si>
    <t>Oneri sociali su ferie maturate e non godute Comparto R.Tecnico Altro Personale</t>
  </si>
  <si>
    <t>727.107.00280</t>
  </si>
  <si>
    <t>Oneri sociali su restanti retribuzioni Comparto R.Tecnico Altro Personale</t>
  </si>
  <si>
    <t>730</t>
  </si>
  <si>
    <t>PERSONALE DEL RUOLO AMMINISTRATIVO</t>
  </si>
  <si>
    <t>730.105</t>
  </si>
  <si>
    <t>PERSONALE DEL RUOLO AMMINISTRATIVO TEMPO INDETERMINATO</t>
  </si>
  <si>
    <t>C06080</t>
  </si>
  <si>
    <t>730.105.00110</t>
  </si>
  <si>
    <t>Competenze fisse Dirigenza R.Amm.vo Tempo INDETERMINATO</t>
  </si>
  <si>
    <t>730.105.00120</t>
  </si>
  <si>
    <t>Competenze da fondo posizione Dirigenza R.Amm.vo Tempo INDETERMINATO</t>
  </si>
  <si>
    <t>730.105.00130</t>
  </si>
  <si>
    <t>Competenze da fondo disagio pericolo danno Dirigenza R.Amm.vo Tempo INDETERMINATO</t>
  </si>
  <si>
    <t>730.105.00140</t>
  </si>
  <si>
    <t>Competenze da fondo produttività Dirigenza R.Amm.vo Tempo INDETERMINATO</t>
  </si>
  <si>
    <t>730.105.00150</t>
  </si>
  <si>
    <t>Altre competenze extra fondi Dirigenza R.Amm.vo Tempo INDETERMINATO</t>
  </si>
  <si>
    <t>730.105.00160</t>
  </si>
  <si>
    <t>Ferie maturate e non godute Dirigenza R.Amm.vo Tempo INDETERMINATO</t>
  </si>
  <si>
    <t>730.105.00170</t>
  </si>
  <si>
    <t>Oneri sociali su ferie maturate e non godute Dirigenza R.Amm.vo Tempo INDETERMINATO</t>
  </si>
  <si>
    <t>730.105.00180</t>
  </si>
  <si>
    <t>Oneri sociali su restanti retribuzioni Dirigenza R.Amm.vo Tempo INDETERMINATO</t>
  </si>
  <si>
    <t>C06090</t>
  </si>
  <si>
    <t>730.105.00210</t>
  </si>
  <si>
    <t>Competenze fisse Comparto R.Amm.vo Tempo INDETERMINATO</t>
  </si>
  <si>
    <t>730.105.00220</t>
  </si>
  <si>
    <t>Competenze da fondo fasce Comparto R.Amm.vo Tempo INDETERMINATO</t>
  </si>
  <si>
    <t>730.105.00230</t>
  </si>
  <si>
    <t>Competenze da fondo disagio pericolo danno Comparto R.Amm.vo Tempo INDETERMINATO</t>
  </si>
  <si>
    <t>730.105.00235</t>
  </si>
  <si>
    <t>Competenze da fondo condizioni di lavoro e incarichi Comparto R. Amm.vo Tempo INDETERMINATO</t>
  </si>
  <si>
    <t>730.105.00240</t>
  </si>
  <si>
    <t>Competenze da fondo produttività Comparto R.Amm.vo Tempo INDETERMINATO</t>
  </si>
  <si>
    <t>730.105.00245</t>
  </si>
  <si>
    <t>Competenze da fondo premialità e fasce Comparto R. Amm.vo Tempo INDETERMINATO</t>
  </si>
  <si>
    <t>730.105.00250</t>
  </si>
  <si>
    <t>Altre competenze extra fondi Comparto R.Amm.vo Tempo INDETERMINATO</t>
  </si>
  <si>
    <t>730.105.00260</t>
  </si>
  <si>
    <t>Ferie maturate e non godute Comparto R.Amm.vo Tempo INDETERMINATO</t>
  </si>
  <si>
    <t>730.105.00270</t>
  </si>
  <si>
    <t>Oneri sociali su ferie maturate e non godute Comparto R.Amm.vo Tempo INDETERMINATO</t>
  </si>
  <si>
    <t>730.105.00280</t>
  </si>
  <si>
    <t>Oneri sociali su restanti retribuzioni Comparto R.Amm.vo Tempo INDETERMINATO</t>
  </si>
  <si>
    <t>730.106</t>
  </si>
  <si>
    <t>PERSONALE DEL RUOLO AMMINISTRATIVO TEMPO DETERMINATO</t>
  </si>
  <si>
    <t>730.106.00110</t>
  </si>
  <si>
    <t>Competenze fisse Dirigenza R.Amm.vo Tempo DETERMINATO</t>
  </si>
  <si>
    <t>730.106.00120</t>
  </si>
  <si>
    <t>Competenze da fondo posizione Dirigenza R.Amm.vo Tempo DETERMINATO</t>
  </si>
  <si>
    <t>730.106.00130</t>
  </si>
  <si>
    <t>Competenze da fondo disagio pericolo danno Dirigenza R.Amm.vo Tempo DETERMINATO</t>
  </si>
  <si>
    <t>730.106.00140</t>
  </si>
  <si>
    <t>Competenze da fondo produttività Dirigenza R.Amm.vo Tempo DETERMINATO</t>
  </si>
  <si>
    <t>730.106.00150</t>
  </si>
  <si>
    <t>Altre competenze extra fondi Dirigenza R.Amm.vo Tempo DETERMINATO</t>
  </si>
  <si>
    <t>730.106.00160</t>
  </si>
  <si>
    <t>Ferie maturate e non godute Dirigenza R.Amm.vo Tempo DETERMINATO</t>
  </si>
  <si>
    <t>730.106.00170</t>
  </si>
  <si>
    <t>Oneri sociali su ferie maturate e non godute Dirigenza R.Amm.vo Tempo DETERMINATO</t>
  </si>
  <si>
    <t>730.106.00180</t>
  </si>
  <si>
    <t>Oneri sociali su restanti retribuzioni Dirigenza R.Amm.vo Tempo DETERMINATO</t>
  </si>
  <si>
    <t>730.106.00210</t>
  </si>
  <si>
    <t>Competenze fisse Comparto R.Amm.vo Tempo DETERMINATO</t>
  </si>
  <si>
    <t>730.106.00220</t>
  </si>
  <si>
    <t>Competenze da fondo fasce Comparto R.Amm.vo Tempo DETERMINATO</t>
  </si>
  <si>
    <t>730.106.00230</t>
  </si>
  <si>
    <t>Competenze da fondo disagio pericolo danno Comparto R.Amm.vo Tempo DETERMINATO</t>
  </si>
  <si>
    <t>730.106.00235</t>
  </si>
  <si>
    <t>Competenze da fondo condizioni di lavoro e incarichi Comparto R. Amm.vo Tempo DETERMINATO</t>
  </si>
  <si>
    <t>730.106.00240</t>
  </si>
  <si>
    <t>Competenze da fondo produttività Comparto R.Amm.vo Tempo DETERMINATO</t>
  </si>
  <si>
    <t>730.106.00245</t>
  </si>
  <si>
    <t>Competenze da fondo premialità e fasce Comparto R. Amm.vo Tempo DETERMINATO</t>
  </si>
  <si>
    <t>730.106.00250</t>
  </si>
  <si>
    <t>Altre competenze extra fondi Comparto R.Amm.vo Tempo DETERMINATO</t>
  </si>
  <si>
    <t>730.106.00260</t>
  </si>
  <si>
    <t>Ferie maturate e non godute Comparto R.Amm.vo Tempo DETERMINATO</t>
  </si>
  <si>
    <t>730.106.00270</t>
  </si>
  <si>
    <t>Oneri sociali su ferie maturate e non godute Comparto R.Amm.vo Tempo DETERMINATO</t>
  </si>
  <si>
    <t>730.106.00280</t>
  </si>
  <si>
    <t>Oneri sociali su restanti retribuzioni Comparto R.Amm.vo Tempo DETERMINATO</t>
  </si>
  <si>
    <t>730.107</t>
  </si>
  <si>
    <t>PERSONALE DEL RUOLO AMMINISTRATIVO ALTRO RAPPORTO</t>
  </si>
  <si>
    <t>730.107.00110</t>
  </si>
  <si>
    <t>Competenze fisse Dirigenza R.Amm.vo Altro Personale</t>
  </si>
  <si>
    <t>730.107.00120</t>
  </si>
  <si>
    <t>Competenze da fondo posizione Dirigenza R.Amm.vo Altro Personale</t>
  </si>
  <si>
    <t>730.107.00130</t>
  </si>
  <si>
    <t>Competenze da fondo disagio pericolo danno Dirigenza R.Amm.vo Altro Personale</t>
  </si>
  <si>
    <t>730.107.00140</t>
  </si>
  <si>
    <t>Competenze da fondo produttività Dirigenza R.Amm.vo Altro Personale</t>
  </si>
  <si>
    <t>730.107.00150</t>
  </si>
  <si>
    <t>Altre competenze extra fondi Dirigenza R.Amm.vo Altro Personale</t>
  </si>
  <si>
    <t>730.107.00160</t>
  </si>
  <si>
    <t>Ferie maturate e non godute Dirigenza R.Amm.vo Altro Personale</t>
  </si>
  <si>
    <t>730.107.00170</t>
  </si>
  <si>
    <t>Oneri sociali su ferie maturate e non godute Dirigenza R.Amm.vo Altro Personale</t>
  </si>
  <si>
    <t>730.107.00180</t>
  </si>
  <si>
    <t>Oneri sociali su restanti retribuzioni Dirigenza R.Amm.vo Altro Personale</t>
  </si>
  <si>
    <t>730.107.00210</t>
  </si>
  <si>
    <t>Competenze fisse Comparto R.Amm.vo Altro Personale</t>
  </si>
  <si>
    <t>730.107.00220</t>
  </si>
  <si>
    <t>Competenze da fondo fasce Comparto R.Amm.vo Altro Personale</t>
  </si>
  <si>
    <t>730.107.00230</t>
  </si>
  <si>
    <t>Competenze da fondo disagio pericolo danno Comparto R.Amm.vo Altro Personale</t>
  </si>
  <si>
    <t>730.107.00235</t>
  </si>
  <si>
    <t>Competenze da fondo condizioni di lavoro e incarichi Comparto R. Amm.vo Altro Personale</t>
  </si>
  <si>
    <t>730.107.00240</t>
  </si>
  <si>
    <t>Competenze da fondo produttività Comparto R.Amm.vo Altro Personale</t>
  </si>
  <si>
    <t>730.107.00245</t>
  </si>
  <si>
    <t>Competenze da fondo premialità e fasce Comparto R. Amm.vo Altro Personale</t>
  </si>
  <si>
    <t>730.107.00250</t>
  </si>
  <si>
    <t>Altre competenze extra fondi Comparto R.Amm.vo Altro Personale</t>
  </si>
  <si>
    <t>730.107.00260</t>
  </si>
  <si>
    <t>Ferie maturate e non godute Comparto R.Amm.vo Altro Personale</t>
  </si>
  <si>
    <t>730.107.00270</t>
  </si>
  <si>
    <t>Oneri sociali su ferie maturate e non godute Comparto R.Amm.vo Altro Personale</t>
  </si>
  <si>
    <t>730.107.00280</t>
  </si>
  <si>
    <t>Oneri sociali su restanti retribuzioni Comparto R.Amm.vo Altro Personale</t>
  </si>
  <si>
    <t>733</t>
  </si>
  <si>
    <t>ONERI DIVERSI DI GESTIONE</t>
  </si>
  <si>
    <t>733.100</t>
  </si>
  <si>
    <t>ORGANI SOCIALI</t>
  </si>
  <si>
    <t>C.B.7</t>
  </si>
  <si>
    <t>C13010</t>
  </si>
  <si>
    <t>733.100.00005</t>
  </si>
  <si>
    <t>Compensi per Direttore Generale</t>
  </si>
  <si>
    <t>733.100.00010</t>
  </si>
  <si>
    <t>Rimb. spese per Direttore Generale</t>
  </si>
  <si>
    <t>733.100.00015</t>
  </si>
  <si>
    <t>Oneri sociali per Direttore Generale</t>
  </si>
  <si>
    <t>733.100.00016</t>
  </si>
  <si>
    <t>Oneri di gestione relativi al Direttore Generale dipentente di aziende del sistema sanitario regionale in aspettativa</t>
  </si>
  <si>
    <t>733.100.00020</t>
  </si>
  <si>
    <t>Compensi per Direttore Amm.vo</t>
  </si>
  <si>
    <t>733.100.00025</t>
  </si>
  <si>
    <t>Rimborso spese per Direttore Amm.vo</t>
  </si>
  <si>
    <t>733.100.00030</t>
  </si>
  <si>
    <t>Oneri sociali per Direttore Amm.vo</t>
  </si>
  <si>
    <t>733.100.00031</t>
  </si>
  <si>
    <t>Oneri di gestione relativi al Direttore Amminsitrativo dipentente di aziende del sistema sanitario regionale in aspettativa</t>
  </si>
  <si>
    <t>733.100.00035</t>
  </si>
  <si>
    <t>Compensi per Direttore Sanitario</t>
  </si>
  <si>
    <t>733.100.00040</t>
  </si>
  <si>
    <t>Rimborso spese per Direttore Sanitario</t>
  </si>
  <si>
    <t>733.100.00045</t>
  </si>
  <si>
    <t>Oneri sociali per Direttore Sanitario</t>
  </si>
  <si>
    <t>733.100.00046</t>
  </si>
  <si>
    <t>Oneri di gestione relativi al Direttore Sanitario dipentente di aziende del sistema sanitario regionale in aspettativa</t>
  </si>
  <si>
    <t>733.100.00050</t>
  </si>
  <si>
    <t>Compensi per Direttore Scientifico</t>
  </si>
  <si>
    <t>733.100.00055</t>
  </si>
  <si>
    <t>Rimborso spese per Direttore Scientifico</t>
  </si>
  <si>
    <t>733.100.00060</t>
  </si>
  <si>
    <t>Oneri sociali per Direttore Scientifico</t>
  </si>
  <si>
    <t>733.100.00065</t>
  </si>
  <si>
    <t>Compensi per Collegio Sindacale</t>
  </si>
  <si>
    <t>733.100.00070</t>
  </si>
  <si>
    <t>Rimborso spese per Collegio Sindacale</t>
  </si>
  <si>
    <t>733.100.00075</t>
  </si>
  <si>
    <t>Oneri sociali per Collegio Sindacale</t>
  </si>
  <si>
    <t>733.100.00080</t>
  </si>
  <si>
    <t>Indenn. e rimb. spese membri di comm. e altri org.</t>
  </si>
  <si>
    <t>733.100.00085</t>
  </si>
  <si>
    <t>Comp. per Consiglio Indirizzo e verifiche (IRCCS)</t>
  </si>
  <si>
    <t>733.105</t>
  </si>
  <si>
    <t>ALTRI ONERI</t>
  </si>
  <si>
    <t>733.105.00005</t>
  </si>
  <si>
    <t>Spese di promozione</t>
  </si>
  <si>
    <t>733.105.00025</t>
  </si>
  <si>
    <t>Onorari e spese legali per resistenza in giudizio</t>
  </si>
  <si>
    <t>733.105.00030</t>
  </si>
  <si>
    <t>Onorari e spese legali da condanne</t>
  </si>
  <si>
    <t>733.105.00040</t>
  </si>
  <si>
    <t>Premi di assicuraz. per furto, incendio ed RC auto</t>
  </si>
  <si>
    <t>C05110</t>
  </si>
  <si>
    <t>733.105.00045</t>
  </si>
  <si>
    <t>Premi di assicuraz. respons. civile profess.</t>
  </si>
  <si>
    <t>733.105.00050</t>
  </si>
  <si>
    <t>Altri oneri di gestione</t>
  </si>
  <si>
    <t>733.105.00055</t>
  </si>
  <si>
    <t>Imposte, tasse e tributi</t>
  </si>
  <si>
    <t>733.105.00060</t>
  </si>
  <si>
    <t>Perdite su crediti</t>
  </si>
  <si>
    <t>733.105.00065</t>
  </si>
  <si>
    <t xml:space="preserve"> Altri oneri diversi di gestione - per Autoassicurazione</t>
  </si>
  <si>
    <t>736</t>
  </si>
  <si>
    <t>AMMORTAMENTI IMMOBILIZZAZIONI IMMATERIALI</t>
  </si>
  <si>
    <t>736.100</t>
  </si>
  <si>
    <t>AMMORTAM. IMMOBILIZZAZ. IMMATERIALI</t>
  </si>
  <si>
    <t>C.B.8.a</t>
  </si>
  <si>
    <t>C10010</t>
  </si>
  <si>
    <t>736.100.00005</t>
  </si>
  <si>
    <t>Amm.to Costi di impianto e di ampliamento</t>
  </si>
  <si>
    <t>736.100.00010</t>
  </si>
  <si>
    <t>Amm.to Costi di ricerca e sviluppo</t>
  </si>
  <si>
    <t>736.100.00015</t>
  </si>
  <si>
    <t>Amm.to Diritti di brev. e utiliz. opere di ingegno</t>
  </si>
  <si>
    <t>736.100.00018</t>
  </si>
  <si>
    <t>Amm.to Diritti di brevetto e di utilizz. opere di ingegno - derivanti dall'attività di ricerca</t>
  </si>
  <si>
    <t>736.100.00020</t>
  </si>
  <si>
    <t>Amm.to Concess. licenze d'uso e marchi</t>
  </si>
  <si>
    <t>736.100.00022</t>
  </si>
  <si>
    <t>Amm.to Pubblicità</t>
  </si>
  <si>
    <t>736.100.00024</t>
  </si>
  <si>
    <t>Amm.to Altre Immobilizzazioni Immateriali</t>
  </si>
  <si>
    <t>736.100.00025</t>
  </si>
  <si>
    <t>Amm.to Migliorie su beni di terzi</t>
  </si>
  <si>
    <t>739</t>
  </si>
  <si>
    <t>AMMORTAMENTI IMMOBILIZZAZIONI MATERIALI</t>
  </si>
  <si>
    <t>739.100</t>
  </si>
  <si>
    <t>AMMORTAM. IMMOBILIZZAZ. MATERIALI</t>
  </si>
  <si>
    <t>C.B.8.b</t>
  </si>
  <si>
    <t>C10030</t>
  </si>
  <si>
    <t>739.100.00005</t>
  </si>
  <si>
    <t>Amm.to Fabbric. indisp. (gravati da vincolo di destinaz.)</t>
  </si>
  <si>
    <t>C10020</t>
  </si>
  <si>
    <t>739.100.00010</t>
  </si>
  <si>
    <t>Amm.to Fabbric. dispon. (non gravati da vinc. di destin.)</t>
  </si>
  <si>
    <t>C.B.8.c</t>
  </si>
  <si>
    <t>C10040</t>
  </si>
  <si>
    <t>739.100.00015</t>
  </si>
  <si>
    <t>Amm.to Costruzioni leggere</t>
  </si>
  <si>
    <t>739.100.00020</t>
  </si>
  <si>
    <t>Amm.to Impianti e macchinari</t>
  </si>
  <si>
    <t>739.100.00025</t>
  </si>
  <si>
    <t>Amm.to Attrezzature sanitarie</t>
  </si>
  <si>
    <t>739.100.00030</t>
  </si>
  <si>
    <t>Amm.to Attrezz. sanit. destinate alla ricerca</t>
  </si>
  <si>
    <t>739.100.00035</t>
  </si>
  <si>
    <t>Amm.to Attrezz. non sanitarie</t>
  </si>
  <si>
    <t>739.100.00040</t>
  </si>
  <si>
    <t>Amm.to Mobili e arredi d'ufficio</t>
  </si>
  <si>
    <t>739.100.00045</t>
  </si>
  <si>
    <t>Amm.to Autov., motov. e simili (comrese ambul.)</t>
  </si>
  <si>
    <t>739.100.00050</t>
  </si>
  <si>
    <t>Amm.to Macchine elettroniche</t>
  </si>
  <si>
    <t>739.100.00055</t>
  </si>
  <si>
    <t>Amm.to Macchine ordinarie d'ufficio</t>
  </si>
  <si>
    <t>739.100.00060</t>
  </si>
  <si>
    <t>Amm.to Telefoni cellulari</t>
  </si>
  <si>
    <t>739.100.00063</t>
  </si>
  <si>
    <t>Amm.to Oggetti d'Arte</t>
  </si>
  <si>
    <t>739.100.00065</t>
  </si>
  <si>
    <t>Amm.to Altri beni materiali</t>
  </si>
  <si>
    <t>739.100.00070</t>
  </si>
  <si>
    <t>Amm.to Altri beni materiali &gt;516</t>
  </si>
  <si>
    <t>SVALUTAZIONE IMMOBILIZZAZIONI</t>
  </si>
  <si>
    <t>740.100</t>
  </si>
  <si>
    <t>C.B.9</t>
  </si>
  <si>
    <t>C13020</t>
  </si>
  <si>
    <t>740.100.00005</t>
  </si>
  <si>
    <t>Acc.to F.do Svalut. Costi di impianto e di ampliamento</t>
  </si>
  <si>
    <t>740.100.00010</t>
  </si>
  <si>
    <t>Acc.to F.do Svalut. Costi di ricerca e sviluppo</t>
  </si>
  <si>
    <t>740.100.00015</t>
  </si>
  <si>
    <t xml:space="preserve">Acc.to F.do Svalut. Diritti di brevetto e di utilizz. opere di ingegno </t>
  </si>
  <si>
    <t>740.100.00020</t>
  </si>
  <si>
    <t>Acc.to F.do Svalut. Altre Immobilizzazioni Immateriali</t>
  </si>
  <si>
    <t>740.100.00025</t>
  </si>
  <si>
    <t xml:space="preserve">Acc.to F.do Svalut. Terreni </t>
  </si>
  <si>
    <t>740.100.00030</t>
  </si>
  <si>
    <t>Acc.to F.do Svalut. Fabbricati</t>
  </si>
  <si>
    <t>740.100.00035</t>
  </si>
  <si>
    <t>Acc.to F.do Svalut. Impianti e macchinari</t>
  </si>
  <si>
    <t>740.100.00040</t>
  </si>
  <si>
    <t>Acc.to F.do Svalut. Attrezzature sanitarie e scientifiche</t>
  </si>
  <si>
    <t>740.100.00045</t>
  </si>
  <si>
    <t>Acc.to F.do Svalut. Mobili e arredi</t>
  </si>
  <si>
    <t>740.100.00050</t>
  </si>
  <si>
    <t>Acc.to F.do Svalut. Autov.,motov., e simili (comprese ambulanze)</t>
  </si>
  <si>
    <t>740.100.00055</t>
  </si>
  <si>
    <t>Acc.to F.do Svalut. Oggetti d'arte</t>
  </si>
  <si>
    <t>740.100.00060</t>
  </si>
  <si>
    <t>Acc.to F.do Svalut. Altri beni materiali</t>
  </si>
  <si>
    <t>742</t>
  </si>
  <si>
    <t>SVALUTAZIONE CREDITI</t>
  </si>
  <si>
    <t>742.100</t>
  </si>
  <si>
    <t>742.100.00010</t>
  </si>
  <si>
    <t>Acc.to Fondo Svalut. su Cred. da Comune</t>
  </si>
  <si>
    <t>742.100.00025</t>
  </si>
  <si>
    <t>Acc.to Fondo Svalut. su Cred. da Clienti</t>
  </si>
  <si>
    <t>742.100.00030</t>
  </si>
  <si>
    <t>Acc.to Fondo Svalut. Crediti v/Stato per mobilità attiva internazionale</t>
  </si>
  <si>
    <t>742.100.00035</t>
  </si>
  <si>
    <t>Acc.to Fondo Svalut. Crediti v/Stato per spesa corrente - altro</t>
  </si>
  <si>
    <t>742.100.00040</t>
  </si>
  <si>
    <t>Acc.to Fondo Svalut. Crediti v/Stato per finanziamenti per investimenti</t>
  </si>
  <si>
    <t>742.100.00045</t>
  </si>
  <si>
    <t>Acc.to Fondo Svalut. Crediti v/Stato per ricerca corrente - Ministero della Salute</t>
  </si>
  <si>
    <t>742.100.00050</t>
  </si>
  <si>
    <t>Acc.to Fondo Svalut. Crediti v/Stato per ricerca finalizzata - Ministero della Salute</t>
  </si>
  <si>
    <t>742.100.00055</t>
  </si>
  <si>
    <t xml:space="preserve">Acc.to Fondo Svalut. Crediti v/Stato per ricerca - altre Amministrazioni centrali </t>
  </si>
  <si>
    <t>742.100.00060</t>
  </si>
  <si>
    <t>Acc.to Fondo Svalut. Crediti v/Stato per ricerca - finanziamenti per investimenti</t>
  </si>
  <si>
    <t>742.100.00065</t>
  </si>
  <si>
    <t>Acc.to Fondo Svalut. Crediti v/prefetture</t>
  </si>
  <si>
    <t>742.100.00070</t>
  </si>
  <si>
    <t>Acc.to Fondo Svalut. Crediti v/Regione per quota FSR</t>
  </si>
  <si>
    <t>742.100.00075</t>
  </si>
  <si>
    <t>Acc.to Fondo Svalut. Crediti v/Regione per mobilità attiva intraregionale</t>
  </si>
  <si>
    <t>742.100.00080</t>
  </si>
  <si>
    <t>Acc.to Fondo Svalut. Crediti v/Regione per mobilità attiva extraregionale</t>
  </si>
  <si>
    <t>742.100.00085</t>
  </si>
  <si>
    <t>Acc.to Fondo Svalut. Crediti v/Regione per acconto quota FSR</t>
  </si>
  <si>
    <t>742.100.00090</t>
  </si>
  <si>
    <t>Acc.to Fondo Svalut.Crediti v/Regione per finanziamento sanitario aggiuntivo  corrente LEA</t>
  </si>
  <si>
    <t>742.100.00095</t>
  </si>
  <si>
    <t>Acc.to Fondo Svalut. Crediti v/Regione per finanziamento sanitario extra LEA</t>
  </si>
  <si>
    <t>742.100.00100</t>
  </si>
  <si>
    <t>Acc.to Fondo Svalut. Crediti v/Regione per spesa corrente - altro</t>
  </si>
  <si>
    <t>742.100.00105</t>
  </si>
  <si>
    <t>Acc.to Fondo Svalut. Crediti v/Regione per ricerca</t>
  </si>
  <si>
    <t>742.100.00110</t>
  </si>
  <si>
    <t>Acc.to Fondo Svalut. Crediti v/Regione per finanziamenti per investimenti</t>
  </si>
  <si>
    <t>742.100.00115</t>
  </si>
  <si>
    <t>Acc.to Fondo Svalut. Crediti v/Regione per incremento fondo dotazione</t>
  </si>
  <si>
    <t>742.100.00120</t>
  </si>
  <si>
    <t>Acc.to Fondo Svalut. Crediti v/Regione per ripiano perdite</t>
  </si>
  <si>
    <t>742.100.00125</t>
  </si>
  <si>
    <t>Acc.to Fondo Svalut. Crediti v/Regione per copertura debiti al 31/12/2005</t>
  </si>
  <si>
    <t>742.100.00130</t>
  </si>
  <si>
    <t>Acc.to Fondo Svalut.Crediti v/Regione per ricostituzione risorse da investimenti  esercizi precedenti</t>
  </si>
  <si>
    <t>742.100.00135</t>
  </si>
  <si>
    <t>Acc.to Fondo Svalut. Crediti v/Aziende sanitarie pubbliche della Regione - per mobilità in compensazione</t>
  </si>
  <si>
    <t>742.100.00140</t>
  </si>
  <si>
    <t>Acc.to Fondo Svalut.Crediti v/Aziende sanitarie pubbliche della Regione - per mobilità non in
compensazione</t>
  </si>
  <si>
    <t>742.100.00145</t>
  </si>
  <si>
    <t>Acc.to Fondo Svalut. Crediti v/Aziende sanitarie pubbliche della Regione - per altre prestazioni</t>
  </si>
  <si>
    <t>742.100.00150</t>
  </si>
  <si>
    <t>Acc.to Fondo Svalut. Crediti v/Aziende sanitarie pubbliche Extraregione</t>
  </si>
  <si>
    <t>742.100.00155</t>
  </si>
  <si>
    <t>Acc.to Fondo Svalut. Crediti v/enti regionali</t>
  </si>
  <si>
    <t>742.100.00160</t>
  </si>
  <si>
    <t>Acc.to Fondo Svalut. Crediti v/sperimentazioni gestionali</t>
  </si>
  <si>
    <t>742.100.00165</t>
  </si>
  <si>
    <t>Acc.to Fondo Svalut. Crediti v/altre partecipate</t>
  </si>
  <si>
    <t>742.100.00170</t>
  </si>
  <si>
    <t>Acc.to Fondo Svalut. Crediti v/Erario</t>
  </si>
  <si>
    <t>742.100.00175</t>
  </si>
  <si>
    <t>Acc.to Fondo Svalut. Crediti v/gestioni liquidatorie</t>
  </si>
  <si>
    <t>742.100.00180</t>
  </si>
  <si>
    <t>Acc.to Fondo Svalut. Crediti v/altri soggetti pubblici</t>
  </si>
  <si>
    <t>742.100.00185</t>
  </si>
  <si>
    <t>Acc.to Fondo Svalut. Crediti v/altri soggetti pubblici per ricerca</t>
  </si>
  <si>
    <t>742.100.00190</t>
  </si>
  <si>
    <t>Acc.to Fondo Svalut. Altri crediti diversi</t>
  </si>
  <si>
    <t>RIMANENZE INIZIALI</t>
  </si>
  <si>
    <t>RIMANENZE INIZIALI DI BENI SANITARI</t>
  </si>
  <si>
    <t>C.B.10.a</t>
  </si>
  <si>
    <t>745.100.00006</t>
  </si>
  <si>
    <t>Rimanenze iniziali di Medicinali con AIC</t>
  </si>
  <si>
    <t>745.100.00008</t>
  </si>
  <si>
    <t>Rimanenze iniziali di Epatite HCV - farmaci</t>
  </si>
  <si>
    <t>745.100.00009</t>
  </si>
  <si>
    <t>Rimanenze iniziali di Medicinali senza AIC</t>
  </si>
  <si>
    <t>745.100.00011</t>
  </si>
  <si>
    <t>Rimanenze iniziali di Ossigeno Terapeutico e altri Gas Medicali Con AIC</t>
  </si>
  <si>
    <t>745.100.00014</t>
  </si>
  <si>
    <t>Rimanenze iniziali di Ossigeno Terapeutico e altri Gas Medicali Senza AIC</t>
  </si>
  <si>
    <t>745.100.00016</t>
  </si>
  <si>
    <t>Rimanenze iniziali di Emoderivati di produzione regionale</t>
  </si>
  <si>
    <t>745.100.00018</t>
  </si>
  <si>
    <t>Rimanenze iniziali di Emoderivati fuori produzione regionale</t>
  </si>
  <si>
    <t>745.100.00020</t>
  </si>
  <si>
    <t>Rimanenze iniziali di Prodotti dietetici</t>
  </si>
  <si>
    <t>745.100.00025</t>
  </si>
  <si>
    <t>Rimanenze iniziali di Sieri</t>
  </si>
  <si>
    <t>745.100.00030</t>
  </si>
  <si>
    <t>Rimanenze iniziali di Vaccini</t>
  </si>
  <si>
    <t>745.100.00036</t>
  </si>
  <si>
    <t xml:space="preserve">Rimanenze iniziali di Materiali diagnostici </t>
  </si>
  <si>
    <t>745.100.00039</t>
  </si>
  <si>
    <t>Rimanenze iniziali di Prodotti chimici</t>
  </si>
  <si>
    <t>745.100.00040</t>
  </si>
  <si>
    <t>Rimanenze iniziali di Mater. diagn., lastre RX, carta per ECG, ecc.</t>
  </si>
  <si>
    <t>745.100.00045</t>
  </si>
  <si>
    <t>Rimanenze iniziali di Mezzi di contrasto per RX</t>
  </si>
  <si>
    <t>745.100.00050</t>
  </si>
  <si>
    <t>Rimanenze iniziali di Presidi chirurgici e materiali sanitari</t>
  </si>
  <si>
    <t>745.100.00056</t>
  </si>
  <si>
    <t>Rimanenze iniziali di Protesi impiantabili attive</t>
  </si>
  <si>
    <t>745.100.00058</t>
  </si>
  <si>
    <t>Rimanenze iniziali di Altre Protesi</t>
  </si>
  <si>
    <t>745.100.00060</t>
  </si>
  <si>
    <t>Rimanenze iniziali di Materiale protesico fornitura diretta (ass. prot.)</t>
  </si>
  <si>
    <t>745.100.00065</t>
  </si>
  <si>
    <t>Rimanenze iniziali di Materiali per emodialisi</t>
  </si>
  <si>
    <t>745.100.00070</t>
  </si>
  <si>
    <t>Rimanenze iniziali di Prodotti farmaceutici per uso veterinario</t>
  </si>
  <si>
    <t>745.100.00075</t>
  </si>
  <si>
    <t>Rimanenze iniziali di Mat. chirurg., sanit. e diagn. per uso veterinario</t>
  </si>
  <si>
    <t>745.100.00081</t>
  </si>
  <si>
    <t>Rimanenze iniziali di Sacche di sangue da pubblico – Mobilità intraregionale</t>
  </si>
  <si>
    <t>745.100.00082</t>
  </si>
  <si>
    <t>Rimanenze iniziali di Sacche di sangue da pubblico – Mobilità extraregionale</t>
  </si>
  <si>
    <t>745.100.00083</t>
  </si>
  <si>
    <t>Rimanenze iniziali di Sacche di sangue da altri soggetti</t>
  </si>
  <si>
    <t>745.100.00085</t>
  </si>
  <si>
    <t>Rimanenze iniziali di Altri acquisti di beni sanitari</t>
  </si>
  <si>
    <t>745.100.00090</t>
  </si>
  <si>
    <t>Rimanenze iniziali di Beni e prodotti sanitari da Aziende sanitarie pubbliche della Regione</t>
  </si>
  <si>
    <t>Rimanenze iniziali NON SANITARIE</t>
  </si>
  <si>
    <t>C.B.10.b</t>
  </si>
  <si>
    <t>745.110.00005</t>
  </si>
  <si>
    <t>Rimanenze iniziali di Prodotti alimentari</t>
  </si>
  <si>
    <t>745.110.00010</t>
  </si>
  <si>
    <t>Rimanenze iniziali di Materiali di guardaroba, pulizia e di conviv. in genere</t>
  </si>
  <si>
    <t>745.110.00015</t>
  </si>
  <si>
    <t>Rimanenze iniziali di Combust., carbur., lubrif. uso riscaldam. e cucine</t>
  </si>
  <si>
    <t>745.110.00020</t>
  </si>
  <si>
    <t>Rimanenze iniziali di Combust., carbur., lubrif. uso trasporto</t>
  </si>
  <si>
    <t>745.110.00025</t>
  </si>
  <si>
    <t>Rimanenze iniziali di Cancelleria, stampati e supporti informatici</t>
  </si>
  <si>
    <t>745.110.00030</t>
  </si>
  <si>
    <t>Rimanenze iniziali di Materiali per la manutenzione in strutture immobiliari</t>
  </si>
  <si>
    <t>745.110.00035</t>
  </si>
  <si>
    <t>Rimanenze iniziali di Materiali per la manutenzione di impianti</t>
  </si>
  <si>
    <t>745.110.00040</t>
  </si>
  <si>
    <t>Rimanenze iniziali di Materiali per la manut. di automezzi(sanit. e non sanit.)</t>
  </si>
  <si>
    <t>745.110.00045</t>
  </si>
  <si>
    <t>Rimanenze iniziali di Materiali per la manutenz. di attrezzature sanitarie</t>
  </si>
  <si>
    <t>745.110.00050</t>
  </si>
  <si>
    <t>Rimanenze iniziali di Materiali per la man. di attr. san. destin. alla ricerca</t>
  </si>
  <si>
    <t>745.110.00055</t>
  </si>
  <si>
    <t>Rimanenze iniziali di Materiali per la manut. di mobili, macchine e altri beni</t>
  </si>
  <si>
    <t>745.110.00060</t>
  </si>
  <si>
    <t>Rimanenze iniziali di Altri acquisti di beni non sanitari</t>
  </si>
  <si>
    <t>745.110.00065</t>
  </si>
  <si>
    <t>Rimanenze iniziali di Beni e prodotti non sanitari da Aziende sanitarie pubbliche della Regione</t>
  </si>
  <si>
    <t>748</t>
  </si>
  <si>
    <t>ACCANTONAMENTI TIPICI DELL'ESERCIZIO</t>
  </si>
  <si>
    <t>748.100</t>
  </si>
  <si>
    <t>ACCANTONAMENTI PER ONERI</t>
  </si>
  <si>
    <t>C.B.11.d</t>
  </si>
  <si>
    <t>C13060</t>
  </si>
  <si>
    <t>748.100.00005</t>
  </si>
  <si>
    <t>Accant. per imposte e tasse</t>
  </si>
  <si>
    <t>C.B.11.b</t>
  </si>
  <si>
    <t>748.100.00015</t>
  </si>
  <si>
    <t>Accant.  premio di operosita (SUMAI)</t>
  </si>
  <si>
    <t>748.100.00025</t>
  </si>
  <si>
    <t>Accant.  fondo oneri  rinnovi contr.li  - MMG</t>
  </si>
  <si>
    <t>748.100.00030</t>
  </si>
  <si>
    <t>Accant.  fondo oneri  rinnovi contr.li  - PLS</t>
  </si>
  <si>
    <t>748.100.00035</t>
  </si>
  <si>
    <t>Accant.  fondo oneri  rinnovi contr.li  - MGM</t>
  </si>
  <si>
    <t>748.100.00040</t>
  </si>
  <si>
    <t>Accant. fondi altri oneri diversi</t>
  </si>
  <si>
    <t>C06130</t>
  </si>
  <si>
    <t>748.100.00045</t>
  </si>
  <si>
    <t>Accant. fondo oneri rinnovi contrat. Dirigenza medica</t>
  </si>
  <si>
    <t>C06140</t>
  </si>
  <si>
    <t>748.100.00050</t>
  </si>
  <si>
    <t>Accant. fondo oneri rinnovi contrat. Dirigenza NON medica</t>
  </si>
  <si>
    <t>C06150</t>
  </si>
  <si>
    <t>748.100.00055</t>
  </si>
  <si>
    <t>Accant. fondo oneri rinnovi contrat. comparto</t>
  </si>
  <si>
    <t>748.100.00060</t>
  </si>
  <si>
    <t>Accant. fondo oneri rinnovi contrat. altre categor. convenzionate (SUMAI)</t>
  </si>
  <si>
    <t>C06180</t>
  </si>
  <si>
    <t>748.100.00065</t>
  </si>
  <si>
    <t>Accant. per  Trattamento di fine rapporto dipendenti</t>
  </si>
  <si>
    <t>C06190</t>
  </si>
  <si>
    <t>748.100.00070</t>
  </si>
  <si>
    <t>Accant. per  Trattamento di quiescenza e simili</t>
  </si>
  <si>
    <t>C06200</t>
  </si>
  <si>
    <t>748.100.00075</t>
  </si>
  <si>
    <t>Accant. Per Fondi integrativi pensione</t>
  </si>
  <si>
    <t>C13080</t>
  </si>
  <si>
    <t>748.100.00080</t>
  </si>
  <si>
    <t>Accant. Incentivi funzioni tecniche art. 113 D.lgs 50/2016</t>
  </si>
  <si>
    <t>748.105</t>
  </si>
  <si>
    <t>ACCANTONAMENTI PER RISCHI</t>
  </si>
  <si>
    <t>C.B.11.a</t>
  </si>
  <si>
    <t>C13030</t>
  </si>
  <si>
    <t>748.105.00005</t>
  </si>
  <si>
    <t>Accant. per vertenze giudiziarie e contenz.</t>
  </si>
  <si>
    <t>C06120</t>
  </si>
  <si>
    <t>748.105.00010</t>
  </si>
  <si>
    <t>Accant. per contenzioso personale dipendente</t>
  </si>
  <si>
    <t>748.105.00012</t>
  </si>
  <si>
    <t>Accant. per rischi connessi all'acquisto di prestazioni sanitarie da privato</t>
  </si>
  <si>
    <t>C05120</t>
  </si>
  <si>
    <t>748.105.00014</t>
  </si>
  <si>
    <t>Accant. per copertura diretta dei rischi (autoassicurazione)</t>
  </si>
  <si>
    <t>BA2830</t>
  </si>
  <si>
    <t>C13050</t>
  </si>
  <si>
    <t>748.105.00015</t>
  </si>
  <si>
    <t>Accant. per interessi di mora</t>
  </si>
  <si>
    <t>748.105.00016</t>
  </si>
  <si>
    <t>Accantantonamenti per franchigia assicurativa</t>
  </si>
  <si>
    <t>C13040</t>
  </si>
  <si>
    <t>748.105.00020</t>
  </si>
  <si>
    <t>Altri accantonamenti per rischi</t>
  </si>
  <si>
    <t>748.110</t>
  </si>
  <si>
    <t>ACCANTONAMENTI PER QUOTE INUTILIZZATE CONTRIBUTI VINCOLATI</t>
  </si>
  <si>
    <t>C.B.11.c</t>
  </si>
  <si>
    <t>R070010</t>
  </si>
  <si>
    <t>748.110.00005</t>
  </si>
  <si>
    <t>Accant. per quote inutilizzate contributi da Regione e Prov. Aut. per quota F.S. vincolato</t>
  </si>
  <si>
    <t>R070020</t>
  </si>
  <si>
    <t>748.110.00010</t>
  </si>
  <si>
    <t>Accant. per quote inutilizzate contributi da soggetti pubblici (extra fondo) vincolati</t>
  </si>
  <si>
    <t>R070040</t>
  </si>
  <si>
    <t>748.110.00015</t>
  </si>
  <si>
    <t>Accant. per quote inutilizzate contributi da soggetti pubblici per ricerca</t>
  </si>
  <si>
    <t>R11030</t>
  </si>
  <si>
    <t>748.110.00020</t>
  </si>
  <si>
    <t>Accant. per quote inutilizzate contributi vincolati da privati</t>
  </si>
  <si>
    <t>748.110.00025</t>
  </si>
  <si>
    <t>Accantonamenti per quote inutilizzate contributi da soggetti privati per ricerca</t>
  </si>
  <si>
    <t>748.110.00030</t>
  </si>
  <si>
    <t xml:space="preserve"> Accantonamenti per quote inutilizzate contributi da Regione e Prov. Aut. per quota F.S. indistinto finalizzato</t>
  </si>
  <si>
    <t>751</t>
  </si>
  <si>
    <t>INTERESSI PASSIVI ED ONERI FINANZIARI</t>
  </si>
  <si>
    <t>751.100</t>
  </si>
  <si>
    <t>INTERESSI PASSIVI</t>
  </si>
  <si>
    <t>C.C.2</t>
  </si>
  <si>
    <t>C12010</t>
  </si>
  <si>
    <t>751.100.00005</t>
  </si>
  <si>
    <t>Interessi passivi per anticipazioni di tesoreria</t>
  </si>
  <si>
    <t>751.100.00010</t>
  </si>
  <si>
    <t>Interessi passivi su mutui</t>
  </si>
  <si>
    <t>751.100.00015</t>
  </si>
  <si>
    <t>Interessi moratori e rivalutazione monetaria</t>
  </si>
  <si>
    <t>751.105</t>
  </si>
  <si>
    <t>ONERI FINANZIARI</t>
  </si>
  <si>
    <t>751.105.00015</t>
  </si>
  <si>
    <t>Altri oneri finanziari</t>
  </si>
  <si>
    <t>751.105.00020</t>
  </si>
  <si>
    <t>Perdite su cambi</t>
  </si>
  <si>
    <t>SVALUTAZIONI</t>
  </si>
  <si>
    <t>752.100</t>
  </si>
  <si>
    <t>C.D.2</t>
  </si>
  <si>
    <t>C12012</t>
  </si>
  <si>
    <t>752.100.00005</t>
  </si>
  <si>
    <t>Svalutazioni</t>
  </si>
  <si>
    <t>754</t>
  </si>
  <si>
    <t>MINUSVALENZE</t>
  </si>
  <si>
    <t>754.100</t>
  </si>
  <si>
    <t>C.E.2.a</t>
  </si>
  <si>
    <t>C12020</t>
  </si>
  <si>
    <t>754.100.00005</t>
  </si>
  <si>
    <t>Minusvalenze per alienazione di beni immobili</t>
  </si>
  <si>
    <t>754.100.00010</t>
  </si>
  <si>
    <t>Minusvalenze per alienazione di beni mobili</t>
  </si>
  <si>
    <t>757</t>
  </si>
  <si>
    <t>SOPRAVVENIENZE PASS. ED INSUSSIST. DELL'ATTIVO</t>
  </si>
  <si>
    <t>SOPRAVVENIENZE PASSIVE ED INSUSSIST. dell'ATTIVO</t>
  </si>
  <si>
    <t>C.E.2.b</t>
  </si>
  <si>
    <t>C11010</t>
  </si>
  <si>
    <t>757.100.00085</t>
  </si>
  <si>
    <t>Sopravv.ze pass. riguardanti Irap</t>
  </si>
  <si>
    <t>757.100.00090</t>
  </si>
  <si>
    <t>Sopravv.ze pass. riguard. altre imposte e tasse</t>
  </si>
  <si>
    <t>757.100.00097</t>
  </si>
  <si>
    <t>Sopravv.ze passive v/Aziende sanitarie pubbliche relative alla mobilità intraregionale</t>
  </si>
  <si>
    <t>757.100.00105</t>
  </si>
  <si>
    <t>Altre Sopravv.ze passive v/Aziende sanitarie pubbliche della Regione</t>
  </si>
  <si>
    <t>757.100.00110</t>
  </si>
  <si>
    <t>Benefici contr. pers. in quiescienza (Mod.5030/D)</t>
  </si>
  <si>
    <t>757.100.00137</t>
  </si>
  <si>
    <t>Sopravv.ze passive v/terzi relative alla mobilità extraregionale</t>
  </si>
  <si>
    <t>C06160</t>
  </si>
  <si>
    <t>757.100.00140</t>
  </si>
  <si>
    <t>Sopravv.ze pass. relative al pers. dirigenza medica</t>
  </si>
  <si>
    <t>757.100.00145</t>
  </si>
  <si>
    <t>Sopravv.ze pass. relative al pers. dirigenza non med</t>
  </si>
  <si>
    <t>757.100.00150</t>
  </si>
  <si>
    <t>Sopravv.ze pass. relative al pers. del comparto</t>
  </si>
  <si>
    <t>757.100.00185</t>
  </si>
  <si>
    <t>Sopravv.ze pass. relative ai medici di base</t>
  </si>
  <si>
    <t>757.100.00190</t>
  </si>
  <si>
    <t>Sopravv.ze pass. relative ai medici specialistici</t>
  </si>
  <si>
    <t>757.100.00195</t>
  </si>
  <si>
    <t>Sopravv.ze pass. relative a prest.san. da oper.accred.</t>
  </si>
  <si>
    <t>757.100.00200</t>
  </si>
  <si>
    <t>Sopravv.ze pass. rel. ad acquisto di beni e servizi</t>
  </si>
  <si>
    <t>757.100.00205</t>
  </si>
  <si>
    <t>Altre sopravvenienze passive</t>
  </si>
  <si>
    <t>757.100.00210</t>
  </si>
  <si>
    <t>Insussistenze passive per quote F.S. vincolato</t>
  </si>
  <si>
    <t>757.100.00300</t>
  </si>
  <si>
    <t>Insuss. pass. v/Aziende sanitarie pubbliche della Regione</t>
  </si>
  <si>
    <t>757.100.00310</t>
  </si>
  <si>
    <t>Insuss. pass. per mobilità extraregionale</t>
  </si>
  <si>
    <t>757.100.00315</t>
  </si>
  <si>
    <t>Insuss. pass. relative al personale</t>
  </si>
  <si>
    <t>757.100.00320</t>
  </si>
  <si>
    <t>Insuss. pass. relative ai medici di base</t>
  </si>
  <si>
    <t>757.100.00325</t>
  </si>
  <si>
    <t>Insuss. pass. relative ai med. specialistici</t>
  </si>
  <si>
    <t>757.100.00330</t>
  </si>
  <si>
    <t>Insuss. pass. relative a prest. san. da oper.accredit.</t>
  </si>
  <si>
    <t>757.100.00335</t>
  </si>
  <si>
    <t>Insuss. pass. relative ad acquisto di beni e ser.</t>
  </si>
  <si>
    <t>757.100.00340</t>
  </si>
  <si>
    <t>Altre insussistenze passive</t>
  </si>
  <si>
    <t>757.100.00345</t>
  </si>
  <si>
    <t>Oneri tributari da esercizi precedenti</t>
  </si>
  <si>
    <t>757.100.00350</t>
  </si>
  <si>
    <t>Oneri da cause civili ed oneri processuali</t>
  </si>
  <si>
    <t>757.100.00355</t>
  </si>
  <si>
    <t>Altri oneri straordinari</t>
  </si>
  <si>
    <t>757.105</t>
  </si>
  <si>
    <t>ARROTONDAMENTI E ABBUONI PASSIVI</t>
  </si>
  <si>
    <t>757.105.00005</t>
  </si>
  <si>
    <t>Arrotondamenti e abbuoni passivi</t>
  </si>
  <si>
    <t>760</t>
  </si>
  <si>
    <t>IMPOSTE TASSE E TRIBUTI</t>
  </si>
  <si>
    <t>760.100</t>
  </si>
  <si>
    <t>IMPOSTE, TASSE E TRIBUTI</t>
  </si>
  <si>
    <t>C.Y.1.a</t>
  </si>
  <si>
    <t>C06170</t>
  </si>
  <si>
    <t>760.100.00005</t>
  </si>
  <si>
    <t>IRAP su pers. dip. (Base imp.le Redditi da Lavoro)</t>
  </si>
  <si>
    <t>C.Y.1.b</t>
  </si>
  <si>
    <t>C13070</t>
  </si>
  <si>
    <t>760.100.00010</t>
  </si>
  <si>
    <t>IRAP su altre categ. (Base Imp.le Redditi)</t>
  </si>
  <si>
    <t>C.Y.1.d</t>
  </si>
  <si>
    <t>760.100.00015</t>
  </si>
  <si>
    <t>IRAP (Base imponibile Redditi Commerciali)</t>
  </si>
  <si>
    <t>C.Y.1.c</t>
  </si>
  <si>
    <t>C04090</t>
  </si>
  <si>
    <t>760.100.00025</t>
  </si>
  <si>
    <t>IRAP su attività libero professionale</t>
  </si>
  <si>
    <t>760.100.00027</t>
  </si>
  <si>
    <t>IRAP su consulenze art. 55 co.2 e L. 1/2002 (c.d. prestazioni aggiuntive)</t>
  </si>
  <si>
    <t>C.Y.2</t>
  </si>
  <si>
    <t>760.100.00030</t>
  </si>
  <si>
    <t>IRES su attività istituzionale</t>
  </si>
  <si>
    <t>760.100.00035</t>
  </si>
  <si>
    <t>IRES su attività commerciale</t>
  </si>
  <si>
    <t>C.Y.3</t>
  </si>
  <si>
    <t>760.100.00040</t>
  </si>
  <si>
    <t>Accantonamento a fondo imposte</t>
  </si>
  <si>
    <t>RICAVI</t>
  </si>
  <si>
    <t>761</t>
  </si>
  <si>
    <t>CONTRIBUTI IN C/ESERCIZIO</t>
  </si>
  <si>
    <t>761.100</t>
  </si>
  <si>
    <t>CONTRIBUTI DA REGIONE per QUOTE F.DO SANIT.</t>
  </si>
  <si>
    <t>C.A.1.a</t>
  </si>
  <si>
    <t>R09010</t>
  </si>
  <si>
    <t>761.100.00005</t>
  </si>
  <si>
    <t>Assegnazione indistinta</t>
  </si>
  <si>
    <t>C.A.1.b.1</t>
  </si>
  <si>
    <t>761.100.00006</t>
  </si>
  <si>
    <t>Finanziamento indistinto finalizzato da Regione</t>
  </si>
  <si>
    <t>761.100.00010</t>
  </si>
  <si>
    <t>Assegnaz. per funzioni non tariffate</t>
  </si>
  <si>
    <t>R06010</t>
  </si>
  <si>
    <t>761.100.00011</t>
  </si>
  <si>
    <t>Funzioni - Pronto Soccorso</t>
  </si>
  <si>
    <t>R06020</t>
  </si>
  <si>
    <t>761.100.00012</t>
  </si>
  <si>
    <t>Funzioni - Altro</t>
  </si>
  <si>
    <t>761.100.00015</t>
  </si>
  <si>
    <t>Asseg. per altri progr. e progetti di interesse reg.</t>
  </si>
  <si>
    <t>761.100.00020</t>
  </si>
  <si>
    <t>Quota finalizzata per il Piano Aziendale di cui all'art. 1, comma 528 L. 208/2015</t>
  </si>
  <si>
    <t>761.105</t>
  </si>
  <si>
    <t>CONTRIBUTI PER FUNZIONI DELEGATE</t>
  </si>
  <si>
    <t>C.A.1.b.6</t>
  </si>
  <si>
    <t>761.105.00005</t>
  </si>
  <si>
    <t>Assegnazioni per funzioni delegate</t>
  </si>
  <si>
    <t>761.110</t>
  </si>
  <si>
    <t>CONTRIBUTI PER ULTERIORI FINANZIAMENTI</t>
  </si>
  <si>
    <t>761.110.00002</t>
  </si>
  <si>
    <t>Potenziamento CSM</t>
  </si>
  <si>
    <t>761.110.00003</t>
  </si>
  <si>
    <t>Poteziamento NPIA (Neuropsichiatria infantile)</t>
  </si>
  <si>
    <t>R11020</t>
  </si>
  <si>
    <t>761.110.00005</t>
  </si>
  <si>
    <t>Contributi Legge 210/92</t>
  </si>
  <si>
    <t>761.110.00405</t>
  </si>
  <si>
    <t>Contributoper risorse Covid-19 extrafondo</t>
  </si>
  <si>
    <t>761.110.00015</t>
  </si>
  <si>
    <t>Finanziamento L.R. 16/87</t>
  </si>
  <si>
    <t>761.110.00020</t>
  </si>
  <si>
    <t>Sussidi per Infermi di Mente</t>
  </si>
  <si>
    <t>761.110.00025</t>
  </si>
  <si>
    <t>Rimborsi Spese per Trapianti</t>
  </si>
  <si>
    <t>761.110.00030</t>
  </si>
  <si>
    <t>Finanziamenti Fibrosi Cistica</t>
  </si>
  <si>
    <t>761.110.00035</t>
  </si>
  <si>
    <t>Finanziamenti AIDS</t>
  </si>
  <si>
    <t>761.110.00036</t>
  </si>
  <si>
    <t>Finanziamento Esclusività</t>
  </si>
  <si>
    <t>761.110.00037</t>
  </si>
  <si>
    <t>Finanziamento Extracomunitari</t>
  </si>
  <si>
    <t>761.110.00038</t>
  </si>
  <si>
    <t>Finanziamento Obiettivi di Piano</t>
  </si>
  <si>
    <t>761.110.00040</t>
  </si>
  <si>
    <t>Finanziamento Assistenza Domiciliare</t>
  </si>
  <si>
    <t>761.110.00045</t>
  </si>
  <si>
    <t>Finanziamenti Allergopatici</t>
  </si>
  <si>
    <t>761.110.00050</t>
  </si>
  <si>
    <t>Finanziamenti Nefropatici</t>
  </si>
  <si>
    <t>761.110.00055</t>
  </si>
  <si>
    <t>Finanz. Categorie non Autosufficienti - Case Protette</t>
  </si>
  <si>
    <t>761.110.00056</t>
  </si>
  <si>
    <t>Finaziamento Vaccini HPV</t>
  </si>
  <si>
    <t>761.110.00057</t>
  </si>
  <si>
    <t>Progetti da DIEF</t>
  </si>
  <si>
    <t>761.110.00060</t>
  </si>
  <si>
    <t>Finanziamenti SERT</t>
  </si>
  <si>
    <t>761.110.00065</t>
  </si>
  <si>
    <t>Finanziamenti Randagismo</t>
  </si>
  <si>
    <t>761.110.00070</t>
  </si>
  <si>
    <t>Finanziamenti Medici Borsisti</t>
  </si>
  <si>
    <t>761.110.00075</t>
  </si>
  <si>
    <t>Assegn. per funz. non tariff. non ricompr. nel FSR</t>
  </si>
  <si>
    <t>761.110.00080</t>
  </si>
  <si>
    <t>Assegn. per altri progr. e prog. non ricomp. nel FSR</t>
  </si>
  <si>
    <t>761.110.00085</t>
  </si>
  <si>
    <t>Contributi per gli Hanseniani</t>
  </si>
  <si>
    <t>761.110.00090</t>
  </si>
  <si>
    <t>Assegnazioni per conv. ass. san. Ist. Penitenziari</t>
  </si>
  <si>
    <t>761.110.00095</t>
  </si>
  <si>
    <t>Contributi prog. curare riab. lav. cont. L.662/96</t>
  </si>
  <si>
    <t>761.110.00120</t>
  </si>
  <si>
    <t>Contrib. per Donazioni e trapianti organi</t>
  </si>
  <si>
    <t>761.110.00130</t>
  </si>
  <si>
    <t>Contributi per celiachia</t>
  </si>
  <si>
    <t>761.110.00140</t>
  </si>
  <si>
    <t>Assegno di cura SLA</t>
  </si>
  <si>
    <t>761.110.00150</t>
  </si>
  <si>
    <t>Farmacovigilanza</t>
  </si>
  <si>
    <t>761.110.00160</t>
  </si>
  <si>
    <t>Contributi Doman, Votja</t>
  </si>
  <si>
    <t>761.110.00170</t>
  </si>
  <si>
    <t>Contributi ABA</t>
  </si>
  <si>
    <t>761.110.00180</t>
  </si>
  <si>
    <t>Contributi Progetto IMA-SCA</t>
  </si>
  <si>
    <t>761.110.00190</t>
  </si>
  <si>
    <t>Contributi CRAT</t>
  </si>
  <si>
    <t>761.110.00200</t>
  </si>
  <si>
    <t>Progetti e finanziamenti vari</t>
  </si>
  <si>
    <t>761.110.00201</t>
  </si>
  <si>
    <t>Contributo progetto SCR - Struttura di Coordinamento Regionale</t>
  </si>
  <si>
    <t>761.110.00202</t>
  </si>
  <si>
    <t xml:space="preserve">Contributo progetto TEAM ONCOGENOMICO            </t>
  </si>
  <si>
    <t>761.110.00203</t>
  </si>
  <si>
    <t>Contributo progetto EMODIALISI NOTTURNA/DIAL.PERIT.</t>
  </si>
  <si>
    <t>761.110.00204</t>
  </si>
  <si>
    <t>Contributo progetto GIADA G.XXIII</t>
  </si>
  <si>
    <t>761.110.00205</t>
  </si>
  <si>
    <t>Contributo progetto REGISTRO MALFORMAZ. CONGENITE</t>
  </si>
  <si>
    <t>761.110.00206</t>
  </si>
  <si>
    <t>Contributo progetto DH DISTURBI IDENTITA' DI GENERE</t>
  </si>
  <si>
    <t>761.110.00207</t>
  </si>
  <si>
    <t xml:space="preserve">Contributo progetto INFORMATIZZ. RETE EMATOLOGICA  </t>
  </si>
  <si>
    <t>761.110.00208</t>
  </si>
  <si>
    <t>Contributo progetto SANGUE RARO E CONGELATO</t>
  </si>
  <si>
    <t>761.110.00209</t>
  </si>
  <si>
    <t>Contributo progetto DIAGNOSI MALFORMAZ. FETONEONATALI</t>
  </si>
  <si>
    <t>761.110.00210</t>
  </si>
  <si>
    <t xml:space="preserve">Contributo progetto ELECTRONIC HEALTH DATABASE   </t>
  </si>
  <si>
    <t>761.110.00211</t>
  </si>
  <si>
    <t>Contributo progetto EMERGENZA PSICHIAT. ETA' EVOLUTIVA</t>
  </si>
  <si>
    <t>761.110.00213</t>
  </si>
  <si>
    <t>Contributo progetto CENTRO BREATH ANALYSIS</t>
  </si>
  <si>
    <t>761.110.00214</t>
  </si>
  <si>
    <t>Contributo progetto REGISTRO CARDIOCHIRURGIE</t>
  </si>
  <si>
    <t>761.110.00215</t>
  </si>
  <si>
    <t>Contributo prog. Screening allargato (Neonatale) Malattie Metaboliche Ereditarie</t>
  </si>
  <si>
    <t>761.110.00216</t>
  </si>
  <si>
    <t>Contributo progetto UNITA' SPINALI</t>
  </si>
  <si>
    <t>761.110.00217</t>
  </si>
  <si>
    <t>Contributo prog. IPPOCRATE</t>
  </si>
  <si>
    <t>761.110.00218</t>
  </si>
  <si>
    <t>Contributo prog. MALATTIE RARE</t>
  </si>
  <si>
    <t>761.110.00219</t>
  </si>
  <si>
    <t>Contributo prog. SISTEMADI INFORMAZIONE IN SANITA' - CALL CENTER SANITARIO</t>
  </si>
  <si>
    <t>761.110.00220</t>
  </si>
  <si>
    <t>Contributo prog. TELECARDIOLOGIA</t>
  </si>
  <si>
    <t>761.110.00300</t>
  </si>
  <si>
    <t>Accordo integrativo MMG,PLS,118 da DIEF</t>
  </si>
  <si>
    <t>761.110.00305</t>
  </si>
  <si>
    <t>Finanziamenti progetti Regione indistinto</t>
  </si>
  <si>
    <t>761.110.00310</t>
  </si>
  <si>
    <t>Contributi per emergenza Covid-19 Indistinto</t>
  </si>
  <si>
    <t>761.115</t>
  </si>
  <si>
    <t>CONTRIBUTI DA AMMIN. STATALI E COMUNITARIE</t>
  </si>
  <si>
    <t>C.A.1.c.3</t>
  </si>
  <si>
    <t>761.115.00005</t>
  </si>
  <si>
    <t>Contrib. da altri enti dello Stato</t>
  </si>
  <si>
    <t>761.115.00010</t>
  </si>
  <si>
    <t>Contrib. diretti dall'Unione Europea</t>
  </si>
  <si>
    <t>C.A.1.c.1</t>
  </si>
  <si>
    <t>761.115.00015</t>
  </si>
  <si>
    <t>Contributi da Ministero della Salute per ricerca corrente</t>
  </si>
  <si>
    <t>C.A.1.c.2</t>
  </si>
  <si>
    <t>761.115.00020</t>
  </si>
  <si>
    <t>Contributi da Ministero della Salute per ricerca finalizzata</t>
  </si>
  <si>
    <t>R070050</t>
  </si>
  <si>
    <t>761.115.00022</t>
  </si>
  <si>
    <t>Contributi da Regione ed altri soggetti pubblici per ricerca</t>
  </si>
  <si>
    <t>C.A.1.c.4</t>
  </si>
  <si>
    <t>761.115.00024</t>
  </si>
  <si>
    <t>Contributi da privati per ricerca</t>
  </si>
  <si>
    <t>761.115.00025</t>
  </si>
  <si>
    <t>Contributi da Ministero della Salute (EXTRA FONDO)</t>
  </si>
  <si>
    <t>761.120</t>
  </si>
  <si>
    <t>CONTRIBUTI DA ALTRI ENTI</t>
  </si>
  <si>
    <t>761.120.00005</t>
  </si>
  <si>
    <t>Contrib. in c/eserc. da Comuni</t>
  </si>
  <si>
    <t>761.120.00010</t>
  </si>
  <si>
    <t>Contrib. in c/eserc. da Provincia</t>
  </si>
  <si>
    <t>761.120.00015</t>
  </si>
  <si>
    <t>Contrib. in c/eserc. da altri Enti</t>
  </si>
  <si>
    <t>761.120.00016</t>
  </si>
  <si>
    <t>Contributi da altri soggetti pubblici (extra fondo) - in attuazione dell'art 79 comma 1 sexies lettera c) del D. L. 112/2008</t>
  </si>
  <si>
    <t>C.A.1.b.5</t>
  </si>
  <si>
    <t>R11010</t>
  </si>
  <si>
    <t>761.120.00020</t>
  </si>
  <si>
    <t>Contributi da Aziende sanitarie pubbliche della Regione (extra fondo) vincolati</t>
  </si>
  <si>
    <t>761.120.00022</t>
  </si>
  <si>
    <t>Contributi da Aziende sanitarie pubbliche della Regione (extra fondo) altro</t>
  </si>
  <si>
    <t>C.A.1.b.4</t>
  </si>
  <si>
    <t>R09020</t>
  </si>
  <si>
    <t>761.120.00025</t>
  </si>
  <si>
    <t>Contributi da Regione (extra fondo)  - Altro</t>
  </si>
  <si>
    <t>C.A.1.b.2</t>
  </si>
  <si>
    <t>761.120.00030</t>
  </si>
  <si>
    <r>
      <t xml:space="preserve">Contributi da Regione (extra fondo) - Risorse aggiuntive da bilancio regionale a titolo di copertura </t>
    </r>
    <r>
      <rPr>
        <u/>
        <sz val="11"/>
        <rFont val="Calibri"/>
        <family val="2"/>
      </rPr>
      <t>LEA</t>
    </r>
  </si>
  <si>
    <t>C.A.1.b.3</t>
  </si>
  <si>
    <t>R070030</t>
  </si>
  <si>
    <t>761.120.00035</t>
  </si>
  <si>
    <r>
      <t xml:space="preserve">Contributi da Regione (extra fondo) - Risorse aggiuntive da bilancio regionale a titolo di copertura </t>
    </r>
    <r>
      <rPr>
        <u/>
        <sz val="11"/>
        <rFont val="Calibri"/>
        <family val="2"/>
      </rPr>
      <t>extra LEA</t>
    </r>
  </si>
  <si>
    <t>761.135</t>
  </si>
  <si>
    <t>CONTRIBUTI IN C/ESERCIZIO DA ENTI PRIVATI</t>
  </si>
  <si>
    <t>C.A.1.d</t>
  </si>
  <si>
    <t>761.135.00005</t>
  </si>
  <si>
    <t>Contributi in c/esercizio da enti privati</t>
  </si>
  <si>
    <t>761.135.00100</t>
  </si>
  <si>
    <t xml:space="preserve">Contributi da privati per iscrizione volontaria al SSN ex art 34 D lgs 286/1998 </t>
  </si>
  <si>
    <t>761.140</t>
  </si>
  <si>
    <t>RETTIFICA CONTRIBUTI C/ESERCIZIO PER DESTINAZIONE AD INVESTIMENTI</t>
  </si>
  <si>
    <t>C.A.2</t>
  </si>
  <si>
    <t>R09030</t>
  </si>
  <si>
    <t>761.140.00005</t>
  </si>
  <si>
    <t>Rettifica contributi in c/esercizio per destinazione ad investimenti - da Regione per quota F.S. regionale</t>
  </si>
  <si>
    <t>761.140.00010</t>
  </si>
  <si>
    <t>Rettifica contributi in c/esercizio per destinazione ad investimenti - altri contributi</t>
  </si>
  <si>
    <t>761.145</t>
  </si>
  <si>
    <t>UTILIZZO FONDI PER QUOTE INUTILIZZATE CONTRIBUTI VINCOLATI DI ESERCIZI PRECEDENTI</t>
  </si>
  <si>
    <t>C.A.3</t>
  </si>
  <si>
    <t>761.145.00005</t>
  </si>
  <si>
    <t>Utilizzo fondi per quote inutilizzate contributi di esercizi precedenti da Regione per quota F.S. regionale vincolato</t>
  </si>
  <si>
    <t>761.145.00010</t>
  </si>
  <si>
    <t>Utilizzo fondi per quote inutilizzate contributi di esercizi precedenti da soggetti pubblici (extra fondo) vincolati</t>
  </si>
  <si>
    <t>761.145.00015</t>
  </si>
  <si>
    <t>Utilizzo fondi per quote inutilizzate contributi di esercizi precedenti per ricerca</t>
  </si>
  <si>
    <t>761.145.00020</t>
  </si>
  <si>
    <t>Utilizzo fondi per quote inutilizzate contributi vincolati di esercizi precedenti da privati</t>
  </si>
  <si>
    <t>761.145.00025</t>
  </si>
  <si>
    <t>Utilizzo fondi per quote inutiizzate contributi di esercizi precedenti da Regione o Prov. Aut. Per quota F.S. regionale indistinto finalizzato</t>
  </si>
  <si>
    <t>764</t>
  </si>
  <si>
    <t>PROVENTI E RICAVI</t>
  </si>
  <si>
    <t>764.100</t>
  </si>
  <si>
    <t>PROVENTI PER SERVIZI</t>
  </si>
  <si>
    <t>C.A.4.a</t>
  </si>
  <si>
    <t>R12030</t>
  </si>
  <si>
    <t>764.100.00030</t>
  </si>
  <si>
    <t>Compensi per attiv. di igiene e sanita pubblica</t>
  </si>
  <si>
    <t>764.100.00035</t>
  </si>
  <si>
    <t>Compensi per attiv. di igiene e assistenza veterin.</t>
  </si>
  <si>
    <t>764.100.00040</t>
  </si>
  <si>
    <t>Ispezione e controlli del servizio veter. D.Lgs. n. 432/98</t>
  </si>
  <si>
    <t>764.100.00050</t>
  </si>
  <si>
    <t>Altri proventi per servizi</t>
  </si>
  <si>
    <t>764.100.00055</t>
  </si>
  <si>
    <t>Rette per assistiti RSA</t>
  </si>
  <si>
    <t>764.100.00060</t>
  </si>
  <si>
    <t>Somme riscosse e da ripartire ai sensi dell'articolo 15 (2) e (5) D.lgs. 32/21</t>
  </si>
  <si>
    <t>764.100.00065</t>
  </si>
  <si>
    <t>Somme di esclusiva competenza ASL riscosse ai sensi del D.lgs. 32/21</t>
  </si>
  <si>
    <t>764.100.00070</t>
  </si>
  <si>
    <t>Somme riscosse dalla ASL per l'effettuazione  di analisi da parte dei laboratori ai sensi del D.gs. 32/21</t>
  </si>
  <si>
    <t>764.100.00075</t>
  </si>
  <si>
    <t xml:space="preserve">Somme riscosse dalla ASL per conto della Regione, per i riconoscimenti </t>
  </si>
  <si>
    <t>764.101</t>
  </si>
  <si>
    <t>RICAVI PER PRESTAZIONI SANITARIE E SOCIOSANITARIE A RILEV. SANIT. EROGATE AD AZIENDE SANITARIE PUBBLICHE DELLA REGIONE</t>
  </si>
  <si>
    <t>R01020</t>
  </si>
  <si>
    <t>764.101.00005</t>
  </si>
  <si>
    <t>Ospedaliera (Mobilità Attiva Regionale)</t>
  </si>
  <si>
    <t>R02020</t>
  </si>
  <si>
    <t>764.101.00010</t>
  </si>
  <si>
    <t>Specialistica (Mobilità Attiva Regionale)</t>
  </si>
  <si>
    <t>R03020</t>
  </si>
  <si>
    <t>764.101.00011</t>
  </si>
  <si>
    <t>Prestazioni di pronto soccorso non seguite da ricovero</t>
  </si>
  <si>
    <t>R05050</t>
  </si>
  <si>
    <t>764.101.00015</t>
  </si>
  <si>
    <t>Psichiatria (Mobilità Attiva Regionale)</t>
  </si>
  <si>
    <t>764.101.00016</t>
  </si>
  <si>
    <t>Riabilitazione (Mobilità Attiva Regionale)</t>
  </si>
  <si>
    <t>R04020</t>
  </si>
  <si>
    <t>764.101.00020</t>
  </si>
  <si>
    <t>File F (Mobilità Attiva Regionale)</t>
  </si>
  <si>
    <t>764.101.00025</t>
  </si>
  <si>
    <t>MMG, PLS, Contin. Assistenziale (Mobilità Attiva Regionale)</t>
  </si>
  <si>
    <t>764.101.00030</t>
  </si>
  <si>
    <t>Farmaceutica convenzionata (Mobilità Attiva Regionale)</t>
  </si>
  <si>
    <t>764.101.00035</t>
  </si>
  <si>
    <t>Termale (Mobilità Attiva Regionale)</t>
  </si>
  <si>
    <t>R05030</t>
  </si>
  <si>
    <t>764.101.00040</t>
  </si>
  <si>
    <t>Trasporto ambulanze ed elisoccorso (Mobilità Attiva Regionale)</t>
  </si>
  <si>
    <t>R05040</t>
  </si>
  <si>
    <t>764.101.00045</t>
  </si>
  <si>
    <t>Altre prestazioni sanitarie e socio-sanitarie a rilevanza sanitaria ad Aziende Sanitarie della Regione non soggette a compensazione</t>
  </si>
  <si>
    <t>764.101.00050</t>
  </si>
  <si>
    <t>Prestazioni di assistenza integrativa</t>
  </si>
  <si>
    <t>764.101.00055</t>
  </si>
  <si>
    <t>Prestazioni di assistenza protesica</t>
  </si>
  <si>
    <t>764.101.00060</t>
  </si>
  <si>
    <t>Prestazioni di assistenzaa riabilitativa extraospedaliera</t>
  </si>
  <si>
    <t>R02040</t>
  </si>
  <si>
    <t>764.101.00065</t>
  </si>
  <si>
    <t xml:space="preserve">Ricavi per cessione di emocomponenti e cellule staminali  </t>
  </si>
  <si>
    <t>764.101.00070</t>
  </si>
  <si>
    <t>Prestazioni assistenza domiciliare integrata (ADI)</t>
  </si>
  <si>
    <t>764.102</t>
  </si>
  <si>
    <t>RICAVI PER PRESTAZIONI SANITARIE E SOCIOSANITARIE A RILEV. SANIT. EROGATE A SOGGETTI PUBBLICI EXTRAREGIONE</t>
  </si>
  <si>
    <t>764.102.00005</t>
  </si>
  <si>
    <t>Ospedaliera (Mobilità Attiva EXTRARegionale)</t>
  </si>
  <si>
    <t>764.102.00010</t>
  </si>
  <si>
    <t>Specialistica (Mobilità Attiva EXTRARegionale)</t>
  </si>
  <si>
    <t>764.102.00011</t>
  </si>
  <si>
    <t>764.102.00015</t>
  </si>
  <si>
    <t>Psichiatria (Mobilità Attiva EXTRARegionale)</t>
  </si>
  <si>
    <t>764.102.00020</t>
  </si>
  <si>
    <t>File F (Mobilità Attiva EXTRARegionale)</t>
  </si>
  <si>
    <t>764.102.00025</t>
  </si>
  <si>
    <t>MMG, PLS, Contin. Assistenziale (Mobilità Attiva EXTRARegionale)</t>
  </si>
  <si>
    <t>764.102.00030</t>
  </si>
  <si>
    <t>Farmaceutica convenzionata (Mobilità Attiva EXTRARegionale)</t>
  </si>
  <si>
    <t>764.102.00035</t>
  </si>
  <si>
    <t>Termale (Mobilità Attiva EXTRARegionale)</t>
  </si>
  <si>
    <t>764.102.00040</t>
  </si>
  <si>
    <t>Trasporto ambulanze ed elisoccorso (Mobilità Attiva EXTRARegionale)</t>
  </si>
  <si>
    <t>AA0540</t>
  </si>
  <si>
    <t>764.102.00045</t>
  </si>
  <si>
    <t>Altre prestazioni sanitarie e sociosanit. a rilevanza sanitaria a Soggetti Pubblici Extraregione  (Mobilità Attiva Extra Regionale)</t>
  </si>
  <si>
    <t>764.102.00046</t>
  </si>
  <si>
    <t>Prestazioni assistenza integrativa da pubblico (extraregione)</t>
  </si>
  <si>
    <t>764.102.00047</t>
  </si>
  <si>
    <t>Prestazioni di assistenza protesica da pubblico (extraregione)</t>
  </si>
  <si>
    <t>764.102.00050</t>
  </si>
  <si>
    <t>Ricavi per cessione di emocomponenti e cellule staminali a Soggetti Pubblici Extraregione  (Mobilità Passiva Extra Regionale)</t>
  </si>
  <si>
    <t>764.102.00055</t>
  </si>
  <si>
    <t>Ricavi per differenziale tariffe TUC</t>
  </si>
  <si>
    <t>764.102.00060</t>
  </si>
  <si>
    <t>Prestazioni di assistenza riabilitativa non soggette a compensazione Extraregione</t>
  </si>
  <si>
    <t>764.102.00065</t>
  </si>
  <si>
    <t>Altre prestazioni sanitarie e socio-sanitarie a rilevanza sanitaria non soggette a compensazione Extraregione</t>
  </si>
  <si>
    <t>764.103</t>
  </si>
  <si>
    <t xml:space="preserve">ALTRI RICAVI PER PRESTAZIONI SANITARIE E SOCIOSANITARIE A RILEV. SANIT. </t>
  </si>
  <si>
    <t>R12010</t>
  </si>
  <si>
    <t>764.103.00005</t>
  </si>
  <si>
    <t xml:space="preserve">Ricavi per prestaz. sanitarie e sociosanitarie a rilevanza sanitaria erogate ad altri soggetti pubblici </t>
  </si>
  <si>
    <t>R12020</t>
  </si>
  <si>
    <t>764.103.00010</t>
  </si>
  <si>
    <t>Altre prestazioni sanitarie a rilevanza sanitaria - Mobilità attiva Internazionale</t>
  </si>
  <si>
    <t>764.103.00011</t>
  </si>
  <si>
    <t>Altre prestazioni sanitarie a rilevanza sanitaria - Mobilità attiva Internazionale rilevata dalle AO, AOU, IRCCS</t>
  </si>
  <si>
    <t>R12050</t>
  </si>
  <si>
    <t>764.103.00012</t>
  </si>
  <si>
    <t>Altre prestazioni sanitarie a rilevanza sanitaria e sociosanitarie a rilevanza sanitaria ad Aziende sanitarie e casse mutua estera - (fattura direttamente)</t>
  </si>
  <si>
    <t>764.103.00015</t>
  </si>
  <si>
    <t>Prestazioni di ricovero da priv. Extraregione in compensazione (mobilità attiva)</t>
  </si>
  <si>
    <t>764.103.00020</t>
  </si>
  <si>
    <t>Prestazioni ambulatoriali da priv. Extraregione in compensazione  (mobilità attiva)</t>
  </si>
  <si>
    <t>R03030</t>
  </si>
  <si>
    <t>764.103.00021</t>
  </si>
  <si>
    <t>Prestazioni di pronto soccorso non seguite da ricovero da priv. Extraregione in compensazione (mobilità attiva)</t>
  </si>
  <si>
    <t>R04030</t>
  </si>
  <si>
    <t>764.103.00025</t>
  </si>
  <si>
    <t>Prestazioni di File F da priv. Extraregione in compensazione (mobilità attiva)</t>
  </si>
  <si>
    <t>764.103.00030</t>
  </si>
  <si>
    <t>Altre prestazioni sanitarie e sociosanitarie a rilevanza sanitaria erogate da privati v/residenti Extraregione in compensazione (mobilità attiva)</t>
  </si>
  <si>
    <t>764.103.00035</t>
  </si>
  <si>
    <t>Prestazioni sanitarie e sociosanitarie a rilevanza sanitaria erogate a EE e IRCCS (no mobilità)</t>
  </si>
  <si>
    <t>764.105</t>
  </si>
  <si>
    <t>RICAVI E PROVENTI DI NATURA COMMERCIALE</t>
  </si>
  <si>
    <t>C.A.9</t>
  </si>
  <si>
    <t>R13010</t>
  </si>
  <si>
    <t>764.105.00005</t>
  </si>
  <si>
    <t>Diritti per rilascio di certif. e cartelle cliniche</t>
  </si>
  <si>
    <t>764.105.00010</t>
  </si>
  <si>
    <t>Fitti Commerciali</t>
  </si>
  <si>
    <t>764.105.00015</t>
  </si>
  <si>
    <t>Sprimentaz. cliniche e farmaci</t>
  </si>
  <si>
    <t>764.105.00020</t>
  </si>
  <si>
    <t>Camere a pagamento</t>
  </si>
  <si>
    <t>764.105.00025</t>
  </si>
  <si>
    <t>Rette accompagnatori</t>
  </si>
  <si>
    <t>764.105.00030</t>
  </si>
  <si>
    <t>Altri proventi di natura commerciale</t>
  </si>
  <si>
    <t>764.110.00045</t>
  </si>
  <si>
    <t xml:space="preserve"> Sterilizzazione incentivi funzioni tecniche art. 113 D.lgs 50/2016</t>
  </si>
  <si>
    <t>764.110</t>
  </si>
  <si>
    <t>ALTRI RICAVI E PROVENTI</t>
  </si>
  <si>
    <t>764.110.00005</t>
  </si>
  <si>
    <t>Multe, ammende e contravv. vigili sanit.</t>
  </si>
  <si>
    <t>764.110.00010</t>
  </si>
  <si>
    <t>Fitti attivi</t>
  </si>
  <si>
    <t>764.110.00015</t>
  </si>
  <si>
    <t>Attivita di Didattica</t>
  </si>
  <si>
    <t>764.110.00040</t>
  </si>
  <si>
    <t>Altri ricavi e proventi</t>
  </si>
  <si>
    <t>764.125</t>
  </si>
  <si>
    <t>RICAVI PER PREST.SAN. EROGATE IN REG. DI INTRAMOENIA</t>
  </si>
  <si>
    <t>C.A.4.b</t>
  </si>
  <si>
    <t>R12040</t>
  </si>
  <si>
    <t>764.125.00005</t>
  </si>
  <si>
    <t>Proventi per libera profess.Area ospedaliera</t>
  </si>
  <si>
    <t>764.125.00010</t>
  </si>
  <si>
    <t>Proventi per lib.profess.-Area specialistica</t>
  </si>
  <si>
    <t>764.125.00015</t>
  </si>
  <si>
    <t>Prov.per lib.prof.-Area sanità pubb.(leg.veter.)</t>
  </si>
  <si>
    <t>764.125.00020</t>
  </si>
  <si>
    <t>Prov.per prest.di consul.(CCNL.art.55 e artt.57-58)</t>
  </si>
  <si>
    <t>764.125.00025</t>
  </si>
  <si>
    <t>Prov. per prest.di consul.ad Asl/Ao/Irccs e Pol.Reg</t>
  </si>
  <si>
    <t>C.A.4.c</t>
  </si>
  <si>
    <t>764.125.00030</t>
  </si>
  <si>
    <t>Ricavi per prestaz.san. intramoenia-Altro</t>
  </si>
  <si>
    <t>764.125.00035</t>
  </si>
  <si>
    <t>Ricavi per prest.san.intramoenia-Altro(Asl/Ao/Irccs</t>
  </si>
  <si>
    <t>767</t>
  </si>
  <si>
    <t>CONCORSI, RECUPERI, RIMBORSI</t>
  </si>
  <si>
    <t>767.100</t>
  </si>
  <si>
    <t>C.A.5</t>
  </si>
  <si>
    <t>767.100.00005</t>
  </si>
  <si>
    <t>Conc. da parte del pers. nelle spese(vitto,allog.)</t>
  </si>
  <si>
    <t>767.100.00010</t>
  </si>
  <si>
    <t>Rimb. e recup. per trasp. di Organi, plasma, sangue</t>
  </si>
  <si>
    <t>767.100.00012</t>
  </si>
  <si>
    <t>Rimb. e recup. per trasp. di Organi, plasma, sangue-da Privati ed enti</t>
  </si>
  <si>
    <t>767.100.00020</t>
  </si>
  <si>
    <t>Rimb. e rec. per trasp. portat. handicap L.R.4/2003</t>
  </si>
  <si>
    <t>767.100.00025</t>
  </si>
  <si>
    <t>Recup. per indenn. INAIL inabil. temporanea</t>
  </si>
  <si>
    <t>767.100.00030</t>
  </si>
  <si>
    <t>Altri rimborsi e recuperi</t>
  </si>
  <si>
    <t>767.100.00035</t>
  </si>
  <si>
    <t>Rimborsi assicurativi</t>
  </si>
  <si>
    <t>767.100.00040</t>
  </si>
  <si>
    <t>Rimb.oneri stip. pers. in com.c/o Asl/Ao/Irccs e</t>
  </si>
  <si>
    <t>767.100.00045</t>
  </si>
  <si>
    <t>Rimb.oneri stip.person.in comando c/o Enti pubbl.</t>
  </si>
  <si>
    <t>767.100.00050</t>
  </si>
  <si>
    <t>Rimb.oneri stip.pers.in comando c/o Regione</t>
  </si>
  <si>
    <t>767.100.00065</t>
  </si>
  <si>
    <t>Altri conc.recup.e rimb.da Asl/Ao/Irccs e Pol.Regi</t>
  </si>
  <si>
    <t>767.100.00080</t>
  </si>
  <si>
    <t>Altri concorsi,recup.e.rimb.da Enti Pubblici</t>
  </si>
  <si>
    <t>767.100.00085</t>
  </si>
  <si>
    <t>Altri concorsi,recuperi e rimb. da Regione</t>
  </si>
  <si>
    <t>767.100.00086</t>
  </si>
  <si>
    <t>Altri concorsi, recuperi, e rimborsi da parte della Regione - GSA</t>
  </si>
  <si>
    <t>767.100.00090</t>
  </si>
  <si>
    <t>Rimb. per acq.beni da parte di Asl-Ao-,Irccs,Pol.Regi</t>
  </si>
  <si>
    <t>767.100.00095</t>
  </si>
  <si>
    <t>Rimborsi per acq. beni v/altri Enti Pubblici</t>
  </si>
  <si>
    <t>767.100.00105</t>
  </si>
  <si>
    <t>Pay-back per il superamento del tetto della spesa farmaceutica territoriale</t>
  </si>
  <si>
    <t>767.100.00110</t>
  </si>
  <si>
    <t>Pay-back per superamento del tetto della spesa farmaceutica ospedaliera</t>
  </si>
  <si>
    <t>767.100.00115</t>
  </si>
  <si>
    <t>Ulteriore Pay-back</t>
  </si>
  <si>
    <t>767.100.00120</t>
  </si>
  <si>
    <t>Rimborso per Pay back sui dispositivi medici</t>
  </si>
  <si>
    <t>770</t>
  </si>
  <si>
    <t>COMPARTECIPAZ. ALLA SPESA per PRESTAZ. SANIT.</t>
  </si>
  <si>
    <t>770.100</t>
  </si>
  <si>
    <t>C.A.6</t>
  </si>
  <si>
    <t>770.100.00015</t>
  </si>
  <si>
    <t>Ticket su prest.specialistiche ambulatoriali</t>
  </si>
  <si>
    <t>770.100.00020</t>
  </si>
  <si>
    <t>Ticket su prestaz. di pronto soccorso</t>
  </si>
  <si>
    <t>770.100.00025</t>
  </si>
  <si>
    <t>Compartecip. alla spesa per prestaz.san(ticket)-Altr</t>
  </si>
  <si>
    <t>773</t>
  </si>
  <si>
    <t>COSTI CAPITALIZZATI</t>
  </si>
  <si>
    <t>773.100</t>
  </si>
  <si>
    <t>UTILIZZO QUOTA DI CONTRIBUTI IN C/CAPITALE</t>
  </si>
  <si>
    <t>C.A.7</t>
  </si>
  <si>
    <t>773.100.00005</t>
  </si>
  <si>
    <t>Utilizzo quota contrib. in c/cap. ricevuti da Reg.</t>
  </si>
  <si>
    <t>773.100.00020</t>
  </si>
  <si>
    <t>Utilizzo Quota imputata all'esercizio dei finanziamenti per investimenti dallo Stato</t>
  </si>
  <si>
    <t>773.100.00025</t>
  </si>
  <si>
    <t>Utilizzo Quota imputata all'esercizio dei finanziamenti per beni di prima dotazione</t>
  </si>
  <si>
    <t>773.100.00030</t>
  </si>
  <si>
    <t>Utilizzo Quota imputata all'esercizio dei contributi in c/ esercizio FSR destinati ad investimenti</t>
  </si>
  <si>
    <t>773.100.00035</t>
  </si>
  <si>
    <t>Utilizzo Quota imputata all'esercizio degli altri contributi in c/ esercizio destinati ad investimenti</t>
  </si>
  <si>
    <t>773.100.00040</t>
  </si>
  <si>
    <t>Utilizzo Quota imputata all'esercizio di altre poste del patrimonio netto</t>
  </si>
  <si>
    <t>773.105</t>
  </si>
  <si>
    <t>COSTI CAPITALIZZATI PER COSTI SOSTENUTI IN ECONOMIA</t>
  </si>
  <si>
    <t>C.A.8</t>
  </si>
  <si>
    <t>773.105.00005</t>
  </si>
  <si>
    <t>Costi capitalizzati per costi sostenuti in economia</t>
  </si>
  <si>
    <t>776</t>
  </si>
  <si>
    <t>RIMANENZE FINALI</t>
  </si>
  <si>
    <t>776.100</t>
  </si>
  <si>
    <t>RIMANENZE FINALI DI BENI SANITARI</t>
  </si>
  <si>
    <t>-C.10.a)</t>
  </si>
  <si>
    <t>-BA2670</t>
  </si>
  <si>
    <t>-BA2671</t>
  </si>
  <si>
    <t>776.100.00006</t>
  </si>
  <si>
    <t>Rimanenze finali di Medicinali con AIC</t>
  </si>
  <si>
    <t>776.100.00008</t>
  </si>
  <si>
    <t>Rimanenze finali di Epatite HCV - farmaci</t>
  </si>
  <si>
    <t>776.100.00009</t>
  </si>
  <si>
    <t>Rimanenze finali di Medicinali senza AIC</t>
  </si>
  <si>
    <t>776.100.00011</t>
  </si>
  <si>
    <t>Rimanenze finali di Ossigeno Terapeutico e altri Gas Medicali Con AIC</t>
  </si>
  <si>
    <t>776.100.00014</t>
  </si>
  <si>
    <t>Rimanenze finali di Ossigeno Terapeutico e altri Gas Medicali Senza AIC</t>
  </si>
  <si>
    <t>-BA2672</t>
  </si>
  <si>
    <t>776.100.00016</t>
  </si>
  <si>
    <t>Rimanenze finali di Emoderivati di produzione regionale</t>
  </si>
  <si>
    <t>776.100.00018</t>
  </si>
  <si>
    <t>Rimanenze finali di Emoderivati fuori produzione regionale</t>
  </si>
  <si>
    <t>-BA2674</t>
  </si>
  <si>
    <t>776.100.00020</t>
  </si>
  <si>
    <t>Rimanenze finali di Prodotti dietetici</t>
  </si>
  <si>
    <t>-BA2675</t>
  </si>
  <si>
    <t>776.100.00025</t>
  </si>
  <si>
    <t>Rimanenze finali di Sieri</t>
  </si>
  <si>
    <t>776.100.00030</t>
  </si>
  <si>
    <t>Rimanenze finali di Vaccini</t>
  </si>
  <si>
    <t>-BA2673</t>
  </si>
  <si>
    <t>776.100.00036</t>
  </si>
  <si>
    <t xml:space="preserve">Rimanenze finali di Materiali diagnostici </t>
  </si>
  <si>
    <t>776.100.00039</t>
  </si>
  <si>
    <t>Rimanenze finali di Prodotti chimici</t>
  </si>
  <si>
    <t>776.100.00040</t>
  </si>
  <si>
    <t>Rimanenze finali di Mater. diagn., lastre RX, carta per ECG, ecc.</t>
  </si>
  <si>
    <t>776.100.00045</t>
  </si>
  <si>
    <t>Rimanenze finali di Mezzi di contrasto per RX</t>
  </si>
  <si>
    <t>776.100.00050</t>
  </si>
  <si>
    <t>Rimanenze finali di Presidi chirurgici e materiali sanitari</t>
  </si>
  <si>
    <t>776.100.00056</t>
  </si>
  <si>
    <t>Rimanenze finali di Protesi impiantabili attive</t>
  </si>
  <si>
    <t>776.100.00058</t>
  </si>
  <si>
    <t>Rimanenze finali di Altre Protesi</t>
  </si>
  <si>
    <t>776.100.00060</t>
  </si>
  <si>
    <t>Rimanenze finali di Materiale protesico fornitura diretta (ass. prot.)</t>
  </si>
  <si>
    <t>776.100.00065</t>
  </si>
  <si>
    <t>Rimanenze finali di Materiali per emodialisi</t>
  </si>
  <si>
    <t>-BA2677</t>
  </si>
  <si>
    <t>776.100.00070</t>
  </si>
  <si>
    <t>Rimanenze finali di Prodotti farmaceutici per uso veterinario</t>
  </si>
  <si>
    <t>776.100.00075</t>
  </si>
  <si>
    <t>Rimanenze finali di Mat. chirurg., sanit. e diagn. per uso veterinario</t>
  </si>
  <si>
    <t>776.100.00081</t>
  </si>
  <si>
    <t>Rimanenze finali di Sacche di sangue da pubblico – Mobilità intraregionale</t>
  </si>
  <si>
    <t>776.100.00082</t>
  </si>
  <si>
    <t>Rimanenze finali di Sacche di sangue da pubblico – Mobilità extraregionale</t>
  </si>
  <si>
    <t>776.100.00083</t>
  </si>
  <si>
    <t>Rimanenze finali di Sacche di sangue da altri soggetti</t>
  </si>
  <si>
    <t>-BA2678</t>
  </si>
  <si>
    <t>776.100.00085</t>
  </si>
  <si>
    <t>Rimanenze finali di Altri acquisti di beni sanitari</t>
  </si>
  <si>
    <t>776.100.00090</t>
  </si>
  <si>
    <t>Rimanenze finali di Beni e prodotti sanitari da Aziende sanitarie pubbliche della Regione</t>
  </si>
  <si>
    <t>RIMANENZE FINALI NON SANITARIE</t>
  </si>
  <si>
    <t>-C.10.b)</t>
  </si>
  <si>
    <t>-BA2680</t>
  </si>
  <si>
    <t>-BA2681</t>
  </si>
  <si>
    <t>776.110.00005</t>
  </si>
  <si>
    <t>Rimanenze finali di Prodotti alimentari</t>
  </si>
  <si>
    <t>-BA2682</t>
  </si>
  <si>
    <t>776.110.00010</t>
  </si>
  <si>
    <t>Rimanenze finali di Materiali di guardaroba, pulizia e di conviv. in genere</t>
  </si>
  <si>
    <t>-BA2683</t>
  </si>
  <si>
    <t>776.110.00015</t>
  </si>
  <si>
    <t>Rimanenze finali di Combust., carbur., lubrif. uso riscaldam. e cucine</t>
  </si>
  <si>
    <t>776.110.00020</t>
  </si>
  <si>
    <t>Rimanenze finali di Combust., carbur., lubrif. uso trasporto</t>
  </si>
  <si>
    <t>-BA2684</t>
  </si>
  <si>
    <t>776.110.00025</t>
  </si>
  <si>
    <t>Rimanenze finali di Cancelleria, stampati e supporti informatici</t>
  </si>
  <si>
    <t>-BA2685</t>
  </si>
  <si>
    <t>776.110.00030</t>
  </si>
  <si>
    <t>Rimanenze finali di Materiali per la manutenzione in strutture immobiliari</t>
  </si>
  <si>
    <t>776.110.00035</t>
  </si>
  <si>
    <t>Rimanenze finali di Materiali per la manutenzione di impianti</t>
  </si>
  <si>
    <t>776.110.00040</t>
  </si>
  <si>
    <t>Rimanenze finali di Materiali per la manut. di automezzi(sanit. e non sanit.)</t>
  </si>
  <si>
    <t>776.110.00045</t>
  </si>
  <si>
    <t>Rimanenze finali di Materiali per la manutenz. di attrezzature sanitarie</t>
  </si>
  <si>
    <t>776.110.00050</t>
  </si>
  <si>
    <t>Rimanenze finali di Materiali per la man. di attr. san. destin. alla ricerca</t>
  </si>
  <si>
    <t>776.110.00055</t>
  </si>
  <si>
    <t>Rimanenze finali di Materiali per la manut. di mobili, macchine e altri beni</t>
  </si>
  <si>
    <t>-BA2686</t>
  </si>
  <si>
    <t>776.110.00060</t>
  </si>
  <si>
    <t>Rimanenze finali di Altri acquisti di beni non sanitari</t>
  </si>
  <si>
    <t>776.110.00065</t>
  </si>
  <si>
    <t>Rimanenze finali di Beni e prodotti non sanitari da Aziende sanitarie pubbliche della Regione</t>
  </si>
  <si>
    <t>779</t>
  </si>
  <si>
    <t>INTERESSI ATTIVI ED ALTRI PROVENTI FINANZIARI</t>
  </si>
  <si>
    <t>779.100</t>
  </si>
  <si>
    <t>C.C.1</t>
  </si>
  <si>
    <t>R14010</t>
  </si>
  <si>
    <t>779.100.00005</t>
  </si>
  <si>
    <t>Interessi attivi su titoli</t>
  </si>
  <si>
    <t>779.100.00010</t>
  </si>
  <si>
    <t>Interessi attivi su c/c postali e bancari</t>
  </si>
  <si>
    <t>779.100.00015</t>
  </si>
  <si>
    <t>Interessi attivi su tesoreria</t>
  </si>
  <si>
    <t>779.100.00020</t>
  </si>
  <si>
    <t>Interessi attivi diversi</t>
  </si>
  <si>
    <t>779.100.00025</t>
  </si>
  <si>
    <t>Proventi fin.da crediti iscritti nelle immobilizza</t>
  </si>
  <si>
    <t>779.100.00030</t>
  </si>
  <si>
    <t>Proventi finanziari da titoli iscritti nelle immobilizzazioni</t>
  </si>
  <si>
    <t>779.100.00035</t>
  </si>
  <si>
    <t>Altri proventi finanziari</t>
  </si>
  <si>
    <t>779.100.00040</t>
  </si>
  <si>
    <t>Utili su cambi</t>
  </si>
  <si>
    <t>779.100.00045</t>
  </si>
  <si>
    <t>Proventi da partecipazioni</t>
  </si>
  <si>
    <t>RIVALUTAZIONI</t>
  </si>
  <si>
    <t>781.100</t>
  </si>
  <si>
    <t>C.D.1</t>
  </si>
  <si>
    <t>R15010</t>
  </si>
  <si>
    <t>781.100.00005</t>
  </si>
  <si>
    <t>Rivalutazioni</t>
  </si>
  <si>
    <t>782</t>
  </si>
  <si>
    <t>PLUSVALENZE</t>
  </si>
  <si>
    <t>782.100</t>
  </si>
  <si>
    <t>C.E.1.a</t>
  </si>
  <si>
    <t>782.100.00005</t>
  </si>
  <si>
    <t>Plusvalenze su alienaz. di beni immobili</t>
  </si>
  <si>
    <t>782.100.00010</t>
  </si>
  <si>
    <t>Plusvalenze su alienaz. di beni mobili</t>
  </si>
  <si>
    <t>785</t>
  </si>
  <si>
    <t>DONAZIONI, SOPRAVV. ATT. ED INSUSS. DEL PASSIVO</t>
  </si>
  <si>
    <t>C.E.1.b</t>
  </si>
  <si>
    <t>785.100.00005</t>
  </si>
  <si>
    <t>Donaz. e lasciti non vinc. ad invest. in beni dur.</t>
  </si>
  <si>
    <t>785.100.00010</t>
  </si>
  <si>
    <t>Sopravvenienze attive diverse</t>
  </si>
  <si>
    <t>785.100.00020</t>
  </si>
  <si>
    <t>Sopravven. attive per mobil. extraregionale</t>
  </si>
  <si>
    <t>785.100.00021</t>
  </si>
  <si>
    <t>Sopravven. attive per quote F.S. vincolato</t>
  </si>
  <si>
    <t>785.100.00030</t>
  </si>
  <si>
    <t xml:space="preserve">Sopravvenienze attive v/Aziende sanitarie pubbliche della Regione </t>
  </si>
  <si>
    <t>785.100.00035</t>
  </si>
  <si>
    <t>Sopravvenienze att. relative al personale</t>
  </si>
  <si>
    <t>785.100.00080</t>
  </si>
  <si>
    <t>Sopravvenienze att. relative ai medici di base</t>
  </si>
  <si>
    <t>785.100.00085</t>
  </si>
  <si>
    <t>Sopravvenienze att. rel. ai medici specialistici</t>
  </si>
  <si>
    <t>785.100.00090</t>
  </si>
  <si>
    <t>Sopravvenienze att. rel. a prestaz.san.da op.accre</t>
  </si>
  <si>
    <t>785.100.00095</t>
  </si>
  <si>
    <t>Sopravvenienze att relative ad acq. di beni e serv</t>
  </si>
  <si>
    <t>785.100.00200</t>
  </si>
  <si>
    <t>Insussistenze attive v/Aziende sanitarie pubbliche della Regione</t>
  </si>
  <si>
    <t>785.100.00205</t>
  </si>
  <si>
    <t>Insussistenze att. per mobilità extraregionale</t>
  </si>
  <si>
    <t>785.100.00210</t>
  </si>
  <si>
    <t>Insussistenze att. relative al personale</t>
  </si>
  <si>
    <t>785.100.00215</t>
  </si>
  <si>
    <t>Insussistenze attive relat. ai medici di base</t>
  </si>
  <si>
    <t>785.100.00220</t>
  </si>
  <si>
    <t>Insussis. attive relat. ai medici specialistici</t>
  </si>
  <si>
    <t>785.100.00225</t>
  </si>
  <si>
    <t>Insuss. att. rel. a prestaz. san. da operat. accr.</t>
  </si>
  <si>
    <t>785.100.00230</t>
  </si>
  <si>
    <t>Insuss. att. rel. ad acq. di beni e servizi</t>
  </si>
  <si>
    <t>785.100.00235</t>
  </si>
  <si>
    <t>Altre insussistenze attive</t>
  </si>
  <si>
    <t>785.100.00240</t>
  </si>
  <si>
    <t>Altri proventi straordinari</t>
  </si>
  <si>
    <t>791</t>
  </si>
  <si>
    <t>SCONTI ED ABBUONI ATTIVI</t>
  </si>
  <si>
    <t>791.100</t>
  </si>
  <si>
    <t>791.100.00005</t>
  </si>
  <si>
    <t>Sconti, abbuoni ed arrotond. attivi</t>
  </si>
  <si>
    <t>TOTALE RICAVI</t>
  </si>
  <si>
    <t>TOTALE COSTI</t>
  </si>
  <si>
    <t>UTILE / PERDITA</t>
  </si>
  <si>
    <t>Check</t>
  </si>
  <si>
    <t>CE III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</si>
</sst>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/>
      <top style="hair">
        <color indexed="44"/>
      </top>
      <bottom style="hair">
        <color indexed="44"/>
      </bottom>
      <diagonal/>
    </border>
    <border>
      <left/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/>
      <bottom style="hair">
        <color indexed="4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indexed="44"/>
      </top>
      <bottom style="thin">
        <color auto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22" fillId="0" borderId="0"/>
    <xf numFmtId="164" fontId="9" fillId="0" borderId="0" applyFont="0" applyFill="0" applyBorder="0" applyAlignment="0" applyProtection="0"/>
    <xf numFmtId="0" fontId="8" fillId="0" borderId="0"/>
    <xf numFmtId="0" fontId="3" fillId="0" borderId="0"/>
  </cellStyleXfs>
  <cellXfs count="410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43" fontId="6" fillId="0" borderId="1" xfId="3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164" fontId="4" fillId="5" borderId="2" xfId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164" fontId="4" fillId="6" borderId="2" xfId="1" applyFont="1" applyFill="1" applyBorder="1" applyAlignment="1">
      <alignment horizontal="center" vertical="center"/>
    </xf>
    <xf numFmtId="43" fontId="6" fillId="7" borderId="1" xfId="2" applyNumberFormat="1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3" xfId="5" applyFont="1" applyFill="1" applyBorder="1" applyAlignment="1">
      <alignment horizontal="center" vertical="center"/>
    </xf>
    <xf numFmtId="0" fontId="10" fillId="8" borderId="4" xfId="5" applyFont="1" applyFill="1" applyBorder="1" applyAlignment="1">
      <alignment horizontal="center" vertical="center" wrapText="1"/>
    </xf>
    <xf numFmtId="0" fontId="10" fillId="8" borderId="4" xfId="5" applyFont="1" applyFill="1" applyBorder="1" applyAlignment="1">
      <alignment horizontal="center" vertical="center"/>
    </xf>
    <xf numFmtId="43" fontId="10" fillId="8" borderId="4" xfId="3" applyFont="1" applyFill="1" applyBorder="1" applyAlignment="1">
      <alignment horizontal="center" vertical="center" wrapText="1"/>
    </xf>
    <xf numFmtId="43" fontId="10" fillId="8" borderId="1" xfId="4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5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11" fillId="0" borderId="9" xfId="6" applyFont="1" applyBorder="1" applyAlignment="1">
      <alignment vertical="center" wrapText="1"/>
    </xf>
    <xf numFmtId="43" fontId="6" fillId="0" borderId="9" xfId="3" applyFont="1" applyBorder="1" applyAlignment="1">
      <alignment horizontal="left"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0" fontId="6" fillId="5" borderId="15" xfId="6" applyFont="1" applyFill="1" applyBorder="1" applyAlignment="1">
      <alignment vertical="center" wrapText="1"/>
    </xf>
    <xf numFmtId="43" fontId="6" fillId="5" borderId="15" xfId="4" applyFont="1" applyFill="1" applyBorder="1" applyAlignment="1">
      <alignment horizontal="right" vertical="center" wrapText="1"/>
    </xf>
    <xf numFmtId="43" fontId="6" fillId="5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2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  <xf numFmtId="0" fontId="14" fillId="0" borderId="18" xfId="6" applyFont="1" applyBorder="1" applyAlignment="1">
      <alignment horizontal="center" vertical="center" wrapText="1"/>
    </xf>
    <xf numFmtId="0" fontId="14" fillId="9" borderId="19" xfId="6" applyFont="1" applyFill="1" applyBorder="1" applyAlignment="1">
      <alignment vertical="center" wrapText="1"/>
    </xf>
    <xf numFmtId="43" fontId="6" fillId="9" borderId="19" xfId="4" applyFont="1" applyFill="1" applyBorder="1" applyAlignment="1">
      <alignment horizontal="right" vertical="center" wrapText="1"/>
    </xf>
    <xf numFmtId="43" fontId="6" fillId="9" borderId="1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17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3" fillId="10" borderId="19" xfId="6" applyFont="1" applyFill="1" applyBorder="1" applyAlignment="1">
      <alignment vertical="center" wrapText="1"/>
    </xf>
    <xf numFmtId="43" fontId="13" fillId="10" borderId="19" xfId="4" applyFont="1" applyFill="1" applyBorder="1" applyAlignment="1">
      <alignment horizontal="right" vertical="center" wrapText="1"/>
    </xf>
    <xf numFmtId="43" fontId="13" fillId="10" borderId="17" xfId="4" applyFont="1" applyFill="1" applyBorder="1" applyAlignment="1">
      <alignment horizontal="right" vertical="center" wrapText="1"/>
    </xf>
    <xf numFmtId="43" fontId="13" fillId="10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19" xfId="6" applyFont="1" applyBorder="1" applyAlignment="1">
      <alignment vertical="center" wrapText="1"/>
    </xf>
    <xf numFmtId="43" fontId="4" fillId="0" borderId="19" xfId="3" applyFont="1" applyBorder="1" applyAlignment="1">
      <alignment horizontal="left"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0" fontId="4" fillId="3" borderId="18" xfId="6" applyFont="1" applyFill="1" applyBorder="1" applyAlignment="1">
      <alignment horizontal="center" vertical="center" wrapText="1"/>
    </xf>
    <xf numFmtId="0" fontId="4" fillId="3" borderId="19" xfId="6" applyFont="1" applyFill="1" applyBorder="1" applyAlignment="1">
      <alignment vertical="center" wrapText="1"/>
    </xf>
    <xf numFmtId="43" fontId="4" fillId="3" borderId="19" xfId="3" applyFont="1" applyFill="1" applyBorder="1" applyAlignment="1">
      <alignment horizontal="left" vertical="center" wrapText="1"/>
    </xf>
    <xf numFmtId="0" fontId="13" fillId="3" borderId="19" xfId="6" applyFont="1" applyFill="1" applyBorder="1" applyAlignment="1">
      <alignment vertical="center" wrapText="1"/>
    </xf>
    <xf numFmtId="43" fontId="13" fillId="3" borderId="19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10" borderId="19" xfId="3" applyFont="1" applyFill="1" applyBorder="1" applyAlignment="1">
      <alignment horizontal="left" vertical="center" wrapText="1"/>
    </xf>
    <xf numFmtId="0" fontId="14" fillId="9" borderId="19" xfId="6" applyFont="1" applyFill="1" applyBorder="1" applyAlignment="1">
      <alignment horizontal="left" vertical="center" wrapText="1"/>
    </xf>
    <xf numFmtId="43" fontId="4" fillId="10" borderId="17" xfId="4" applyFont="1" applyFill="1" applyBorder="1" applyAlignment="1">
      <alignment horizontal="right" vertical="center" wrapText="1"/>
    </xf>
    <xf numFmtId="43" fontId="4" fillId="10" borderId="1" xfId="4" applyFont="1" applyFill="1" applyBorder="1" applyAlignment="1">
      <alignment horizontal="right" vertical="center" wrapText="1"/>
    </xf>
    <xf numFmtId="43" fontId="4" fillId="0" borderId="19" xfId="3" applyFont="1" applyBorder="1" applyAlignment="1">
      <alignment horizontal="center" vertical="center" wrapText="1"/>
    </xf>
    <xf numFmtId="43" fontId="4" fillId="10" borderId="19" xfId="4" applyFont="1" applyFill="1" applyBorder="1" applyAlignment="1">
      <alignment horizontal="right" vertical="center" wrapText="1"/>
    </xf>
    <xf numFmtId="0" fontId="4" fillId="3" borderId="16" xfId="6" applyFont="1" applyFill="1" applyBorder="1" applyAlignment="1">
      <alignment horizontal="center" vertical="center" wrapText="1"/>
    </xf>
    <xf numFmtId="0" fontId="4" fillId="3" borderId="17" xfId="6" applyFont="1" applyFill="1" applyBorder="1" applyAlignment="1">
      <alignment horizontal="center" vertical="center" wrapText="1"/>
    </xf>
    <xf numFmtId="43" fontId="13" fillId="10" borderId="19" xfId="4" applyFont="1" applyFill="1" applyBorder="1" applyAlignment="1">
      <alignment horizontal="left" vertical="center" wrapText="1"/>
    </xf>
    <xf numFmtId="43" fontId="13" fillId="10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4" fillId="9" borderId="19" xfId="3" applyFont="1" applyFill="1" applyBorder="1" applyAlignment="1">
      <alignment horizontal="left" vertical="center" wrapText="1"/>
    </xf>
    <xf numFmtId="43" fontId="14" fillId="9" borderId="17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43" fontId="6" fillId="5" borderId="19" xfId="4" applyFont="1" applyFill="1" applyBorder="1" applyAlignment="1">
      <alignment horizontal="right" vertical="center" wrapText="1"/>
    </xf>
    <xf numFmtId="43" fontId="6" fillId="5" borderId="17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5" borderId="19" xfId="4" applyFont="1" applyFill="1" applyBorder="1" applyAlignment="1">
      <alignment horizontal="right" vertical="center" wrapText="1"/>
    </xf>
    <xf numFmtId="43" fontId="4" fillId="5" borderId="1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43" fontId="4" fillId="9" borderId="19" xfId="4" applyFont="1" applyFill="1" applyBorder="1" applyAlignment="1">
      <alignment horizontal="right" vertical="center" wrapText="1"/>
    </xf>
    <xf numFmtId="43" fontId="4" fillId="0" borderId="19" xfId="3" applyFont="1" applyBorder="1" applyAlignment="1">
      <alignment vertical="center" wrapText="1"/>
    </xf>
    <xf numFmtId="43" fontId="13" fillId="10" borderId="19" xfId="3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Fill="1" applyBorder="1" applyAlignment="1">
      <alignment vertical="center" wrapText="1"/>
    </xf>
    <xf numFmtId="0" fontId="13" fillId="10" borderId="20" xfId="6" applyFont="1" applyFill="1" applyBorder="1" applyAlignment="1">
      <alignment vertical="center" wrapText="1"/>
    </xf>
    <xf numFmtId="164" fontId="13" fillId="10" borderId="19" xfId="6" applyNumberFormat="1" applyFont="1" applyFill="1" applyBorder="1" applyAlignment="1">
      <alignment vertical="center" wrapText="1"/>
    </xf>
    <xf numFmtId="164" fontId="13" fillId="10" borderId="1" xfId="6" applyNumberFormat="1" applyFont="1" applyFill="1" applyBorder="1" applyAlignment="1">
      <alignment vertical="center" wrapText="1"/>
    </xf>
    <xf numFmtId="164" fontId="13" fillId="0" borderId="0" xfId="6" applyNumberFormat="1" applyFont="1" applyFill="1" applyBorder="1" applyAlignment="1">
      <alignment vertical="center" wrapText="1"/>
    </xf>
    <xf numFmtId="43" fontId="4" fillId="0" borderId="19" xfId="4" applyFont="1" applyBorder="1" applyAlignment="1">
      <alignment horizontal="righ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19" xfId="6" applyFont="1" applyBorder="1" applyAlignment="1">
      <alignment vertical="center" wrapText="1"/>
    </xf>
    <xf numFmtId="43" fontId="13" fillId="0" borderId="19" xfId="3" applyFont="1" applyBorder="1" applyAlignment="1">
      <alignment horizontal="left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 wrapText="1"/>
    </xf>
    <xf numFmtId="0" fontId="4" fillId="10" borderId="19" xfId="6" applyFont="1" applyFill="1" applyBorder="1" applyAlignment="1">
      <alignment vertical="center" wrapText="1"/>
    </xf>
    <xf numFmtId="43" fontId="4" fillId="10" borderId="19" xfId="3" applyFont="1" applyFill="1" applyBorder="1" applyAlignment="1">
      <alignment horizontal="left" vertical="center" wrapText="1"/>
    </xf>
    <xf numFmtId="43" fontId="14" fillId="9" borderId="19" xfId="4" applyFont="1" applyFill="1" applyBorder="1" applyAlignment="1">
      <alignment horizontal="right" vertical="center" wrapText="1"/>
    </xf>
    <xf numFmtId="0" fontId="16" fillId="0" borderId="16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19" xfId="6" applyFont="1" applyFill="1" applyBorder="1" applyAlignment="1">
      <alignment vertical="center" wrapText="1"/>
    </xf>
    <xf numFmtId="43" fontId="14" fillId="0" borderId="19" xfId="3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6" fillId="5" borderId="19" xfId="3" applyFont="1" applyFill="1" applyBorder="1" applyAlignment="1">
      <alignment horizontal="left" vertical="center" wrapText="1"/>
    </xf>
    <xf numFmtId="0" fontId="10" fillId="8" borderId="21" xfId="5" applyFont="1" applyFill="1" applyBorder="1" applyAlignment="1">
      <alignment horizontal="center" vertical="center"/>
    </xf>
    <xf numFmtId="0" fontId="17" fillId="8" borderId="22" xfId="5" applyFont="1" applyFill="1" applyBorder="1" applyAlignment="1">
      <alignment horizontal="left" vertical="center"/>
    </xf>
    <xf numFmtId="43" fontId="10" fillId="8" borderId="22" xfId="3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center" vertical="center"/>
    </xf>
    <xf numFmtId="43" fontId="10" fillId="0" borderId="23" xfId="4" applyFont="1" applyFill="1" applyBorder="1" applyAlignment="1">
      <alignment horizontal="center" vertical="center"/>
    </xf>
    <xf numFmtId="0" fontId="4" fillId="0" borderId="20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4" fillId="0" borderId="24" xfId="6" applyFont="1" applyBorder="1" applyAlignment="1">
      <alignment horizontal="center" vertical="center" wrapText="1"/>
    </xf>
    <xf numFmtId="0" fontId="11" fillId="0" borderId="25" xfId="6" applyFont="1" applyBorder="1" applyAlignment="1">
      <alignment vertical="center" wrapText="1"/>
    </xf>
    <xf numFmtId="43" fontId="6" fillId="0" borderId="26" xfId="3" applyFont="1" applyBorder="1" applyAlignment="1">
      <alignment horizontal="left" vertical="center" wrapText="1"/>
    </xf>
    <xf numFmtId="0" fontId="6" fillId="0" borderId="27" xfId="6" applyFont="1" applyFill="1" applyBorder="1" applyAlignment="1">
      <alignment horizontal="center" vertical="center" wrapText="1"/>
    </xf>
    <xf numFmtId="0" fontId="6" fillId="5" borderId="20" xfId="6" applyFont="1" applyFill="1" applyBorder="1" applyAlignment="1">
      <alignment vertical="center" wrapText="1"/>
    </xf>
    <xf numFmtId="0" fontId="14" fillId="0" borderId="27" xfId="6" applyFont="1" applyFill="1" applyBorder="1" applyAlignment="1">
      <alignment horizontal="center" vertical="center" wrapText="1"/>
    </xf>
    <xf numFmtId="0" fontId="14" fillId="9" borderId="20" xfId="6" applyFont="1" applyFill="1" applyBorder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13" fillId="0" borderId="27" xfId="6" applyFont="1" applyFill="1" applyBorder="1" applyAlignment="1">
      <alignment horizontal="center" vertical="center" wrapText="1"/>
    </xf>
    <xf numFmtId="0" fontId="4" fillId="0" borderId="27" xfId="6" applyFont="1" applyFill="1" applyBorder="1" applyAlignment="1">
      <alignment horizontal="center" vertical="center" wrapText="1"/>
    </xf>
    <xf numFmtId="0" fontId="4" fillId="0" borderId="20" xfId="6" applyFont="1" applyBorder="1" applyAlignment="1">
      <alignment vertical="center" wrapText="1"/>
    </xf>
    <xf numFmtId="43" fontId="4" fillId="4" borderId="0" xfId="2" applyNumberFormat="1" applyFont="1" applyFill="1" applyAlignment="1">
      <alignment vertical="center" wrapText="1"/>
    </xf>
    <xf numFmtId="0" fontId="13" fillId="10" borderId="20" xfId="6" applyFont="1" applyFill="1" applyBorder="1" applyAlignment="1">
      <alignment horizontal="left" vertical="center" wrapText="1"/>
    </xf>
    <xf numFmtId="0" fontId="13" fillId="0" borderId="20" xfId="6" applyFont="1" applyBorder="1" applyAlignment="1">
      <alignment vertical="center" wrapText="1"/>
    </xf>
    <xf numFmtId="43" fontId="12" fillId="0" borderId="0" xfId="3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3" fillId="0" borderId="20" xfId="6" applyFont="1" applyBorder="1" applyAlignment="1">
      <alignment horizontal="left" vertical="center" wrapText="1"/>
    </xf>
    <xf numFmtId="0" fontId="14" fillId="9" borderId="20" xfId="6" applyFont="1" applyFill="1" applyBorder="1" applyAlignment="1">
      <alignment horizontal="left" vertical="center" wrapText="1"/>
    </xf>
    <xf numFmtId="0" fontId="14" fillId="10" borderId="20" xfId="6" applyFont="1" applyFill="1" applyBorder="1" applyAlignment="1">
      <alignment vertical="center" wrapText="1"/>
    </xf>
    <xf numFmtId="43" fontId="14" fillId="10" borderId="19" xfId="3" applyFont="1" applyFill="1" applyBorder="1" applyAlignment="1">
      <alignment horizontal="left" vertical="center" wrapText="1"/>
    </xf>
    <xf numFmtId="43" fontId="14" fillId="10" borderId="1" xfId="4" applyFont="1" applyFill="1" applyBorder="1" applyAlignment="1">
      <alignment horizontal="right" vertical="center" wrapText="1"/>
    </xf>
    <xf numFmtId="0" fontId="14" fillId="10" borderId="20" xfId="6" applyFont="1" applyFill="1" applyBorder="1" applyAlignment="1">
      <alignment horizontal="left" vertical="center" wrapText="1"/>
    </xf>
    <xf numFmtId="43" fontId="14" fillId="10" borderId="19" xfId="4" applyFont="1" applyFill="1" applyBorder="1" applyAlignment="1">
      <alignment horizontal="right" vertical="center" wrapText="1"/>
    </xf>
    <xf numFmtId="0" fontId="4" fillId="0" borderId="20" xfId="6" applyFont="1" applyBorder="1" applyAlignment="1">
      <alignment horizontal="left" vertical="center" wrapText="1"/>
    </xf>
    <xf numFmtId="43" fontId="4" fillId="0" borderId="28" xfId="4" applyFont="1" applyBorder="1" applyAlignment="1">
      <alignment horizontal="right" vertical="center" wrapText="1"/>
    </xf>
    <xf numFmtId="43" fontId="6" fillId="10" borderId="19" xfId="4" applyFont="1" applyFill="1" applyBorder="1" applyAlignment="1">
      <alignment horizontal="right" vertical="center" wrapText="1"/>
    </xf>
    <xf numFmtId="43" fontId="6" fillId="10" borderId="1" xfId="4" applyFont="1" applyFill="1" applyBorder="1" applyAlignment="1">
      <alignment horizontal="right" vertical="center" wrapText="1"/>
    </xf>
    <xf numFmtId="43" fontId="14" fillId="10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3" fillId="0" borderId="19" xfId="4" applyFont="1" applyBorder="1" applyAlignment="1">
      <alignment horizontal="right" vertical="center" wrapText="1"/>
    </xf>
    <xf numFmtId="0" fontId="6" fillId="5" borderId="20" xfId="6" applyFont="1" applyFill="1" applyBorder="1" applyAlignment="1">
      <alignment horizontal="left" vertical="center" wrapText="1"/>
    </xf>
    <xf numFmtId="0" fontId="6" fillId="0" borderId="16" xfId="6" quotePrefix="1" applyFont="1" applyBorder="1" applyAlignment="1">
      <alignment horizontal="center" vertical="center" wrapText="1"/>
    </xf>
    <xf numFmtId="0" fontId="6" fillId="0" borderId="17" xfId="6" quotePrefix="1" applyFont="1" applyBorder="1" applyAlignment="1">
      <alignment horizontal="center" vertical="center" wrapText="1"/>
    </xf>
    <xf numFmtId="0" fontId="6" fillId="3" borderId="16" xfId="6" applyFont="1" applyFill="1" applyBorder="1" applyAlignment="1">
      <alignment horizontal="center" vertical="center" wrapText="1"/>
    </xf>
    <xf numFmtId="0" fontId="6" fillId="3" borderId="17" xfId="6" applyFont="1" applyFill="1" applyBorder="1" applyAlignment="1">
      <alignment horizontal="center" vertical="center" wrapText="1"/>
    </xf>
    <xf numFmtId="0" fontId="18" fillId="0" borderId="27" xfId="6" applyFont="1" applyFill="1" applyBorder="1" applyAlignment="1">
      <alignment horizontal="center" vertical="center" wrapText="1"/>
    </xf>
    <xf numFmtId="0" fontId="18" fillId="0" borderId="20" xfId="6" applyFont="1" applyBorder="1" applyAlignment="1">
      <alignment horizontal="right" vertical="center" wrapText="1"/>
    </xf>
    <xf numFmtId="43" fontId="18" fillId="0" borderId="19" xfId="3" applyFont="1" applyBorder="1" applyAlignment="1">
      <alignment horizontal="left" vertical="center" wrapText="1"/>
    </xf>
    <xf numFmtId="43" fontId="6" fillId="0" borderId="1" xfId="4" applyFont="1" applyBorder="1" applyAlignment="1">
      <alignment horizontal="right" vertical="center" wrapText="1"/>
    </xf>
    <xf numFmtId="0" fontId="13" fillId="0" borderId="20" xfId="6" applyFont="1" applyFill="1" applyBorder="1" applyAlignment="1">
      <alignment horizontal="left" vertical="center" wrapText="1"/>
    </xf>
    <xf numFmtId="43" fontId="13" fillId="0" borderId="19" xfId="3" applyFont="1" applyFill="1" applyBorder="1" applyAlignment="1">
      <alignment horizontal="left" vertical="center" wrapText="1"/>
    </xf>
    <xf numFmtId="43" fontId="13" fillId="0" borderId="1" xfId="4" applyFont="1" applyFill="1" applyBorder="1" applyAlignment="1">
      <alignment horizontal="right" vertical="center" wrapText="1"/>
    </xf>
    <xf numFmtId="0" fontId="6" fillId="9" borderId="20" xfId="6" applyFont="1" applyFill="1" applyBorder="1" applyAlignment="1">
      <alignment horizontal="left" vertical="center" wrapText="1"/>
    </xf>
    <xf numFmtId="43" fontId="6" fillId="9" borderId="19" xfId="3" applyFont="1" applyFill="1" applyBorder="1" applyAlignment="1">
      <alignment horizontal="left" vertical="center" wrapText="1"/>
    </xf>
    <xf numFmtId="0" fontId="17" fillId="8" borderId="29" xfId="5" applyFont="1" applyFill="1" applyBorder="1" applyAlignment="1">
      <alignment horizontal="left" vertical="center"/>
    </xf>
    <xf numFmtId="0" fontId="4" fillId="0" borderId="16" xfId="6" applyFont="1" applyFill="1" applyBorder="1" applyAlignment="1">
      <alignment horizontal="center" vertical="center" wrapText="1"/>
    </xf>
    <xf numFmtId="0" fontId="4" fillId="0" borderId="17" xfId="6" applyFont="1" applyFill="1" applyBorder="1" applyAlignment="1">
      <alignment horizontal="center" vertical="center" wrapText="1"/>
    </xf>
    <xf numFmtId="0" fontId="10" fillId="0" borderId="30" xfId="5" applyFont="1" applyFill="1" applyBorder="1" applyAlignment="1">
      <alignment horizontal="center" vertical="center"/>
    </xf>
    <xf numFmtId="0" fontId="17" fillId="0" borderId="30" xfId="5" applyFont="1" applyFill="1" applyBorder="1" applyAlignment="1">
      <alignment horizontal="left" vertical="center"/>
    </xf>
    <xf numFmtId="43" fontId="10" fillId="0" borderId="30" xfId="3" applyFont="1" applyFill="1" applyBorder="1" applyAlignment="1">
      <alignment horizontal="center" vertical="center"/>
    </xf>
    <xf numFmtId="0" fontId="6" fillId="0" borderId="25" xfId="6" applyFont="1" applyBorder="1" applyAlignment="1">
      <alignment horizontal="left" vertical="center" wrapText="1"/>
    </xf>
    <xf numFmtId="0" fontId="6" fillId="0" borderId="27" xfId="6" applyFont="1" applyBorder="1" applyAlignment="1">
      <alignment horizontal="center" vertical="center" wrapText="1"/>
    </xf>
    <xf numFmtId="43" fontId="14" fillId="5" borderId="19" xfId="4" applyFont="1" applyFill="1" applyBorder="1" applyAlignment="1">
      <alignment horizontal="right" vertical="center" wrapText="1"/>
    </xf>
    <xf numFmtId="43" fontId="14" fillId="5" borderId="1" xfId="4" applyFont="1" applyFill="1" applyBorder="1" applyAlignment="1">
      <alignment horizontal="right" vertical="center" wrapText="1"/>
    </xf>
    <xf numFmtId="0" fontId="14" fillId="0" borderId="20" xfId="6" applyFont="1" applyFill="1" applyBorder="1" applyAlignment="1">
      <alignment horizontal="lef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10" fillId="8" borderId="22" xfId="4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left" vertical="center" wrapText="1"/>
    </xf>
    <xf numFmtId="43" fontId="6" fillId="0" borderId="19" xfId="3" applyFont="1" applyFill="1" applyBorder="1" applyAlignment="1">
      <alignment horizontal="left" vertical="center" wrapText="1"/>
    </xf>
    <xf numFmtId="0" fontId="4" fillId="0" borderId="20" xfId="6" applyFont="1" applyBorder="1" applyAlignment="1">
      <alignment horizontal="center" vertical="center" wrapText="1"/>
    </xf>
    <xf numFmtId="43" fontId="6" fillId="0" borderId="31" xfId="3" applyFont="1" applyBorder="1" applyAlignment="1">
      <alignment horizontal="left" vertical="center" wrapText="1"/>
    </xf>
    <xf numFmtId="43" fontId="13" fillId="10" borderId="32" xfId="3" applyFont="1" applyFill="1" applyBorder="1" applyAlignment="1">
      <alignment horizontal="left" vertical="center" wrapText="1"/>
    </xf>
    <xf numFmtId="0" fontId="10" fillId="0" borderId="33" xfId="5" applyFont="1" applyFill="1" applyBorder="1" applyAlignment="1">
      <alignment horizontal="center" vertical="center"/>
    </xf>
    <xf numFmtId="0" fontId="17" fillId="0" borderId="34" xfId="5" applyFont="1" applyFill="1" applyBorder="1" applyAlignment="1">
      <alignment horizontal="left" vertical="center"/>
    </xf>
    <xf numFmtId="0" fontId="10" fillId="8" borderId="35" xfId="5" applyFont="1" applyFill="1" applyBorder="1" applyAlignment="1">
      <alignment horizontal="center" vertical="center"/>
    </xf>
    <xf numFmtId="0" fontId="17" fillId="8" borderId="36" xfId="5" applyFont="1" applyFill="1" applyBorder="1" applyAlignment="1">
      <alignment horizontal="left" vertical="center"/>
    </xf>
    <xf numFmtId="43" fontId="10" fillId="8" borderId="35" xfId="3" applyFont="1" applyFill="1" applyBorder="1" applyAlignment="1">
      <alignment horizontal="center" vertical="center"/>
    </xf>
    <xf numFmtId="43" fontId="10" fillId="0" borderId="37" xfId="4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left" vertical="center"/>
    </xf>
    <xf numFmtId="43" fontId="10" fillId="0" borderId="23" xfId="4" applyFont="1" applyFill="1" applyBorder="1" applyAlignment="1">
      <alignment horizontal="left" vertical="center"/>
    </xf>
    <xf numFmtId="0" fontId="4" fillId="0" borderId="38" xfId="6" applyFont="1" applyFill="1" applyBorder="1" applyAlignment="1">
      <alignment horizontal="center" vertical="center" wrapText="1"/>
    </xf>
    <xf numFmtId="0" fontId="4" fillId="0" borderId="39" xfId="6" applyFont="1" applyFill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43" fontId="10" fillId="0" borderId="1" xfId="4" applyFont="1" applyFill="1" applyBorder="1" applyAlignment="1">
      <alignment horizontal="left" vertical="center"/>
    </xf>
    <xf numFmtId="0" fontId="4" fillId="3" borderId="40" xfId="6" applyFont="1" applyFill="1" applyBorder="1" applyAlignment="1">
      <alignment horizontal="center" vertical="center" wrapText="1"/>
    </xf>
    <xf numFmtId="0" fontId="4" fillId="3" borderId="41" xfId="6" applyFont="1" applyFill="1" applyBorder="1" applyAlignment="1">
      <alignment horizontal="center" vertical="center" wrapText="1"/>
    </xf>
    <xf numFmtId="0" fontId="17" fillId="8" borderId="42" xfId="5" applyFont="1" applyFill="1" applyBorder="1" applyAlignment="1">
      <alignment horizontal="left" vertical="center"/>
    </xf>
    <xf numFmtId="43" fontId="10" fillId="8" borderId="4" xfId="3" applyFont="1" applyFill="1" applyBorder="1" applyAlignment="1">
      <alignment horizontal="center" vertical="center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Fill="1" applyAlignment="1">
      <alignment horizontal="center" vertical="center"/>
    </xf>
    <xf numFmtId="43" fontId="4" fillId="0" borderId="0" xfId="3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43" fontId="21" fillId="0" borderId="0" xfId="3" applyFont="1" applyAlignment="1">
      <alignment vertical="center"/>
    </xf>
    <xf numFmtId="0" fontId="21" fillId="3" borderId="0" xfId="2" applyFont="1" applyFill="1" applyAlignment="1">
      <alignment vertical="center"/>
    </xf>
    <xf numFmtId="43" fontId="21" fillId="2" borderId="0" xfId="2" applyNumberFormat="1" applyFont="1" applyFill="1" applyAlignment="1">
      <alignment horizontal="center" vertical="center"/>
    </xf>
    <xf numFmtId="43" fontId="21" fillId="0" borderId="0" xfId="2" applyNumberFormat="1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43" fontId="21" fillId="0" borderId="0" xfId="3" applyFont="1" applyAlignment="1">
      <alignment horizontal="center" vertical="center"/>
    </xf>
    <xf numFmtId="43" fontId="21" fillId="3" borderId="0" xfId="4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0" borderId="0" xfId="2" applyFont="1" applyAlignment="1">
      <alignment vertical="center"/>
    </xf>
    <xf numFmtId="43" fontId="21" fillId="3" borderId="0" xfId="3" applyFont="1" applyFill="1" applyAlignment="1">
      <alignment horizontal="right" vertical="center"/>
    </xf>
    <xf numFmtId="0" fontId="21" fillId="0" borderId="0" xfId="2" applyFont="1" applyFill="1" applyAlignment="1">
      <alignment vertical="center"/>
    </xf>
    <xf numFmtId="43" fontId="21" fillId="0" borderId="0" xfId="2" applyNumberFormat="1" applyFont="1" applyAlignment="1">
      <alignment vertical="center"/>
    </xf>
    <xf numFmtId="0" fontId="4" fillId="0" borderId="0" xfId="8" applyFont="1"/>
    <xf numFmtId="0" fontId="6" fillId="0" borderId="0" xfId="8" applyFont="1"/>
    <xf numFmtId="0" fontId="4" fillId="0" borderId="0" xfId="8" applyFont="1" applyAlignment="1">
      <alignment horizontal="center"/>
    </xf>
    <xf numFmtId="0" fontId="4" fillId="0" borderId="0" xfId="8" applyFont="1" applyAlignment="1">
      <alignment wrapText="1"/>
    </xf>
    <xf numFmtId="164" fontId="6" fillId="0" borderId="0" xfId="7" applyFont="1"/>
    <xf numFmtId="4" fontId="4" fillId="0" borderId="0" xfId="8" applyNumberFormat="1" applyFont="1"/>
    <xf numFmtId="0" fontId="23" fillId="11" borderId="10" xfId="9" applyFont="1" applyFill="1" applyBorder="1" applyAlignment="1">
      <alignment horizontal="center" vertical="center" wrapText="1"/>
    </xf>
    <xf numFmtId="0" fontId="6" fillId="12" borderId="10" xfId="9" applyFont="1" applyFill="1" applyBorder="1" applyAlignment="1">
      <alignment horizontal="center" vertical="center" wrapText="1"/>
    </xf>
    <xf numFmtId="0" fontId="6" fillId="13" borderId="10" xfId="9" applyFont="1" applyFill="1" applyBorder="1" applyAlignment="1">
      <alignment horizontal="center" vertical="center" wrapText="1"/>
    </xf>
    <xf numFmtId="0" fontId="6" fillId="14" borderId="10" xfId="9" applyFont="1" applyFill="1" applyBorder="1" applyAlignment="1">
      <alignment horizontal="center" vertical="center" wrapText="1"/>
    </xf>
    <xf numFmtId="164" fontId="6" fillId="14" borderId="10" xfId="7" applyFont="1" applyFill="1" applyBorder="1" applyAlignment="1">
      <alignment horizontal="center" vertical="center" wrapText="1"/>
    </xf>
    <xf numFmtId="3" fontId="23" fillId="4" borderId="10" xfId="10" applyNumberFormat="1" applyFont="1" applyFill="1" applyBorder="1" applyAlignment="1">
      <alignment horizontal="center" vertical="center" wrapText="1"/>
    </xf>
    <xf numFmtId="3" fontId="23" fillId="14" borderId="10" xfId="10" applyNumberFormat="1" applyFont="1" applyFill="1" applyBorder="1" applyAlignment="1">
      <alignment horizontal="center" vertical="center" wrapText="1"/>
    </xf>
    <xf numFmtId="0" fontId="4" fillId="0" borderId="0" xfId="8" applyFont="1" applyAlignment="1">
      <alignment horizontal="center" vertical="center"/>
    </xf>
    <xf numFmtId="0" fontId="4" fillId="15" borderId="43" xfId="11" applyFont="1" applyFill="1" applyBorder="1" applyAlignment="1">
      <alignment horizontal="center" vertical="center" wrapText="1"/>
    </xf>
    <xf numFmtId="0" fontId="4" fillId="15" borderId="43" xfId="9" applyFont="1" applyFill="1" applyBorder="1" applyAlignment="1">
      <alignment horizontal="center"/>
    </xf>
    <xf numFmtId="0" fontId="4" fillId="15" borderId="43" xfId="9" applyFont="1" applyFill="1" applyBorder="1"/>
    <xf numFmtId="0" fontId="6" fillId="15" borderId="43" xfId="9" applyFont="1" applyFill="1" applyBorder="1" applyAlignment="1">
      <alignment wrapText="1"/>
    </xf>
    <xf numFmtId="164" fontId="6" fillId="15" borderId="43" xfId="7" applyFont="1" applyFill="1" applyBorder="1"/>
    <xf numFmtId="164" fontId="4" fillId="0" borderId="0" xfId="8" applyNumberFormat="1" applyFont="1"/>
    <xf numFmtId="0" fontId="6" fillId="15" borderId="43" xfId="9" applyFont="1" applyFill="1" applyBorder="1" applyAlignment="1">
      <alignment horizontal="center"/>
    </xf>
    <xf numFmtId="0" fontId="6" fillId="15" borderId="43" xfId="9" applyFont="1" applyFill="1" applyBorder="1"/>
    <xf numFmtId="0" fontId="24" fillId="2" borderId="43" xfId="11" applyFont="1" applyFill="1" applyBorder="1" applyAlignment="1" applyProtection="1">
      <alignment horizontal="center" vertical="center" wrapText="1"/>
    </xf>
    <xf numFmtId="0" fontId="4" fillId="0" borderId="43" xfId="11" applyFont="1" applyFill="1" applyBorder="1" applyAlignment="1">
      <alignment horizontal="center" vertical="center" wrapText="1"/>
    </xf>
    <xf numFmtId="0" fontId="6" fillId="0" borderId="43" xfId="9" applyFont="1" applyFill="1" applyBorder="1" applyAlignment="1">
      <alignment horizontal="center"/>
    </xf>
    <xf numFmtId="0" fontId="6" fillId="0" borderId="43" xfId="9" applyFont="1" applyFill="1" applyBorder="1"/>
    <xf numFmtId="0" fontId="6" fillId="0" borderId="43" xfId="9" applyFont="1" applyFill="1" applyBorder="1" applyAlignment="1">
      <alignment wrapText="1"/>
    </xf>
    <xf numFmtId="164" fontId="6" fillId="0" borderId="43" xfId="7" applyFont="1" applyFill="1" applyBorder="1"/>
    <xf numFmtId="0" fontId="24" fillId="0" borderId="43" xfId="11" applyFont="1" applyFill="1" applyBorder="1" applyAlignment="1" applyProtection="1">
      <alignment horizontal="center" vertical="center" wrapText="1"/>
    </xf>
    <xf numFmtId="3" fontId="4" fillId="0" borderId="43" xfId="9" quotePrefix="1" applyNumberFormat="1" applyFont="1" applyFill="1" applyBorder="1" applyAlignment="1">
      <alignment horizontal="center"/>
    </xf>
    <xf numFmtId="3" fontId="4" fillId="0" borderId="43" xfId="9" quotePrefix="1" applyNumberFormat="1" applyFont="1" applyFill="1" applyBorder="1"/>
    <xf numFmtId="0" fontId="4" fillId="0" borderId="43" xfId="9" applyFont="1" applyFill="1" applyBorder="1" applyAlignment="1">
      <alignment wrapText="1"/>
    </xf>
    <xf numFmtId="43" fontId="4" fillId="0" borderId="43" xfId="9" applyNumberFormat="1" applyFont="1" applyFill="1" applyBorder="1" applyAlignment="1">
      <alignment wrapText="1"/>
    </xf>
    <xf numFmtId="43" fontId="4" fillId="0" borderId="0" xfId="8" applyNumberFormat="1" applyFont="1"/>
    <xf numFmtId="0" fontId="4" fillId="0" borderId="43" xfId="9" applyFont="1" applyFill="1" applyBorder="1" applyAlignment="1">
      <alignment horizontal="center"/>
    </xf>
    <xf numFmtId="0" fontId="4" fillId="0" borderId="43" xfId="9" applyFont="1" applyFill="1" applyBorder="1"/>
    <xf numFmtId="43" fontId="4" fillId="0" borderId="43" xfId="3" applyFont="1" applyFill="1" applyBorder="1" applyAlignment="1">
      <alignment wrapText="1"/>
    </xf>
    <xf numFmtId="164" fontId="4" fillId="0" borderId="0" xfId="1" applyFont="1"/>
    <xf numFmtId="3" fontId="4" fillId="0" borderId="43" xfId="9" applyNumberFormat="1" applyFont="1" applyFill="1" applyBorder="1"/>
    <xf numFmtId="3" fontId="4" fillId="0" borderId="43" xfId="8" quotePrefix="1" applyNumberFormat="1" applyFont="1" applyFill="1" applyBorder="1" applyAlignment="1">
      <alignment horizontal="center" vertical="center"/>
    </xf>
    <xf numFmtId="3" fontId="4" fillId="0" borderId="43" xfId="8" quotePrefix="1" applyNumberFormat="1" applyFont="1" applyFill="1" applyBorder="1" applyAlignment="1">
      <alignment vertical="center"/>
    </xf>
    <xf numFmtId="0" fontId="4" fillId="0" borderId="43" xfId="8" applyFont="1" applyFill="1" applyBorder="1" applyAlignment="1">
      <alignment vertical="center" wrapText="1"/>
    </xf>
    <xf numFmtId="164" fontId="6" fillId="0" borderId="43" xfId="7" applyFont="1" applyFill="1" applyBorder="1" applyAlignment="1">
      <alignment vertical="center"/>
    </xf>
    <xf numFmtId="43" fontId="4" fillId="0" borderId="43" xfId="3" applyFont="1" applyFill="1" applyBorder="1" applyAlignment="1">
      <alignment vertical="center" wrapText="1"/>
    </xf>
    <xf numFmtId="0" fontId="4" fillId="4" borderId="43" xfId="9" applyFont="1" applyFill="1" applyBorder="1"/>
    <xf numFmtId="3" fontId="4" fillId="4" borderId="43" xfId="9" quotePrefix="1" applyNumberFormat="1" applyFont="1" applyFill="1" applyBorder="1"/>
    <xf numFmtId="0" fontId="4" fillId="2" borderId="43" xfId="11" applyFont="1" applyFill="1" applyBorder="1" applyAlignment="1">
      <alignment horizontal="center" vertical="center" wrapText="1"/>
    </xf>
    <xf numFmtId="0" fontId="4" fillId="0" borderId="43" xfId="9" applyFont="1" applyBorder="1" applyAlignment="1">
      <alignment horizontal="center"/>
    </xf>
    <xf numFmtId="0" fontId="4" fillId="0" borderId="43" xfId="9" applyFont="1" applyBorder="1"/>
    <xf numFmtId="0" fontId="4" fillId="0" borderId="43" xfId="9" applyFont="1" applyBorder="1" applyAlignment="1">
      <alignment wrapText="1"/>
    </xf>
    <xf numFmtId="164" fontId="6" fillId="0" borderId="43" xfId="7" applyFont="1" applyBorder="1"/>
    <xf numFmtId="43" fontId="4" fillId="0" borderId="43" xfId="3" applyFont="1" applyBorder="1" applyAlignment="1">
      <alignment wrapText="1"/>
    </xf>
    <xf numFmtId="3" fontId="4" fillId="0" borderId="43" xfId="9" quotePrefix="1" applyNumberFormat="1" applyFont="1" applyBorder="1" applyAlignment="1">
      <alignment horizontal="center"/>
    </xf>
    <xf numFmtId="49" fontId="4" fillId="0" borderId="43" xfId="9" applyNumberFormat="1" applyFont="1" applyBorder="1"/>
    <xf numFmtId="0" fontId="4" fillId="2" borderId="43" xfId="9" applyFont="1" applyFill="1" applyBorder="1" applyAlignment="1">
      <alignment horizontal="center"/>
    </xf>
    <xf numFmtId="0" fontId="4" fillId="2" borderId="43" xfId="9" applyFont="1" applyFill="1" applyBorder="1"/>
    <xf numFmtId="0" fontId="4" fillId="2" borderId="43" xfId="9" applyFont="1" applyFill="1" applyBorder="1" applyAlignment="1">
      <alignment wrapText="1"/>
    </xf>
    <xf numFmtId="164" fontId="6" fillId="2" borderId="43" xfId="7" applyFont="1" applyFill="1" applyBorder="1"/>
    <xf numFmtId="43" fontId="4" fillId="2" borderId="43" xfId="3" applyFont="1" applyFill="1" applyBorder="1" applyAlignment="1">
      <alignment wrapText="1"/>
    </xf>
    <xf numFmtId="0" fontId="4" fillId="0" borderId="0" xfId="11" applyFont="1" applyFill="1" applyAlignment="1">
      <alignment horizontal="center" vertical="center" wrapText="1"/>
    </xf>
    <xf numFmtId="0" fontId="4" fillId="0" borderId="0" xfId="8" applyFont="1" applyFill="1" applyAlignment="1">
      <alignment horizontal="center"/>
    </xf>
    <xf numFmtId="0" fontId="4" fillId="0" borderId="43" xfId="9" quotePrefix="1" applyFont="1" applyFill="1" applyBorder="1"/>
    <xf numFmtId="3" fontId="4" fillId="2" borderId="43" xfId="9" quotePrefix="1" applyNumberFormat="1" applyFont="1" applyFill="1" applyBorder="1"/>
    <xf numFmtId="164" fontId="6" fillId="0" borderId="43" xfId="7" applyFont="1" applyFill="1" applyBorder="1" applyAlignment="1">
      <alignment wrapText="1"/>
    </xf>
    <xf numFmtId="0" fontId="4" fillId="0" borderId="43" xfId="9" quotePrefix="1" applyFont="1" applyFill="1" applyBorder="1" applyAlignment="1">
      <alignment horizontal="center"/>
    </xf>
    <xf numFmtId="43" fontId="6" fillId="15" borderId="43" xfId="3" applyFont="1" applyFill="1" applyBorder="1" applyAlignment="1">
      <alignment wrapText="1"/>
    </xf>
    <xf numFmtId="0" fontId="4" fillId="0" borderId="43" xfId="11" applyFont="1" applyBorder="1" applyAlignment="1">
      <alignment horizontal="center" vertical="center" wrapText="1"/>
    </xf>
    <xf numFmtId="3" fontId="4" fillId="0" borderId="43" xfId="9" quotePrefix="1" applyNumberFormat="1" applyFont="1" applyBorder="1"/>
    <xf numFmtId="0" fontId="6" fillId="15" borderId="43" xfId="11" applyFont="1" applyFill="1" applyBorder="1" applyAlignment="1">
      <alignment horizontal="center" vertical="center" wrapText="1"/>
    </xf>
    <xf numFmtId="0" fontId="4" fillId="0" borderId="43" xfId="9" quotePrefix="1" applyFont="1" applyBorder="1" applyAlignment="1">
      <alignment horizontal="center"/>
    </xf>
    <xf numFmtId="0" fontId="4" fillId="0" borderId="43" xfId="9" quotePrefix="1" applyFont="1" applyBorder="1"/>
    <xf numFmtId="3" fontId="6" fillId="15" borderId="43" xfId="9" applyNumberFormat="1" applyFont="1" applyFill="1" applyBorder="1"/>
    <xf numFmtId="0" fontId="6" fillId="15" borderId="43" xfId="9" applyFont="1" applyFill="1" applyBorder="1" applyAlignment="1">
      <alignment horizontal="left"/>
    </xf>
    <xf numFmtId="3" fontId="6" fillId="15" borderId="43" xfId="9" applyNumberFormat="1" applyFont="1" applyFill="1" applyBorder="1" applyAlignment="1">
      <alignment horizontal="left"/>
    </xf>
    <xf numFmtId="0" fontId="4" fillId="0" borderId="44" xfId="9" applyFont="1" applyFill="1" applyBorder="1" applyAlignment="1">
      <alignment wrapText="1"/>
    </xf>
    <xf numFmtId="0" fontId="4" fillId="0" borderId="45" xfId="9" applyFont="1" applyFill="1" applyBorder="1"/>
    <xf numFmtId="164" fontId="6" fillId="0" borderId="46" xfId="7" applyFont="1" applyFill="1" applyBorder="1"/>
    <xf numFmtId="0" fontId="4" fillId="0" borderId="47" xfId="9" applyFont="1" applyFill="1" applyBorder="1" applyAlignment="1">
      <alignment wrapText="1"/>
    </xf>
    <xf numFmtId="0" fontId="4" fillId="0" borderId="0" xfId="8" applyFont="1" applyFill="1"/>
    <xf numFmtId="164" fontId="4" fillId="0" borderId="0" xfId="1" applyFont="1" applyFill="1"/>
    <xf numFmtId="0" fontId="4" fillId="0" borderId="43" xfId="9" applyFont="1" applyFill="1" applyBorder="1" applyAlignment="1">
      <alignment horizontal="left"/>
    </xf>
    <xf numFmtId="49" fontId="4" fillId="0" borderId="43" xfId="9" applyNumberFormat="1" applyFont="1" applyFill="1" applyBorder="1"/>
    <xf numFmtId="0" fontId="4" fillId="3" borderId="43" xfId="9" applyFont="1" applyFill="1" applyBorder="1" applyAlignment="1">
      <alignment horizontal="center"/>
    </xf>
    <xf numFmtId="0" fontId="4" fillId="3" borderId="43" xfId="9" applyFont="1" applyFill="1" applyBorder="1"/>
    <xf numFmtId="0" fontId="4" fillId="3" borderId="43" xfId="9" applyFont="1" applyFill="1" applyBorder="1" applyAlignment="1">
      <alignment wrapText="1"/>
    </xf>
    <xf numFmtId="164" fontId="6" fillId="3" borderId="43" xfId="7" applyFont="1" applyFill="1" applyBorder="1"/>
    <xf numFmtId="3" fontId="4" fillId="0" borderId="43" xfId="9" applyNumberFormat="1" applyFont="1" applyFill="1" applyBorder="1" applyAlignment="1">
      <alignment horizontal="center"/>
    </xf>
    <xf numFmtId="3" fontId="4" fillId="4" borderId="43" xfId="9" quotePrefix="1" applyNumberFormat="1" applyFont="1" applyFill="1" applyBorder="1" applyAlignment="1">
      <alignment horizontal="center"/>
    </xf>
    <xf numFmtId="0" fontId="6" fillId="15" borderId="43" xfId="9" applyFont="1" applyFill="1" applyBorder="1" applyAlignment="1">
      <alignment horizontal="left" wrapText="1"/>
    </xf>
    <xf numFmtId="164" fontId="6" fillId="15" borderId="43" xfId="7" applyFont="1" applyFill="1" applyBorder="1" applyAlignment="1">
      <alignment horizontal="left"/>
    </xf>
    <xf numFmtId="0" fontId="24" fillId="15" borderId="43" xfId="11" applyFont="1" applyFill="1" applyBorder="1" applyAlignment="1" applyProtection="1">
      <alignment horizontal="center" vertical="center" wrapText="1"/>
    </xf>
    <xf numFmtId="164" fontId="6" fillId="2" borderId="43" xfId="7" applyFont="1" applyFill="1" applyBorder="1" applyAlignment="1">
      <alignment wrapText="1"/>
    </xf>
    <xf numFmtId="164" fontId="6" fillId="0" borderId="43" xfId="7" applyFont="1" applyBorder="1" applyAlignment="1">
      <alignment wrapText="1"/>
    </xf>
    <xf numFmtId="3" fontId="6" fillId="15" borderId="43" xfId="9" applyNumberFormat="1" applyFont="1" applyFill="1" applyBorder="1" applyAlignment="1">
      <alignment horizontal="center"/>
    </xf>
    <xf numFmtId="0" fontId="4" fillId="2" borderId="43" xfId="9" applyFont="1" applyFill="1" applyBorder="1" applyAlignment="1">
      <alignment horizontal="left"/>
    </xf>
    <xf numFmtId="0" fontId="4" fillId="15" borderId="43" xfId="9" applyFont="1" applyFill="1" applyBorder="1" applyAlignment="1">
      <alignment horizontal="left"/>
    </xf>
    <xf numFmtId="3" fontId="4" fillId="0" borderId="43" xfId="9" quotePrefix="1" applyNumberFormat="1" applyFont="1" applyFill="1" applyBorder="1" applyAlignment="1">
      <alignment horizontal="left"/>
    </xf>
    <xf numFmtId="43" fontId="4" fillId="0" borderId="43" xfId="3" quotePrefix="1" applyFont="1" applyFill="1" applyBorder="1"/>
    <xf numFmtId="0" fontId="4" fillId="0" borderId="43" xfId="11" quotePrefix="1" applyFont="1" applyFill="1" applyBorder="1" applyAlignment="1">
      <alignment vertical="center" wrapText="1"/>
    </xf>
    <xf numFmtId="0" fontId="4" fillId="2" borderId="43" xfId="9" quotePrefix="1" applyFont="1" applyFill="1" applyBorder="1" applyAlignment="1">
      <alignment horizontal="center"/>
    </xf>
    <xf numFmtId="0" fontId="4" fillId="2" borderId="43" xfId="9" quotePrefix="1" applyFont="1" applyFill="1" applyBorder="1"/>
    <xf numFmtId="0" fontId="24" fillId="2" borderId="43" xfId="6" applyFont="1" applyFill="1" applyBorder="1" applyAlignment="1" applyProtection="1">
      <alignment horizontal="center" vertical="center" wrapText="1"/>
    </xf>
    <xf numFmtId="0" fontId="4" fillId="2" borderId="43" xfId="6" applyFont="1" applyFill="1" applyBorder="1" applyAlignment="1">
      <alignment horizontal="center" vertical="center" wrapText="1"/>
    </xf>
    <xf numFmtId="0" fontId="24" fillId="0" borderId="43" xfId="6" applyFont="1" applyFill="1" applyBorder="1" applyAlignment="1" applyProtection="1">
      <alignment horizontal="center" vertical="center" wrapText="1"/>
    </xf>
    <xf numFmtId="3" fontId="4" fillId="2" borderId="43" xfId="9" quotePrefix="1" applyNumberFormat="1" applyFont="1" applyFill="1" applyBorder="1" applyAlignment="1">
      <alignment horizontal="center"/>
    </xf>
    <xf numFmtId="164" fontId="6" fillId="0" borderId="43" xfId="7" applyFont="1" applyFill="1" applyBorder="1" applyAlignment="1">
      <alignment vertical="center" wrapText="1"/>
    </xf>
    <xf numFmtId="0" fontId="4" fillId="16" borderId="43" xfId="9" applyFont="1" applyFill="1" applyBorder="1" applyAlignment="1">
      <alignment horizontal="center"/>
    </xf>
    <xf numFmtId="0" fontId="4" fillId="16" borderId="43" xfId="9" applyFont="1" applyFill="1" applyBorder="1"/>
    <xf numFmtId="0" fontId="4" fillId="16" borderId="43" xfId="9" applyFont="1" applyFill="1" applyBorder="1" applyAlignment="1">
      <alignment wrapText="1"/>
    </xf>
    <xf numFmtId="164" fontId="6" fillId="16" borderId="43" xfId="7" applyFont="1" applyFill="1" applyBorder="1"/>
    <xf numFmtId="43" fontId="4" fillId="16" borderId="43" xfId="3" applyFont="1" applyFill="1" applyBorder="1" applyAlignment="1">
      <alignment wrapText="1"/>
    </xf>
    <xf numFmtId="0" fontId="26" fillId="2" borderId="0" xfId="12" applyFont="1" applyFill="1" applyAlignment="1">
      <alignment horizontal="center" vertical="center"/>
    </xf>
    <xf numFmtId="0" fontId="24" fillId="0" borderId="43" xfId="11" quotePrefix="1" applyFont="1" applyFill="1" applyBorder="1" applyAlignment="1" applyProtection="1">
      <alignment horizontal="center" vertical="center" wrapText="1"/>
    </xf>
    <xf numFmtId="0" fontId="4" fillId="0" borderId="43" xfId="11" quotePrefix="1" applyFont="1" applyFill="1" applyBorder="1" applyAlignment="1">
      <alignment horizontal="center" vertical="center" wrapText="1"/>
    </xf>
    <xf numFmtId="43" fontId="4" fillId="4" borderId="43" xfId="3" applyFont="1" applyFill="1" applyBorder="1" applyAlignment="1">
      <alignment wrapText="1"/>
    </xf>
    <xf numFmtId="0" fontId="4" fillId="2" borderId="44" xfId="11" applyFont="1" applyFill="1" applyBorder="1" applyAlignment="1">
      <alignment horizontal="center" vertical="center" wrapText="1"/>
    </xf>
    <xf numFmtId="3" fontId="4" fillId="2" borderId="44" xfId="9" quotePrefix="1" applyNumberFormat="1" applyFont="1" applyFill="1" applyBorder="1" applyAlignment="1">
      <alignment horizontal="center"/>
    </xf>
    <xf numFmtId="0" fontId="4" fillId="2" borderId="44" xfId="9" applyFont="1" applyFill="1" applyBorder="1" applyAlignment="1">
      <alignment wrapText="1"/>
    </xf>
    <xf numFmtId="164" fontId="6" fillId="2" borderId="44" xfId="7" applyFont="1" applyFill="1" applyBorder="1"/>
    <xf numFmtId="43" fontId="4" fillId="2" borderId="44" xfId="3" applyFont="1" applyFill="1" applyBorder="1" applyAlignment="1">
      <alignment wrapText="1"/>
    </xf>
    <xf numFmtId="0" fontId="4" fillId="0" borderId="44" xfId="8" applyFont="1" applyBorder="1"/>
    <xf numFmtId="0" fontId="6" fillId="2" borderId="44" xfId="8" applyFont="1" applyFill="1" applyBorder="1"/>
    <xf numFmtId="0" fontId="4" fillId="2" borderId="44" xfId="8" applyFont="1" applyFill="1" applyBorder="1" applyAlignment="1">
      <alignment horizontal="center"/>
    </xf>
    <xf numFmtId="0" fontId="4" fillId="2" borderId="44" xfId="8" applyFont="1" applyFill="1" applyBorder="1"/>
    <xf numFmtId="0" fontId="4" fillId="2" borderId="44" xfId="8" applyFont="1" applyFill="1" applyBorder="1" applyAlignment="1">
      <alignment wrapText="1"/>
    </xf>
    <xf numFmtId="0" fontId="4" fillId="0" borderId="48" xfId="8" applyFont="1" applyBorder="1"/>
    <xf numFmtId="0" fontId="6" fillId="0" borderId="48" xfId="8" applyFont="1" applyBorder="1"/>
    <xf numFmtId="0" fontId="4" fillId="0" borderId="48" xfId="8" applyFont="1" applyBorder="1" applyAlignment="1">
      <alignment horizontal="center"/>
    </xf>
    <xf numFmtId="0" fontId="4" fillId="0" borderId="48" xfId="8" applyFont="1" applyBorder="1" applyAlignment="1">
      <alignment wrapText="1"/>
    </xf>
    <xf numFmtId="164" fontId="6" fillId="0" borderId="48" xfId="7" applyFont="1" applyBorder="1"/>
    <xf numFmtId="0" fontId="23" fillId="2" borderId="43" xfId="0" applyFont="1" applyFill="1" applyBorder="1" applyAlignment="1">
      <alignment wrapText="1"/>
    </xf>
    <xf numFmtId="3" fontId="23" fillId="2" borderId="43" xfId="10" applyNumberFormat="1" applyFont="1" applyFill="1" applyBorder="1"/>
    <xf numFmtId="4" fontId="23" fillId="2" borderId="43" xfId="10" applyNumberFormat="1" applyFont="1" applyFill="1" applyBorder="1"/>
    <xf numFmtId="0" fontId="4" fillId="0" borderId="35" xfId="8" applyFont="1" applyBorder="1"/>
    <xf numFmtId="0" fontId="6" fillId="0" borderId="35" xfId="8" applyFont="1" applyBorder="1"/>
    <xf numFmtId="0" fontId="4" fillId="0" borderId="35" xfId="8" applyFont="1" applyBorder="1" applyAlignment="1">
      <alignment horizontal="center"/>
    </xf>
    <xf numFmtId="0" fontId="23" fillId="2" borderId="49" xfId="0" applyFont="1" applyFill="1" applyBorder="1" applyAlignment="1">
      <alignment wrapText="1"/>
    </xf>
    <xf numFmtId="3" fontId="23" fillId="2" borderId="49" xfId="10" applyNumberFormat="1" applyFont="1" applyFill="1" applyBorder="1"/>
    <xf numFmtId="4" fontId="23" fillId="2" borderId="49" xfId="10" applyNumberFormat="1" applyFont="1" applyFill="1" applyBorder="1"/>
    <xf numFmtId="0" fontId="6" fillId="0" borderId="0" xfId="8" applyFont="1" applyAlignment="1">
      <alignment wrapText="1"/>
    </xf>
    <xf numFmtId="165" fontId="4" fillId="0" borderId="0" xfId="3" applyNumberFormat="1" applyFont="1"/>
    <xf numFmtId="3" fontId="4" fillId="0" borderId="0" xfId="8" applyNumberFormat="1" applyFont="1"/>
    <xf numFmtId="43" fontId="4" fillId="0" borderId="0" xfId="3" applyFont="1"/>
    <xf numFmtId="165" fontId="4" fillId="0" borderId="0" xfId="8" applyNumberFormat="1" applyFont="1"/>
    <xf numFmtId="0" fontId="20" fillId="3" borderId="0" xfId="2" applyFont="1" applyFill="1" applyAlignment="1">
      <alignment horizontal="right" vertical="center"/>
    </xf>
  </cellXfs>
  <cellStyles count="13">
    <cellStyle name="Migliaia" xfId="1" builtinId="3"/>
    <cellStyle name="Migliaia 10" xfId="10"/>
    <cellStyle name="Migliaia 19" xfId="4"/>
    <cellStyle name="Migliaia 2 18" xfId="7"/>
    <cellStyle name="Migliaia 20" xfId="3"/>
    <cellStyle name="Normal_Sheet1 2" xfId="6"/>
    <cellStyle name="Normal_Sheet1 2_MOD CE ED SP 2011 Mail Pacifico 27 apr 2012" xfId="11"/>
    <cellStyle name="Normale" xfId="0" builtinId="0"/>
    <cellStyle name="Normale 2 4" xfId="8"/>
    <cellStyle name="Normale 2_Cee Esteso 2013.v.0.1" xfId="5"/>
    <cellStyle name="Normale_Asl 6_Raccordo MONISANIT al 31 dicembre 2007 (v. FINALE del 30.05.2008) 2" xfId="12"/>
    <cellStyle name="Normale_Foglio1" xfId="9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131.1.255.240\pugliese\works\Elaborazioni%20e%20statistiche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131.1.255.240\pugliese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VORO\COVID_PROTEZIONE%20CIVILE\COVID%202020%20ULTIMI%20FILES\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uova%20cartella\Lavori\Bilanci\Bilanci%20D'Esercizio\Bilanci%202003%20BIS\Bilancio%202001\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OneDrive%20-%20ASL%20BT\LavoriUcg\08%20Rendicontazione%20COVID\Rendicontazione%20Covid%20Set%202021\02%20File%20Personale%20Con%20Conti%20Coge%20Ver%200.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Bfilippi\modello%20prev\Schema%202\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i\Sanit&#224;%202004\RIPARTO\Aggiornamento%20DICEMBRE%202004\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i%20valentini\Documenti\Documenti\RIPARTO\2007\RIPARTO%20IPOTESI%202006-2008\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2/CE%20III%20trim_2022/CE_III_TRIM_2022_PDC_v_5_DE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ente\Downloads\file:\Fileserver\Documents%20and%20Settings\angela.adduce\Impostazioni%20locali\Temporary%20Internet%20Files\OLK79\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>
        <row r="21">
          <cell r="G21" t="b">
            <v>1</v>
          </cell>
        </row>
      </sheetData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  <sheetName val="Raccordo CE"/>
      <sheetName val="Prospetto di sintesi DG"/>
      <sheetName val="BIL_VER_19_10"/>
      <sheetName val="bilancio di verifica 30 SETT_22"/>
      <sheetName val="INTEGRAZIONE_AGRU"/>
      <sheetName val="PdC"/>
      <sheetName val="CONVENZIONATA ESTERNA"/>
      <sheetName val="cespiti"/>
      <sheetName val="COMPONENTE SOCIALE 30_09"/>
      <sheetName val="Tabelle_sintesi x relaz."/>
      <sheetName val="Tabelle_dettaglio x relaz."/>
      <sheetName val="Assegnaz.2021"/>
      <sheetName val="Fondi pers._NEW"/>
      <sheetName val="INAIL"/>
      <sheetName val="Materiali di cons."/>
      <sheetName val="Calcolo acc.to Dip.Prev."/>
      <sheetName val="INTERESSI DI MORA"/>
      <sheetName val="rinnovi contrattual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III TRIM. 2022
Final (arrotondato) al 30_09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592"/>
  <sheetViews>
    <sheetView showGridLines="0" tabSelected="1" view="pageBreakPreview" topLeftCell="C1" zoomScale="77" zoomScaleNormal="90" zoomScaleSheetLayoutView="77" workbookViewId="0">
      <pane xSplit="4" ySplit="8" topLeftCell="G496" activePane="bottomRight" state="frozen"/>
      <selection activeCell="H7" sqref="H7"/>
      <selection pane="topRight" activeCell="H7" sqref="H7"/>
      <selection pane="bottomLeft" activeCell="H7" sqref="H7"/>
      <selection pane="bottomRight" activeCell="J1" sqref="H1:J104857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7.140625" style="245" customWidth="1"/>
    <col min="8" max="8" width="23" style="7" customWidth="1"/>
    <col min="9" max="9" width="1" style="237" customWidth="1"/>
    <col min="10" max="10" width="30.42578125" style="7" customWidth="1"/>
    <col min="11" max="11" width="1.7109375" style="7" customWidth="1"/>
    <col min="12" max="12" width="18" style="7" customWidth="1"/>
    <col min="13" max="15" width="3.28515625" style="7" customWidth="1"/>
    <col min="16" max="16" width="18.85546875" style="7" customWidth="1"/>
    <col min="17" max="17" width="3.28515625" style="7" customWidth="1"/>
    <col min="18" max="18" width="17.7109375" style="7" customWidth="1"/>
    <col min="19" max="19" width="14.7109375" style="7" customWidth="1"/>
    <col min="20" max="20" width="17.42578125" style="7" customWidth="1"/>
    <col min="21" max="21" width="21.42578125" style="7" customWidth="1"/>
    <col min="22" max="22" width="1.7109375" style="7" customWidth="1"/>
    <col min="23" max="23" width="3.42578125" style="1" customWidth="1"/>
    <col min="24" max="24" width="9.28515625" style="1" customWidth="1"/>
    <col min="25" max="25" width="5.28515625" style="1" customWidth="1"/>
    <col min="26" max="28" width="3.28515625" style="1" customWidth="1"/>
    <col min="29" max="29" width="20" style="8" customWidth="1"/>
    <col min="30" max="30" width="13" style="9" customWidth="1"/>
    <col min="31" max="31" width="29.5703125" style="10" customWidth="1"/>
    <col min="32" max="230" width="10.28515625" style="1"/>
    <col min="231" max="239" width="9.140625" style="1" customWidth="1"/>
    <col min="240" max="240" width="1" style="1" customWidth="1"/>
    <col min="241" max="244" width="3.28515625" style="1" customWidth="1"/>
    <col min="245" max="245" width="1.85546875" style="1" customWidth="1"/>
    <col min="246" max="246" width="17.85546875" style="1" customWidth="1"/>
    <col min="247" max="247" width="1.85546875" style="1" customWidth="1"/>
    <col min="248" max="251" width="3.28515625" style="1" customWidth="1"/>
    <col min="252" max="252" width="1.85546875" style="1" customWidth="1"/>
    <col min="253" max="253" width="12.42578125" style="1" customWidth="1"/>
    <col min="254" max="254" width="1.85546875" style="1" customWidth="1"/>
    <col min="255" max="257" width="3" style="1" customWidth="1"/>
    <col min="258" max="258" width="4.42578125" style="1" customWidth="1"/>
    <col min="259" max="260" width="3" style="1" customWidth="1"/>
    <col min="261" max="266" width="3.28515625" style="1" customWidth="1"/>
    <col min="267" max="268" width="9.140625" style="1" customWidth="1"/>
    <col min="269" max="272" width="3.28515625" style="1" customWidth="1"/>
    <col min="273" max="273" width="4.140625" style="1" customWidth="1"/>
    <col min="274" max="486" width="10.28515625" style="1"/>
    <col min="487" max="495" width="9.140625" style="1" customWidth="1"/>
    <col min="496" max="496" width="1" style="1" customWidth="1"/>
    <col min="497" max="500" width="3.28515625" style="1" customWidth="1"/>
    <col min="501" max="501" width="1.85546875" style="1" customWidth="1"/>
    <col min="502" max="502" width="17.85546875" style="1" customWidth="1"/>
    <col min="503" max="503" width="1.85546875" style="1" customWidth="1"/>
    <col min="504" max="507" width="3.28515625" style="1" customWidth="1"/>
    <col min="508" max="508" width="1.85546875" style="1" customWidth="1"/>
    <col min="509" max="509" width="12.42578125" style="1" customWidth="1"/>
    <col min="510" max="510" width="1.85546875" style="1" customWidth="1"/>
    <col min="511" max="513" width="3" style="1" customWidth="1"/>
    <col min="514" max="514" width="4.42578125" style="1" customWidth="1"/>
    <col min="515" max="516" width="3" style="1" customWidth="1"/>
    <col min="517" max="522" width="3.28515625" style="1" customWidth="1"/>
    <col min="523" max="524" width="9.140625" style="1" customWidth="1"/>
    <col min="525" max="528" width="3.28515625" style="1" customWidth="1"/>
    <col min="529" max="529" width="4.140625" style="1" customWidth="1"/>
    <col min="530" max="742" width="10.28515625" style="1"/>
    <col min="743" max="751" width="9.140625" style="1" customWidth="1"/>
    <col min="752" max="752" width="1" style="1" customWidth="1"/>
    <col min="753" max="756" width="3.28515625" style="1" customWidth="1"/>
    <col min="757" max="757" width="1.85546875" style="1" customWidth="1"/>
    <col min="758" max="758" width="17.85546875" style="1" customWidth="1"/>
    <col min="759" max="759" width="1.85546875" style="1" customWidth="1"/>
    <col min="760" max="763" width="3.28515625" style="1" customWidth="1"/>
    <col min="764" max="764" width="1.85546875" style="1" customWidth="1"/>
    <col min="765" max="765" width="12.42578125" style="1" customWidth="1"/>
    <col min="766" max="766" width="1.85546875" style="1" customWidth="1"/>
    <col min="767" max="769" width="3" style="1" customWidth="1"/>
    <col min="770" max="770" width="4.42578125" style="1" customWidth="1"/>
    <col min="771" max="772" width="3" style="1" customWidth="1"/>
    <col min="773" max="778" width="3.28515625" style="1" customWidth="1"/>
    <col min="779" max="780" width="9.140625" style="1" customWidth="1"/>
    <col min="781" max="784" width="3.28515625" style="1" customWidth="1"/>
    <col min="785" max="785" width="4.140625" style="1" customWidth="1"/>
    <col min="786" max="998" width="10.28515625" style="1"/>
    <col min="999" max="1007" width="9.140625" style="1" customWidth="1"/>
    <col min="1008" max="1008" width="1" style="1" customWidth="1"/>
    <col min="1009" max="1012" width="3.28515625" style="1" customWidth="1"/>
    <col min="1013" max="1013" width="1.85546875" style="1" customWidth="1"/>
    <col min="1014" max="1014" width="17.85546875" style="1" customWidth="1"/>
    <col min="1015" max="1015" width="1.85546875" style="1" customWidth="1"/>
    <col min="1016" max="1019" width="3.28515625" style="1" customWidth="1"/>
    <col min="1020" max="1020" width="1.85546875" style="1" customWidth="1"/>
    <col min="1021" max="1021" width="12.42578125" style="1" customWidth="1"/>
    <col min="1022" max="1022" width="1.85546875" style="1" customWidth="1"/>
    <col min="1023" max="1025" width="3" style="1" customWidth="1"/>
    <col min="1026" max="1026" width="4.42578125" style="1" customWidth="1"/>
    <col min="1027" max="1028" width="3" style="1" customWidth="1"/>
    <col min="1029" max="1034" width="3.28515625" style="1" customWidth="1"/>
    <col min="1035" max="1036" width="9.140625" style="1" customWidth="1"/>
    <col min="1037" max="1040" width="3.28515625" style="1" customWidth="1"/>
    <col min="1041" max="1041" width="4.140625" style="1" customWidth="1"/>
    <col min="1042" max="1254" width="10.28515625" style="1"/>
    <col min="1255" max="1263" width="9.140625" style="1" customWidth="1"/>
    <col min="1264" max="1264" width="1" style="1" customWidth="1"/>
    <col min="1265" max="1268" width="3.28515625" style="1" customWidth="1"/>
    <col min="1269" max="1269" width="1.85546875" style="1" customWidth="1"/>
    <col min="1270" max="1270" width="17.85546875" style="1" customWidth="1"/>
    <col min="1271" max="1271" width="1.85546875" style="1" customWidth="1"/>
    <col min="1272" max="1275" width="3.28515625" style="1" customWidth="1"/>
    <col min="1276" max="1276" width="1.85546875" style="1" customWidth="1"/>
    <col min="1277" max="1277" width="12.42578125" style="1" customWidth="1"/>
    <col min="1278" max="1278" width="1.85546875" style="1" customWidth="1"/>
    <col min="1279" max="1281" width="3" style="1" customWidth="1"/>
    <col min="1282" max="1282" width="4.42578125" style="1" customWidth="1"/>
    <col min="1283" max="1284" width="3" style="1" customWidth="1"/>
    <col min="1285" max="1290" width="3.28515625" style="1" customWidth="1"/>
    <col min="1291" max="1292" width="9.140625" style="1" customWidth="1"/>
    <col min="1293" max="1296" width="3.28515625" style="1" customWidth="1"/>
    <col min="1297" max="1297" width="4.140625" style="1" customWidth="1"/>
    <col min="1298" max="1510" width="10.28515625" style="1"/>
    <col min="1511" max="1519" width="9.140625" style="1" customWidth="1"/>
    <col min="1520" max="1520" width="1" style="1" customWidth="1"/>
    <col min="1521" max="1524" width="3.28515625" style="1" customWidth="1"/>
    <col min="1525" max="1525" width="1.85546875" style="1" customWidth="1"/>
    <col min="1526" max="1526" width="17.85546875" style="1" customWidth="1"/>
    <col min="1527" max="1527" width="1.85546875" style="1" customWidth="1"/>
    <col min="1528" max="1531" width="3.28515625" style="1" customWidth="1"/>
    <col min="1532" max="1532" width="1.85546875" style="1" customWidth="1"/>
    <col min="1533" max="1533" width="12.42578125" style="1" customWidth="1"/>
    <col min="1534" max="1534" width="1.85546875" style="1" customWidth="1"/>
    <col min="1535" max="1537" width="3" style="1" customWidth="1"/>
    <col min="1538" max="1538" width="4.42578125" style="1" customWidth="1"/>
    <col min="1539" max="1540" width="3" style="1" customWidth="1"/>
    <col min="1541" max="1546" width="3.28515625" style="1" customWidth="1"/>
    <col min="1547" max="1548" width="9.140625" style="1" customWidth="1"/>
    <col min="1549" max="1552" width="3.28515625" style="1" customWidth="1"/>
    <col min="1553" max="1553" width="4.140625" style="1" customWidth="1"/>
    <col min="1554" max="1766" width="10.28515625" style="1"/>
    <col min="1767" max="1775" width="9.140625" style="1" customWidth="1"/>
    <col min="1776" max="1776" width="1" style="1" customWidth="1"/>
    <col min="1777" max="1780" width="3.28515625" style="1" customWidth="1"/>
    <col min="1781" max="1781" width="1.85546875" style="1" customWidth="1"/>
    <col min="1782" max="1782" width="17.85546875" style="1" customWidth="1"/>
    <col min="1783" max="1783" width="1.85546875" style="1" customWidth="1"/>
    <col min="1784" max="1787" width="3.28515625" style="1" customWidth="1"/>
    <col min="1788" max="1788" width="1.85546875" style="1" customWidth="1"/>
    <col min="1789" max="1789" width="12.42578125" style="1" customWidth="1"/>
    <col min="1790" max="1790" width="1.85546875" style="1" customWidth="1"/>
    <col min="1791" max="1793" width="3" style="1" customWidth="1"/>
    <col min="1794" max="1794" width="4.42578125" style="1" customWidth="1"/>
    <col min="1795" max="1796" width="3" style="1" customWidth="1"/>
    <col min="1797" max="1802" width="3.28515625" style="1" customWidth="1"/>
    <col min="1803" max="1804" width="9.140625" style="1" customWidth="1"/>
    <col min="1805" max="1808" width="3.28515625" style="1" customWidth="1"/>
    <col min="1809" max="1809" width="4.140625" style="1" customWidth="1"/>
    <col min="1810" max="2022" width="10.28515625" style="1"/>
    <col min="2023" max="2031" width="9.140625" style="1" customWidth="1"/>
    <col min="2032" max="2032" width="1" style="1" customWidth="1"/>
    <col min="2033" max="2036" width="3.28515625" style="1" customWidth="1"/>
    <col min="2037" max="2037" width="1.85546875" style="1" customWidth="1"/>
    <col min="2038" max="2038" width="17.85546875" style="1" customWidth="1"/>
    <col min="2039" max="2039" width="1.85546875" style="1" customWidth="1"/>
    <col min="2040" max="2043" width="3.28515625" style="1" customWidth="1"/>
    <col min="2044" max="2044" width="1.85546875" style="1" customWidth="1"/>
    <col min="2045" max="2045" width="12.42578125" style="1" customWidth="1"/>
    <col min="2046" max="2046" width="1.85546875" style="1" customWidth="1"/>
    <col min="2047" max="2049" width="3" style="1" customWidth="1"/>
    <col min="2050" max="2050" width="4.42578125" style="1" customWidth="1"/>
    <col min="2051" max="2052" width="3" style="1" customWidth="1"/>
    <col min="2053" max="2058" width="3.28515625" style="1" customWidth="1"/>
    <col min="2059" max="2060" width="9.140625" style="1" customWidth="1"/>
    <col min="2061" max="2064" width="3.28515625" style="1" customWidth="1"/>
    <col min="2065" max="2065" width="4.140625" style="1" customWidth="1"/>
    <col min="2066" max="2278" width="10.28515625" style="1"/>
    <col min="2279" max="2287" width="9.140625" style="1" customWidth="1"/>
    <col min="2288" max="2288" width="1" style="1" customWidth="1"/>
    <col min="2289" max="2292" width="3.28515625" style="1" customWidth="1"/>
    <col min="2293" max="2293" width="1.85546875" style="1" customWidth="1"/>
    <col min="2294" max="2294" width="17.85546875" style="1" customWidth="1"/>
    <col min="2295" max="2295" width="1.85546875" style="1" customWidth="1"/>
    <col min="2296" max="2299" width="3.28515625" style="1" customWidth="1"/>
    <col min="2300" max="2300" width="1.85546875" style="1" customWidth="1"/>
    <col min="2301" max="2301" width="12.42578125" style="1" customWidth="1"/>
    <col min="2302" max="2302" width="1.85546875" style="1" customWidth="1"/>
    <col min="2303" max="2305" width="3" style="1" customWidth="1"/>
    <col min="2306" max="2306" width="4.42578125" style="1" customWidth="1"/>
    <col min="2307" max="2308" width="3" style="1" customWidth="1"/>
    <col min="2309" max="2314" width="3.28515625" style="1" customWidth="1"/>
    <col min="2315" max="2316" width="9.140625" style="1" customWidth="1"/>
    <col min="2317" max="2320" width="3.28515625" style="1" customWidth="1"/>
    <col min="2321" max="2321" width="4.140625" style="1" customWidth="1"/>
    <col min="2322" max="2534" width="10.28515625" style="1"/>
    <col min="2535" max="2543" width="9.140625" style="1" customWidth="1"/>
    <col min="2544" max="2544" width="1" style="1" customWidth="1"/>
    <col min="2545" max="2548" width="3.28515625" style="1" customWidth="1"/>
    <col min="2549" max="2549" width="1.85546875" style="1" customWidth="1"/>
    <col min="2550" max="2550" width="17.85546875" style="1" customWidth="1"/>
    <col min="2551" max="2551" width="1.85546875" style="1" customWidth="1"/>
    <col min="2552" max="2555" width="3.28515625" style="1" customWidth="1"/>
    <col min="2556" max="2556" width="1.85546875" style="1" customWidth="1"/>
    <col min="2557" max="2557" width="12.42578125" style="1" customWidth="1"/>
    <col min="2558" max="2558" width="1.85546875" style="1" customWidth="1"/>
    <col min="2559" max="2561" width="3" style="1" customWidth="1"/>
    <col min="2562" max="2562" width="4.42578125" style="1" customWidth="1"/>
    <col min="2563" max="2564" width="3" style="1" customWidth="1"/>
    <col min="2565" max="2570" width="3.28515625" style="1" customWidth="1"/>
    <col min="2571" max="2572" width="9.140625" style="1" customWidth="1"/>
    <col min="2573" max="2576" width="3.28515625" style="1" customWidth="1"/>
    <col min="2577" max="2577" width="4.140625" style="1" customWidth="1"/>
    <col min="2578" max="2790" width="10.28515625" style="1"/>
    <col min="2791" max="2799" width="9.140625" style="1" customWidth="1"/>
    <col min="2800" max="2800" width="1" style="1" customWidth="1"/>
    <col min="2801" max="2804" width="3.28515625" style="1" customWidth="1"/>
    <col min="2805" max="2805" width="1.85546875" style="1" customWidth="1"/>
    <col min="2806" max="2806" width="17.85546875" style="1" customWidth="1"/>
    <col min="2807" max="2807" width="1.85546875" style="1" customWidth="1"/>
    <col min="2808" max="2811" width="3.28515625" style="1" customWidth="1"/>
    <col min="2812" max="2812" width="1.85546875" style="1" customWidth="1"/>
    <col min="2813" max="2813" width="12.42578125" style="1" customWidth="1"/>
    <col min="2814" max="2814" width="1.85546875" style="1" customWidth="1"/>
    <col min="2815" max="2817" width="3" style="1" customWidth="1"/>
    <col min="2818" max="2818" width="4.42578125" style="1" customWidth="1"/>
    <col min="2819" max="2820" width="3" style="1" customWidth="1"/>
    <col min="2821" max="2826" width="3.28515625" style="1" customWidth="1"/>
    <col min="2827" max="2828" width="9.140625" style="1" customWidth="1"/>
    <col min="2829" max="2832" width="3.28515625" style="1" customWidth="1"/>
    <col min="2833" max="2833" width="4.140625" style="1" customWidth="1"/>
    <col min="2834" max="3046" width="10.28515625" style="1"/>
    <col min="3047" max="3055" width="9.140625" style="1" customWidth="1"/>
    <col min="3056" max="3056" width="1" style="1" customWidth="1"/>
    <col min="3057" max="3060" width="3.28515625" style="1" customWidth="1"/>
    <col min="3061" max="3061" width="1.85546875" style="1" customWidth="1"/>
    <col min="3062" max="3062" width="17.85546875" style="1" customWidth="1"/>
    <col min="3063" max="3063" width="1.85546875" style="1" customWidth="1"/>
    <col min="3064" max="3067" width="3.28515625" style="1" customWidth="1"/>
    <col min="3068" max="3068" width="1.85546875" style="1" customWidth="1"/>
    <col min="3069" max="3069" width="12.42578125" style="1" customWidth="1"/>
    <col min="3070" max="3070" width="1.85546875" style="1" customWidth="1"/>
    <col min="3071" max="3073" width="3" style="1" customWidth="1"/>
    <col min="3074" max="3074" width="4.42578125" style="1" customWidth="1"/>
    <col min="3075" max="3076" width="3" style="1" customWidth="1"/>
    <col min="3077" max="3082" width="3.28515625" style="1" customWidth="1"/>
    <col min="3083" max="3084" width="9.140625" style="1" customWidth="1"/>
    <col min="3085" max="3088" width="3.28515625" style="1" customWidth="1"/>
    <col min="3089" max="3089" width="4.140625" style="1" customWidth="1"/>
    <col min="3090" max="3302" width="10.28515625" style="1"/>
    <col min="3303" max="3311" width="9.140625" style="1" customWidth="1"/>
    <col min="3312" max="3312" width="1" style="1" customWidth="1"/>
    <col min="3313" max="3316" width="3.28515625" style="1" customWidth="1"/>
    <col min="3317" max="3317" width="1.85546875" style="1" customWidth="1"/>
    <col min="3318" max="3318" width="17.85546875" style="1" customWidth="1"/>
    <col min="3319" max="3319" width="1.85546875" style="1" customWidth="1"/>
    <col min="3320" max="3323" width="3.28515625" style="1" customWidth="1"/>
    <col min="3324" max="3324" width="1.85546875" style="1" customWidth="1"/>
    <col min="3325" max="3325" width="12.42578125" style="1" customWidth="1"/>
    <col min="3326" max="3326" width="1.85546875" style="1" customWidth="1"/>
    <col min="3327" max="3329" width="3" style="1" customWidth="1"/>
    <col min="3330" max="3330" width="4.42578125" style="1" customWidth="1"/>
    <col min="3331" max="3332" width="3" style="1" customWidth="1"/>
    <col min="3333" max="3338" width="3.28515625" style="1" customWidth="1"/>
    <col min="3339" max="3340" width="9.140625" style="1" customWidth="1"/>
    <col min="3341" max="3344" width="3.28515625" style="1" customWidth="1"/>
    <col min="3345" max="3345" width="4.140625" style="1" customWidth="1"/>
    <col min="3346" max="3558" width="10.28515625" style="1"/>
    <col min="3559" max="3567" width="9.140625" style="1" customWidth="1"/>
    <col min="3568" max="3568" width="1" style="1" customWidth="1"/>
    <col min="3569" max="3572" width="3.28515625" style="1" customWidth="1"/>
    <col min="3573" max="3573" width="1.85546875" style="1" customWidth="1"/>
    <col min="3574" max="3574" width="17.85546875" style="1" customWidth="1"/>
    <col min="3575" max="3575" width="1.85546875" style="1" customWidth="1"/>
    <col min="3576" max="3579" width="3.28515625" style="1" customWidth="1"/>
    <col min="3580" max="3580" width="1.85546875" style="1" customWidth="1"/>
    <col min="3581" max="3581" width="12.42578125" style="1" customWidth="1"/>
    <col min="3582" max="3582" width="1.85546875" style="1" customWidth="1"/>
    <col min="3583" max="3585" width="3" style="1" customWidth="1"/>
    <col min="3586" max="3586" width="4.42578125" style="1" customWidth="1"/>
    <col min="3587" max="3588" width="3" style="1" customWidth="1"/>
    <col min="3589" max="3594" width="3.28515625" style="1" customWidth="1"/>
    <col min="3595" max="3596" width="9.140625" style="1" customWidth="1"/>
    <col min="3597" max="3600" width="3.28515625" style="1" customWidth="1"/>
    <col min="3601" max="3601" width="4.140625" style="1" customWidth="1"/>
    <col min="3602" max="3814" width="10.28515625" style="1"/>
    <col min="3815" max="3823" width="9.140625" style="1" customWidth="1"/>
    <col min="3824" max="3824" width="1" style="1" customWidth="1"/>
    <col min="3825" max="3828" width="3.28515625" style="1" customWidth="1"/>
    <col min="3829" max="3829" width="1.85546875" style="1" customWidth="1"/>
    <col min="3830" max="3830" width="17.85546875" style="1" customWidth="1"/>
    <col min="3831" max="3831" width="1.85546875" style="1" customWidth="1"/>
    <col min="3832" max="3835" width="3.28515625" style="1" customWidth="1"/>
    <col min="3836" max="3836" width="1.85546875" style="1" customWidth="1"/>
    <col min="3837" max="3837" width="12.42578125" style="1" customWidth="1"/>
    <col min="3838" max="3838" width="1.85546875" style="1" customWidth="1"/>
    <col min="3839" max="3841" width="3" style="1" customWidth="1"/>
    <col min="3842" max="3842" width="4.42578125" style="1" customWidth="1"/>
    <col min="3843" max="3844" width="3" style="1" customWidth="1"/>
    <col min="3845" max="3850" width="3.28515625" style="1" customWidth="1"/>
    <col min="3851" max="3852" width="9.140625" style="1" customWidth="1"/>
    <col min="3853" max="3856" width="3.28515625" style="1" customWidth="1"/>
    <col min="3857" max="3857" width="4.140625" style="1" customWidth="1"/>
    <col min="3858" max="4070" width="10.28515625" style="1"/>
    <col min="4071" max="4079" width="9.140625" style="1" customWidth="1"/>
    <col min="4080" max="4080" width="1" style="1" customWidth="1"/>
    <col min="4081" max="4084" width="3.28515625" style="1" customWidth="1"/>
    <col min="4085" max="4085" width="1.85546875" style="1" customWidth="1"/>
    <col min="4086" max="4086" width="17.85546875" style="1" customWidth="1"/>
    <col min="4087" max="4087" width="1.85546875" style="1" customWidth="1"/>
    <col min="4088" max="4091" width="3.28515625" style="1" customWidth="1"/>
    <col min="4092" max="4092" width="1.85546875" style="1" customWidth="1"/>
    <col min="4093" max="4093" width="12.42578125" style="1" customWidth="1"/>
    <col min="4094" max="4094" width="1.85546875" style="1" customWidth="1"/>
    <col min="4095" max="4097" width="3" style="1" customWidth="1"/>
    <col min="4098" max="4098" width="4.42578125" style="1" customWidth="1"/>
    <col min="4099" max="4100" width="3" style="1" customWidth="1"/>
    <col min="4101" max="4106" width="3.28515625" style="1" customWidth="1"/>
    <col min="4107" max="4108" width="9.140625" style="1" customWidth="1"/>
    <col min="4109" max="4112" width="3.28515625" style="1" customWidth="1"/>
    <col min="4113" max="4113" width="4.140625" style="1" customWidth="1"/>
    <col min="4114" max="4326" width="10.28515625" style="1"/>
    <col min="4327" max="4335" width="9.140625" style="1" customWidth="1"/>
    <col min="4336" max="4336" width="1" style="1" customWidth="1"/>
    <col min="4337" max="4340" width="3.28515625" style="1" customWidth="1"/>
    <col min="4341" max="4341" width="1.85546875" style="1" customWidth="1"/>
    <col min="4342" max="4342" width="17.85546875" style="1" customWidth="1"/>
    <col min="4343" max="4343" width="1.85546875" style="1" customWidth="1"/>
    <col min="4344" max="4347" width="3.28515625" style="1" customWidth="1"/>
    <col min="4348" max="4348" width="1.85546875" style="1" customWidth="1"/>
    <col min="4349" max="4349" width="12.42578125" style="1" customWidth="1"/>
    <col min="4350" max="4350" width="1.85546875" style="1" customWidth="1"/>
    <col min="4351" max="4353" width="3" style="1" customWidth="1"/>
    <col min="4354" max="4354" width="4.42578125" style="1" customWidth="1"/>
    <col min="4355" max="4356" width="3" style="1" customWidth="1"/>
    <col min="4357" max="4362" width="3.28515625" style="1" customWidth="1"/>
    <col min="4363" max="4364" width="9.140625" style="1" customWidth="1"/>
    <col min="4365" max="4368" width="3.28515625" style="1" customWidth="1"/>
    <col min="4369" max="4369" width="4.140625" style="1" customWidth="1"/>
    <col min="4370" max="4582" width="10.28515625" style="1"/>
    <col min="4583" max="4591" width="9.140625" style="1" customWidth="1"/>
    <col min="4592" max="4592" width="1" style="1" customWidth="1"/>
    <col min="4593" max="4596" width="3.28515625" style="1" customWidth="1"/>
    <col min="4597" max="4597" width="1.85546875" style="1" customWidth="1"/>
    <col min="4598" max="4598" width="17.85546875" style="1" customWidth="1"/>
    <col min="4599" max="4599" width="1.85546875" style="1" customWidth="1"/>
    <col min="4600" max="4603" width="3.28515625" style="1" customWidth="1"/>
    <col min="4604" max="4604" width="1.85546875" style="1" customWidth="1"/>
    <col min="4605" max="4605" width="12.42578125" style="1" customWidth="1"/>
    <col min="4606" max="4606" width="1.85546875" style="1" customWidth="1"/>
    <col min="4607" max="4609" width="3" style="1" customWidth="1"/>
    <col min="4610" max="4610" width="4.42578125" style="1" customWidth="1"/>
    <col min="4611" max="4612" width="3" style="1" customWidth="1"/>
    <col min="4613" max="4618" width="3.28515625" style="1" customWidth="1"/>
    <col min="4619" max="4620" width="9.140625" style="1" customWidth="1"/>
    <col min="4621" max="4624" width="3.28515625" style="1" customWidth="1"/>
    <col min="4625" max="4625" width="4.140625" style="1" customWidth="1"/>
    <col min="4626" max="4838" width="10.28515625" style="1"/>
    <col min="4839" max="4847" width="9.140625" style="1" customWidth="1"/>
    <col min="4848" max="4848" width="1" style="1" customWidth="1"/>
    <col min="4849" max="4852" width="3.28515625" style="1" customWidth="1"/>
    <col min="4853" max="4853" width="1.85546875" style="1" customWidth="1"/>
    <col min="4854" max="4854" width="17.85546875" style="1" customWidth="1"/>
    <col min="4855" max="4855" width="1.85546875" style="1" customWidth="1"/>
    <col min="4856" max="4859" width="3.28515625" style="1" customWidth="1"/>
    <col min="4860" max="4860" width="1.85546875" style="1" customWidth="1"/>
    <col min="4861" max="4861" width="12.42578125" style="1" customWidth="1"/>
    <col min="4862" max="4862" width="1.85546875" style="1" customWidth="1"/>
    <col min="4863" max="4865" width="3" style="1" customWidth="1"/>
    <col min="4866" max="4866" width="4.42578125" style="1" customWidth="1"/>
    <col min="4867" max="4868" width="3" style="1" customWidth="1"/>
    <col min="4869" max="4874" width="3.28515625" style="1" customWidth="1"/>
    <col min="4875" max="4876" width="9.140625" style="1" customWidth="1"/>
    <col min="4877" max="4880" width="3.28515625" style="1" customWidth="1"/>
    <col min="4881" max="4881" width="4.140625" style="1" customWidth="1"/>
    <col min="4882" max="5094" width="10.28515625" style="1"/>
    <col min="5095" max="5103" width="9.140625" style="1" customWidth="1"/>
    <col min="5104" max="5104" width="1" style="1" customWidth="1"/>
    <col min="5105" max="5108" width="3.28515625" style="1" customWidth="1"/>
    <col min="5109" max="5109" width="1.85546875" style="1" customWidth="1"/>
    <col min="5110" max="5110" width="17.85546875" style="1" customWidth="1"/>
    <col min="5111" max="5111" width="1.85546875" style="1" customWidth="1"/>
    <col min="5112" max="5115" width="3.28515625" style="1" customWidth="1"/>
    <col min="5116" max="5116" width="1.85546875" style="1" customWidth="1"/>
    <col min="5117" max="5117" width="12.42578125" style="1" customWidth="1"/>
    <col min="5118" max="5118" width="1.85546875" style="1" customWidth="1"/>
    <col min="5119" max="5121" width="3" style="1" customWidth="1"/>
    <col min="5122" max="5122" width="4.42578125" style="1" customWidth="1"/>
    <col min="5123" max="5124" width="3" style="1" customWidth="1"/>
    <col min="5125" max="5130" width="3.28515625" style="1" customWidth="1"/>
    <col min="5131" max="5132" width="9.140625" style="1" customWidth="1"/>
    <col min="5133" max="5136" width="3.28515625" style="1" customWidth="1"/>
    <col min="5137" max="5137" width="4.140625" style="1" customWidth="1"/>
    <col min="5138" max="5350" width="10.28515625" style="1"/>
    <col min="5351" max="5359" width="9.140625" style="1" customWidth="1"/>
    <col min="5360" max="5360" width="1" style="1" customWidth="1"/>
    <col min="5361" max="5364" width="3.28515625" style="1" customWidth="1"/>
    <col min="5365" max="5365" width="1.85546875" style="1" customWidth="1"/>
    <col min="5366" max="5366" width="17.85546875" style="1" customWidth="1"/>
    <col min="5367" max="5367" width="1.85546875" style="1" customWidth="1"/>
    <col min="5368" max="5371" width="3.28515625" style="1" customWidth="1"/>
    <col min="5372" max="5372" width="1.85546875" style="1" customWidth="1"/>
    <col min="5373" max="5373" width="12.42578125" style="1" customWidth="1"/>
    <col min="5374" max="5374" width="1.85546875" style="1" customWidth="1"/>
    <col min="5375" max="5377" width="3" style="1" customWidth="1"/>
    <col min="5378" max="5378" width="4.42578125" style="1" customWidth="1"/>
    <col min="5379" max="5380" width="3" style="1" customWidth="1"/>
    <col min="5381" max="5386" width="3.28515625" style="1" customWidth="1"/>
    <col min="5387" max="5388" width="9.140625" style="1" customWidth="1"/>
    <col min="5389" max="5392" width="3.28515625" style="1" customWidth="1"/>
    <col min="5393" max="5393" width="4.140625" style="1" customWidth="1"/>
    <col min="5394" max="5606" width="10.28515625" style="1"/>
    <col min="5607" max="5615" width="9.140625" style="1" customWidth="1"/>
    <col min="5616" max="5616" width="1" style="1" customWidth="1"/>
    <col min="5617" max="5620" width="3.28515625" style="1" customWidth="1"/>
    <col min="5621" max="5621" width="1.85546875" style="1" customWidth="1"/>
    <col min="5622" max="5622" width="17.85546875" style="1" customWidth="1"/>
    <col min="5623" max="5623" width="1.85546875" style="1" customWidth="1"/>
    <col min="5624" max="5627" width="3.28515625" style="1" customWidth="1"/>
    <col min="5628" max="5628" width="1.85546875" style="1" customWidth="1"/>
    <col min="5629" max="5629" width="12.42578125" style="1" customWidth="1"/>
    <col min="5630" max="5630" width="1.85546875" style="1" customWidth="1"/>
    <col min="5631" max="5633" width="3" style="1" customWidth="1"/>
    <col min="5634" max="5634" width="4.42578125" style="1" customWidth="1"/>
    <col min="5635" max="5636" width="3" style="1" customWidth="1"/>
    <col min="5637" max="5642" width="3.28515625" style="1" customWidth="1"/>
    <col min="5643" max="5644" width="9.140625" style="1" customWidth="1"/>
    <col min="5645" max="5648" width="3.28515625" style="1" customWidth="1"/>
    <col min="5649" max="5649" width="4.140625" style="1" customWidth="1"/>
    <col min="5650" max="5862" width="10.28515625" style="1"/>
    <col min="5863" max="5871" width="9.140625" style="1" customWidth="1"/>
    <col min="5872" max="5872" width="1" style="1" customWidth="1"/>
    <col min="5873" max="5876" width="3.28515625" style="1" customWidth="1"/>
    <col min="5877" max="5877" width="1.85546875" style="1" customWidth="1"/>
    <col min="5878" max="5878" width="17.85546875" style="1" customWidth="1"/>
    <col min="5879" max="5879" width="1.85546875" style="1" customWidth="1"/>
    <col min="5880" max="5883" width="3.28515625" style="1" customWidth="1"/>
    <col min="5884" max="5884" width="1.85546875" style="1" customWidth="1"/>
    <col min="5885" max="5885" width="12.42578125" style="1" customWidth="1"/>
    <col min="5886" max="5886" width="1.85546875" style="1" customWidth="1"/>
    <col min="5887" max="5889" width="3" style="1" customWidth="1"/>
    <col min="5890" max="5890" width="4.42578125" style="1" customWidth="1"/>
    <col min="5891" max="5892" width="3" style="1" customWidth="1"/>
    <col min="5893" max="5898" width="3.28515625" style="1" customWidth="1"/>
    <col min="5899" max="5900" width="9.140625" style="1" customWidth="1"/>
    <col min="5901" max="5904" width="3.28515625" style="1" customWidth="1"/>
    <col min="5905" max="5905" width="4.140625" style="1" customWidth="1"/>
    <col min="5906" max="6118" width="10.28515625" style="1"/>
    <col min="6119" max="6127" width="9.140625" style="1" customWidth="1"/>
    <col min="6128" max="6128" width="1" style="1" customWidth="1"/>
    <col min="6129" max="6132" width="3.28515625" style="1" customWidth="1"/>
    <col min="6133" max="6133" width="1.85546875" style="1" customWidth="1"/>
    <col min="6134" max="6134" width="17.85546875" style="1" customWidth="1"/>
    <col min="6135" max="6135" width="1.85546875" style="1" customWidth="1"/>
    <col min="6136" max="6139" width="3.28515625" style="1" customWidth="1"/>
    <col min="6140" max="6140" width="1.85546875" style="1" customWidth="1"/>
    <col min="6141" max="6141" width="12.42578125" style="1" customWidth="1"/>
    <col min="6142" max="6142" width="1.85546875" style="1" customWidth="1"/>
    <col min="6143" max="6145" width="3" style="1" customWidth="1"/>
    <col min="6146" max="6146" width="4.42578125" style="1" customWidth="1"/>
    <col min="6147" max="6148" width="3" style="1" customWidth="1"/>
    <col min="6149" max="6154" width="3.28515625" style="1" customWidth="1"/>
    <col min="6155" max="6156" width="9.140625" style="1" customWidth="1"/>
    <col min="6157" max="6160" width="3.28515625" style="1" customWidth="1"/>
    <col min="6161" max="6161" width="4.140625" style="1" customWidth="1"/>
    <col min="6162" max="6374" width="10.28515625" style="1"/>
    <col min="6375" max="6383" width="9.140625" style="1" customWidth="1"/>
    <col min="6384" max="6384" width="1" style="1" customWidth="1"/>
    <col min="6385" max="6388" width="3.28515625" style="1" customWidth="1"/>
    <col min="6389" max="6389" width="1.85546875" style="1" customWidth="1"/>
    <col min="6390" max="6390" width="17.85546875" style="1" customWidth="1"/>
    <col min="6391" max="6391" width="1.85546875" style="1" customWidth="1"/>
    <col min="6392" max="6395" width="3.28515625" style="1" customWidth="1"/>
    <col min="6396" max="6396" width="1.85546875" style="1" customWidth="1"/>
    <col min="6397" max="6397" width="12.42578125" style="1" customWidth="1"/>
    <col min="6398" max="6398" width="1.85546875" style="1" customWidth="1"/>
    <col min="6399" max="6401" width="3" style="1" customWidth="1"/>
    <col min="6402" max="6402" width="4.42578125" style="1" customWidth="1"/>
    <col min="6403" max="6404" width="3" style="1" customWidth="1"/>
    <col min="6405" max="6410" width="3.28515625" style="1" customWidth="1"/>
    <col min="6411" max="6412" width="9.140625" style="1" customWidth="1"/>
    <col min="6413" max="6416" width="3.28515625" style="1" customWidth="1"/>
    <col min="6417" max="6417" width="4.140625" style="1" customWidth="1"/>
    <col min="6418" max="6630" width="10.28515625" style="1"/>
    <col min="6631" max="6639" width="9.140625" style="1" customWidth="1"/>
    <col min="6640" max="6640" width="1" style="1" customWidth="1"/>
    <col min="6641" max="6644" width="3.28515625" style="1" customWidth="1"/>
    <col min="6645" max="6645" width="1.85546875" style="1" customWidth="1"/>
    <col min="6646" max="6646" width="17.85546875" style="1" customWidth="1"/>
    <col min="6647" max="6647" width="1.85546875" style="1" customWidth="1"/>
    <col min="6648" max="6651" width="3.28515625" style="1" customWidth="1"/>
    <col min="6652" max="6652" width="1.85546875" style="1" customWidth="1"/>
    <col min="6653" max="6653" width="12.42578125" style="1" customWidth="1"/>
    <col min="6654" max="6654" width="1.85546875" style="1" customWidth="1"/>
    <col min="6655" max="6657" width="3" style="1" customWidth="1"/>
    <col min="6658" max="6658" width="4.42578125" style="1" customWidth="1"/>
    <col min="6659" max="6660" width="3" style="1" customWidth="1"/>
    <col min="6661" max="6666" width="3.28515625" style="1" customWidth="1"/>
    <col min="6667" max="6668" width="9.140625" style="1" customWidth="1"/>
    <col min="6669" max="6672" width="3.28515625" style="1" customWidth="1"/>
    <col min="6673" max="6673" width="4.140625" style="1" customWidth="1"/>
    <col min="6674" max="6886" width="10.28515625" style="1"/>
    <col min="6887" max="6895" width="9.140625" style="1" customWidth="1"/>
    <col min="6896" max="6896" width="1" style="1" customWidth="1"/>
    <col min="6897" max="6900" width="3.28515625" style="1" customWidth="1"/>
    <col min="6901" max="6901" width="1.85546875" style="1" customWidth="1"/>
    <col min="6902" max="6902" width="17.85546875" style="1" customWidth="1"/>
    <col min="6903" max="6903" width="1.85546875" style="1" customWidth="1"/>
    <col min="6904" max="6907" width="3.28515625" style="1" customWidth="1"/>
    <col min="6908" max="6908" width="1.85546875" style="1" customWidth="1"/>
    <col min="6909" max="6909" width="12.42578125" style="1" customWidth="1"/>
    <col min="6910" max="6910" width="1.85546875" style="1" customWidth="1"/>
    <col min="6911" max="6913" width="3" style="1" customWidth="1"/>
    <col min="6914" max="6914" width="4.42578125" style="1" customWidth="1"/>
    <col min="6915" max="6916" width="3" style="1" customWidth="1"/>
    <col min="6917" max="6922" width="3.28515625" style="1" customWidth="1"/>
    <col min="6923" max="6924" width="9.140625" style="1" customWidth="1"/>
    <col min="6925" max="6928" width="3.28515625" style="1" customWidth="1"/>
    <col min="6929" max="6929" width="4.140625" style="1" customWidth="1"/>
    <col min="6930" max="7142" width="10.28515625" style="1"/>
    <col min="7143" max="7151" width="9.140625" style="1" customWidth="1"/>
    <col min="7152" max="7152" width="1" style="1" customWidth="1"/>
    <col min="7153" max="7156" width="3.28515625" style="1" customWidth="1"/>
    <col min="7157" max="7157" width="1.85546875" style="1" customWidth="1"/>
    <col min="7158" max="7158" width="17.85546875" style="1" customWidth="1"/>
    <col min="7159" max="7159" width="1.85546875" style="1" customWidth="1"/>
    <col min="7160" max="7163" width="3.28515625" style="1" customWidth="1"/>
    <col min="7164" max="7164" width="1.85546875" style="1" customWidth="1"/>
    <col min="7165" max="7165" width="12.42578125" style="1" customWidth="1"/>
    <col min="7166" max="7166" width="1.85546875" style="1" customWidth="1"/>
    <col min="7167" max="7169" width="3" style="1" customWidth="1"/>
    <col min="7170" max="7170" width="4.42578125" style="1" customWidth="1"/>
    <col min="7171" max="7172" width="3" style="1" customWidth="1"/>
    <col min="7173" max="7178" width="3.28515625" style="1" customWidth="1"/>
    <col min="7179" max="7180" width="9.140625" style="1" customWidth="1"/>
    <col min="7181" max="7184" width="3.28515625" style="1" customWidth="1"/>
    <col min="7185" max="7185" width="4.140625" style="1" customWidth="1"/>
    <col min="7186" max="7398" width="10.28515625" style="1"/>
    <col min="7399" max="7407" width="9.140625" style="1" customWidth="1"/>
    <col min="7408" max="7408" width="1" style="1" customWidth="1"/>
    <col min="7409" max="7412" width="3.28515625" style="1" customWidth="1"/>
    <col min="7413" max="7413" width="1.85546875" style="1" customWidth="1"/>
    <col min="7414" max="7414" width="17.85546875" style="1" customWidth="1"/>
    <col min="7415" max="7415" width="1.85546875" style="1" customWidth="1"/>
    <col min="7416" max="7419" width="3.28515625" style="1" customWidth="1"/>
    <col min="7420" max="7420" width="1.85546875" style="1" customWidth="1"/>
    <col min="7421" max="7421" width="12.42578125" style="1" customWidth="1"/>
    <col min="7422" max="7422" width="1.85546875" style="1" customWidth="1"/>
    <col min="7423" max="7425" width="3" style="1" customWidth="1"/>
    <col min="7426" max="7426" width="4.42578125" style="1" customWidth="1"/>
    <col min="7427" max="7428" width="3" style="1" customWidth="1"/>
    <col min="7429" max="7434" width="3.28515625" style="1" customWidth="1"/>
    <col min="7435" max="7436" width="9.140625" style="1" customWidth="1"/>
    <col min="7437" max="7440" width="3.28515625" style="1" customWidth="1"/>
    <col min="7441" max="7441" width="4.140625" style="1" customWidth="1"/>
    <col min="7442" max="7654" width="10.28515625" style="1"/>
    <col min="7655" max="7663" width="9.140625" style="1" customWidth="1"/>
    <col min="7664" max="7664" width="1" style="1" customWidth="1"/>
    <col min="7665" max="7668" width="3.28515625" style="1" customWidth="1"/>
    <col min="7669" max="7669" width="1.85546875" style="1" customWidth="1"/>
    <col min="7670" max="7670" width="17.85546875" style="1" customWidth="1"/>
    <col min="7671" max="7671" width="1.85546875" style="1" customWidth="1"/>
    <col min="7672" max="7675" width="3.28515625" style="1" customWidth="1"/>
    <col min="7676" max="7676" width="1.85546875" style="1" customWidth="1"/>
    <col min="7677" max="7677" width="12.42578125" style="1" customWidth="1"/>
    <col min="7678" max="7678" width="1.85546875" style="1" customWidth="1"/>
    <col min="7679" max="7681" width="3" style="1" customWidth="1"/>
    <col min="7682" max="7682" width="4.42578125" style="1" customWidth="1"/>
    <col min="7683" max="7684" width="3" style="1" customWidth="1"/>
    <col min="7685" max="7690" width="3.28515625" style="1" customWidth="1"/>
    <col min="7691" max="7692" width="9.140625" style="1" customWidth="1"/>
    <col min="7693" max="7696" width="3.28515625" style="1" customWidth="1"/>
    <col min="7697" max="7697" width="4.140625" style="1" customWidth="1"/>
    <col min="7698" max="7910" width="10.28515625" style="1"/>
    <col min="7911" max="7919" width="9.140625" style="1" customWidth="1"/>
    <col min="7920" max="7920" width="1" style="1" customWidth="1"/>
    <col min="7921" max="7924" width="3.28515625" style="1" customWidth="1"/>
    <col min="7925" max="7925" width="1.85546875" style="1" customWidth="1"/>
    <col min="7926" max="7926" width="17.85546875" style="1" customWidth="1"/>
    <col min="7927" max="7927" width="1.85546875" style="1" customWidth="1"/>
    <col min="7928" max="7931" width="3.28515625" style="1" customWidth="1"/>
    <col min="7932" max="7932" width="1.85546875" style="1" customWidth="1"/>
    <col min="7933" max="7933" width="12.42578125" style="1" customWidth="1"/>
    <col min="7934" max="7934" width="1.85546875" style="1" customWidth="1"/>
    <col min="7935" max="7937" width="3" style="1" customWidth="1"/>
    <col min="7938" max="7938" width="4.42578125" style="1" customWidth="1"/>
    <col min="7939" max="7940" width="3" style="1" customWidth="1"/>
    <col min="7941" max="7946" width="3.28515625" style="1" customWidth="1"/>
    <col min="7947" max="7948" width="9.140625" style="1" customWidth="1"/>
    <col min="7949" max="7952" width="3.28515625" style="1" customWidth="1"/>
    <col min="7953" max="7953" width="4.140625" style="1" customWidth="1"/>
    <col min="7954" max="8166" width="10.28515625" style="1"/>
    <col min="8167" max="8175" width="9.140625" style="1" customWidth="1"/>
    <col min="8176" max="8176" width="1" style="1" customWidth="1"/>
    <col min="8177" max="8180" width="3.28515625" style="1" customWidth="1"/>
    <col min="8181" max="8181" width="1.85546875" style="1" customWidth="1"/>
    <col min="8182" max="8182" width="17.85546875" style="1" customWidth="1"/>
    <col min="8183" max="8183" width="1.85546875" style="1" customWidth="1"/>
    <col min="8184" max="8187" width="3.28515625" style="1" customWidth="1"/>
    <col min="8188" max="8188" width="1.85546875" style="1" customWidth="1"/>
    <col min="8189" max="8189" width="12.42578125" style="1" customWidth="1"/>
    <col min="8190" max="8190" width="1.85546875" style="1" customWidth="1"/>
    <col min="8191" max="8193" width="3" style="1" customWidth="1"/>
    <col min="8194" max="8194" width="4.42578125" style="1" customWidth="1"/>
    <col min="8195" max="8196" width="3" style="1" customWidth="1"/>
    <col min="8197" max="8202" width="3.28515625" style="1" customWidth="1"/>
    <col min="8203" max="8204" width="9.140625" style="1" customWidth="1"/>
    <col min="8205" max="8208" width="3.28515625" style="1" customWidth="1"/>
    <col min="8209" max="8209" width="4.140625" style="1" customWidth="1"/>
    <col min="8210" max="8422" width="10.28515625" style="1"/>
    <col min="8423" max="8431" width="9.140625" style="1" customWidth="1"/>
    <col min="8432" max="8432" width="1" style="1" customWidth="1"/>
    <col min="8433" max="8436" width="3.28515625" style="1" customWidth="1"/>
    <col min="8437" max="8437" width="1.85546875" style="1" customWidth="1"/>
    <col min="8438" max="8438" width="17.85546875" style="1" customWidth="1"/>
    <col min="8439" max="8439" width="1.85546875" style="1" customWidth="1"/>
    <col min="8440" max="8443" width="3.28515625" style="1" customWidth="1"/>
    <col min="8444" max="8444" width="1.85546875" style="1" customWidth="1"/>
    <col min="8445" max="8445" width="12.42578125" style="1" customWidth="1"/>
    <col min="8446" max="8446" width="1.85546875" style="1" customWidth="1"/>
    <col min="8447" max="8449" width="3" style="1" customWidth="1"/>
    <col min="8450" max="8450" width="4.42578125" style="1" customWidth="1"/>
    <col min="8451" max="8452" width="3" style="1" customWidth="1"/>
    <col min="8453" max="8458" width="3.28515625" style="1" customWidth="1"/>
    <col min="8459" max="8460" width="9.140625" style="1" customWidth="1"/>
    <col min="8461" max="8464" width="3.28515625" style="1" customWidth="1"/>
    <col min="8465" max="8465" width="4.140625" style="1" customWidth="1"/>
    <col min="8466" max="8678" width="10.28515625" style="1"/>
    <col min="8679" max="8687" width="9.140625" style="1" customWidth="1"/>
    <col min="8688" max="8688" width="1" style="1" customWidth="1"/>
    <col min="8689" max="8692" width="3.28515625" style="1" customWidth="1"/>
    <col min="8693" max="8693" width="1.85546875" style="1" customWidth="1"/>
    <col min="8694" max="8694" width="17.85546875" style="1" customWidth="1"/>
    <col min="8695" max="8695" width="1.85546875" style="1" customWidth="1"/>
    <col min="8696" max="8699" width="3.28515625" style="1" customWidth="1"/>
    <col min="8700" max="8700" width="1.85546875" style="1" customWidth="1"/>
    <col min="8701" max="8701" width="12.42578125" style="1" customWidth="1"/>
    <col min="8702" max="8702" width="1.85546875" style="1" customWidth="1"/>
    <col min="8703" max="8705" width="3" style="1" customWidth="1"/>
    <col min="8706" max="8706" width="4.42578125" style="1" customWidth="1"/>
    <col min="8707" max="8708" width="3" style="1" customWidth="1"/>
    <col min="8709" max="8714" width="3.28515625" style="1" customWidth="1"/>
    <col min="8715" max="8716" width="9.140625" style="1" customWidth="1"/>
    <col min="8717" max="8720" width="3.28515625" style="1" customWidth="1"/>
    <col min="8721" max="8721" width="4.140625" style="1" customWidth="1"/>
    <col min="8722" max="8934" width="10.28515625" style="1"/>
    <col min="8935" max="8943" width="9.140625" style="1" customWidth="1"/>
    <col min="8944" max="8944" width="1" style="1" customWidth="1"/>
    <col min="8945" max="8948" width="3.28515625" style="1" customWidth="1"/>
    <col min="8949" max="8949" width="1.85546875" style="1" customWidth="1"/>
    <col min="8950" max="8950" width="17.85546875" style="1" customWidth="1"/>
    <col min="8951" max="8951" width="1.85546875" style="1" customWidth="1"/>
    <col min="8952" max="8955" width="3.28515625" style="1" customWidth="1"/>
    <col min="8956" max="8956" width="1.85546875" style="1" customWidth="1"/>
    <col min="8957" max="8957" width="12.42578125" style="1" customWidth="1"/>
    <col min="8958" max="8958" width="1.85546875" style="1" customWidth="1"/>
    <col min="8959" max="8961" width="3" style="1" customWidth="1"/>
    <col min="8962" max="8962" width="4.42578125" style="1" customWidth="1"/>
    <col min="8963" max="8964" width="3" style="1" customWidth="1"/>
    <col min="8965" max="8970" width="3.28515625" style="1" customWidth="1"/>
    <col min="8971" max="8972" width="9.140625" style="1" customWidth="1"/>
    <col min="8973" max="8976" width="3.28515625" style="1" customWidth="1"/>
    <col min="8977" max="8977" width="4.140625" style="1" customWidth="1"/>
    <col min="8978" max="9190" width="10.28515625" style="1"/>
    <col min="9191" max="9199" width="9.140625" style="1" customWidth="1"/>
    <col min="9200" max="9200" width="1" style="1" customWidth="1"/>
    <col min="9201" max="9204" width="3.28515625" style="1" customWidth="1"/>
    <col min="9205" max="9205" width="1.85546875" style="1" customWidth="1"/>
    <col min="9206" max="9206" width="17.85546875" style="1" customWidth="1"/>
    <col min="9207" max="9207" width="1.85546875" style="1" customWidth="1"/>
    <col min="9208" max="9211" width="3.28515625" style="1" customWidth="1"/>
    <col min="9212" max="9212" width="1.85546875" style="1" customWidth="1"/>
    <col min="9213" max="9213" width="12.42578125" style="1" customWidth="1"/>
    <col min="9214" max="9214" width="1.85546875" style="1" customWidth="1"/>
    <col min="9215" max="9217" width="3" style="1" customWidth="1"/>
    <col min="9218" max="9218" width="4.42578125" style="1" customWidth="1"/>
    <col min="9219" max="9220" width="3" style="1" customWidth="1"/>
    <col min="9221" max="9226" width="3.28515625" style="1" customWidth="1"/>
    <col min="9227" max="9228" width="9.140625" style="1" customWidth="1"/>
    <col min="9229" max="9232" width="3.28515625" style="1" customWidth="1"/>
    <col min="9233" max="9233" width="4.140625" style="1" customWidth="1"/>
    <col min="9234" max="9446" width="10.28515625" style="1"/>
    <col min="9447" max="9455" width="9.140625" style="1" customWidth="1"/>
    <col min="9456" max="9456" width="1" style="1" customWidth="1"/>
    <col min="9457" max="9460" width="3.28515625" style="1" customWidth="1"/>
    <col min="9461" max="9461" width="1.85546875" style="1" customWidth="1"/>
    <col min="9462" max="9462" width="17.85546875" style="1" customWidth="1"/>
    <col min="9463" max="9463" width="1.85546875" style="1" customWidth="1"/>
    <col min="9464" max="9467" width="3.28515625" style="1" customWidth="1"/>
    <col min="9468" max="9468" width="1.85546875" style="1" customWidth="1"/>
    <col min="9469" max="9469" width="12.42578125" style="1" customWidth="1"/>
    <col min="9470" max="9470" width="1.85546875" style="1" customWidth="1"/>
    <col min="9471" max="9473" width="3" style="1" customWidth="1"/>
    <col min="9474" max="9474" width="4.42578125" style="1" customWidth="1"/>
    <col min="9475" max="9476" width="3" style="1" customWidth="1"/>
    <col min="9477" max="9482" width="3.28515625" style="1" customWidth="1"/>
    <col min="9483" max="9484" width="9.140625" style="1" customWidth="1"/>
    <col min="9485" max="9488" width="3.28515625" style="1" customWidth="1"/>
    <col min="9489" max="9489" width="4.140625" style="1" customWidth="1"/>
    <col min="9490" max="9702" width="10.28515625" style="1"/>
    <col min="9703" max="9711" width="9.140625" style="1" customWidth="1"/>
    <col min="9712" max="9712" width="1" style="1" customWidth="1"/>
    <col min="9713" max="9716" width="3.28515625" style="1" customWidth="1"/>
    <col min="9717" max="9717" width="1.85546875" style="1" customWidth="1"/>
    <col min="9718" max="9718" width="17.85546875" style="1" customWidth="1"/>
    <col min="9719" max="9719" width="1.85546875" style="1" customWidth="1"/>
    <col min="9720" max="9723" width="3.28515625" style="1" customWidth="1"/>
    <col min="9724" max="9724" width="1.85546875" style="1" customWidth="1"/>
    <col min="9725" max="9725" width="12.42578125" style="1" customWidth="1"/>
    <col min="9726" max="9726" width="1.85546875" style="1" customWidth="1"/>
    <col min="9727" max="9729" width="3" style="1" customWidth="1"/>
    <col min="9730" max="9730" width="4.42578125" style="1" customWidth="1"/>
    <col min="9731" max="9732" width="3" style="1" customWidth="1"/>
    <col min="9733" max="9738" width="3.28515625" style="1" customWidth="1"/>
    <col min="9739" max="9740" width="9.140625" style="1" customWidth="1"/>
    <col min="9741" max="9744" width="3.28515625" style="1" customWidth="1"/>
    <col min="9745" max="9745" width="4.140625" style="1" customWidth="1"/>
    <col min="9746" max="9958" width="10.28515625" style="1"/>
    <col min="9959" max="9967" width="9.140625" style="1" customWidth="1"/>
    <col min="9968" max="9968" width="1" style="1" customWidth="1"/>
    <col min="9969" max="9972" width="3.28515625" style="1" customWidth="1"/>
    <col min="9973" max="9973" width="1.85546875" style="1" customWidth="1"/>
    <col min="9974" max="9974" width="17.85546875" style="1" customWidth="1"/>
    <col min="9975" max="9975" width="1.85546875" style="1" customWidth="1"/>
    <col min="9976" max="9979" width="3.28515625" style="1" customWidth="1"/>
    <col min="9980" max="9980" width="1.85546875" style="1" customWidth="1"/>
    <col min="9981" max="9981" width="12.42578125" style="1" customWidth="1"/>
    <col min="9982" max="9982" width="1.85546875" style="1" customWidth="1"/>
    <col min="9983" max="9985" width="3" style="1" customWidth="1"/>
    <col min="9986" max="9986" width="4.42578125" style="1" customWidth="1"/>
    <col min="9987" max="9988" width="3" style="1" customWidth="1"/>
    <col min="9989" max="9994" width="3.28515625" style="1" customWidth="1"/>
    <col min="9995" max="9996" width="9.140625" style="1" customWidth="1"/>
    <col min="9997" max="10000" width="3.28515625" style="1" customWidth="1"/>
    <col min="10001" max="10001" width="4.140625" style="1" customWidth="1"/>
    <col min="10002" max="10214" width="10.28515625" style="1"/>
    <col min="10215" max="10223" width="9.140625" style="1" customWidth="1"/>
    <col min="10224" max="10224" width="1" style="1" customWidth="1"/>
    <col min="10225" max="10228" width="3.28515625" style="1" customWidth="1"/>
    <col min="10229" max="10229" width="1.85546875" style="1" customWidth="1"/>
    <col min="10230" max="10230" width="17.85546875" style="1" customWidth="1"/>
    <col min="10231" max="10231" width="1.85546875" style="1" customWidth="1"/>
    <col min="10232" max="10235" width="3.28515625" style="1" customWidth="1"/>
    <col min="10236" max="10236" width="1.85546875" style="1" customWidth="1"/>
    <col min="10237" max="10237" width="12.42578125" style="1" customWidth="1"/>
    <col min="10238" max="10238" width="1.85546875" style="1" customWidth="1"/>
    <col min="10239" max="10241" width="3" style="1" customWidth="1"/>
    <col min="10242" max="10242" width="4.42578125" style="1" customWidth="1"/>
    <col min="10243" max="10244" width="3" style="1" customWidth="1"/>
    <col min="10245" max="10250" width="3.28515625" style="1" customWidth="1"/>
    <col min="10251" max="10252" width="9.140625" style="1" customWidth="1"/>
    <col min="10253" max="10256" width="3.28515625" style="1" customWidth="1"/>
    <col min="10257" max="10257" width="4.140625" style="1" customWidth="1"/>
    <col min="10258" max="10470" width="10.28515625" style="1"/>
    <col min="10471" max="10479" width="9.140625" style="1" customWidth="1"/>
    <col min="10480" max="10480" width="1" style="1" customWidth="1"/>
    <col min="10481" max="10484" width="3.28515625" style="1" customWidth="1"/>
    <col min="10485" max="10485" width="1.85546875" style="1" customWidth="1"/>
    <col min="10486" max="10486" width="17.85546875" style="1" customWidth="1"/>
    <col min="10487" max="10487" width="1.85546875" style="1" customWidth="1"/>
    <col min="10488" max="10491" width="3.28515625" style="1" customWidth="1"/>
    <col min="10492" max="10492" width="1.85546875" style="1" customWidth="1"/>
    <col min="10493" max="10493" width="12.42578125" style="1" customWidth="1"/>
    <col min="10494" max="10494" width="1.85546875" style="1" customWidth="1"/>
    <col min="10495" max="10497" width="3" style="1" customWidth="1"/>
    <col min="10498" max="10498" width="4.42578125" style="1" customWidth="1"/>
    <col min="10499" max="10500" width="3" style="1" customWidth="1"/>
    <col min="10501" max="10506" width="3.28515625" style="1" customWidth="1"/>
    <col min="10507" max="10508" width="9.140625" style="1" customWidth="1"/>
    <col min="10509" max="10512" width="3.28515625" style="1" customWidth="1"/>
    <col min="10513" max="10513" width="4.140625" style="1" customWidth="1"/>
    <col min="10514" max="10726" width="10.28515625" style="1"/>
    <col min="10727" max="10735" width="9.140625" style="1" customWidth="1"/>
    <col min="10736" max="10736" width="1" style="1" customWidth="1"/>
    <col min="10737" max="10740" width="3.28515625" style="1" customWidth="1"/>
    <col min="10741" max="10741" width="1.85546875" style="1" customWidth="1"/>
    <col min="10742" max="10742" width="17.85546875" style="1" customWidth="1"/>
    <col min="10743" max="10743" width="1.85546875" style="1" customWidth="1"/>
    <col min="10744" max="10747" width="3.28515625" style="1" customWidth="1"/>
    <col min="10748" max="10748" width="1.85546875" style="1" customWidth="1"/>
    <col min="10749" max="10749" width="12.42578125" style="1" customWidth="1"/>
    <col min="10750" max="10750" width="1.85546875" style="1" customWidth="1"/>
    <col min="10751" max="10753" width="3" style="1" customWidth="1"/>
    <col min="10754" max="10754" width="4.42578125" style="1" customWidth="1"/>
    <col min="10755" max="10756" width="3" style="1" customWidth="1"/>
    <col min="10757" max="10762" width="3.28515625" style="1" customWidth="1"/>
    <col min="10763" max="10764" width="9.140625" style="1" customWidth="1"/>
    <col min="10765" max="10768" width="3.28515625" style="1" customWidth="1"/>
    <col min="10769" max="10769" width="4.140625" style="1" customWidth="1"/>
    <col min="10770" max="10982" width="10.28515625" style="1"/>
    <col min="10983" max="10991" width="9.140625" style="1" customWidth="1"/>
    <col min="10992" max="10992" width="1" style="1" customWidth="1"/>
    <col min="10993" max="10996" width="3.28515625" style="1" customWidth="1"/>
    <col min="10997" max="10997" width="1.85546875" style="1" customWidth="1"/>
    <col min="10998" max="10998" width="17.85546875" style="1" customWidth="1"/>
    <col min="10999" max="10999" width="1.85546875" style="1" customWidth="1"/>
    <col min="11000" max="11003" width="3.28515625" style="1" customWidth="1"/>
    <col min="11004" max="11004" width="1.85546875" style="1" customWidth="1"/>
    <col min="11005" max="11005" width="12.42578125" style="1" customWidth="1"/>
    <col min="11006" max="11006" width="1.85546875" style="1" customWidth="1"/>
    <col min="11007" max="11009" width="3" style="1" customWidth="1"/>
    <col min="11010" max="11010" width="4.42578125" style="1" customWidth="1"/>
    <col min="11011" max="11012" width="3" style="1" customWidth="1"/>
    <col min="11013" max="11018" width="3.28515625" style="1" customWidth="1"/>
    <col min="11019" max="11020" width="9.140625" style="1" customWidth="1"/>
    <col min="11021" max="11024" width="3.28515625" style="1" customWidth="1"/>
    <col min="11025" max="11025" width="4.140625" style="1" customWidth="1"/>
    <col min="11026" max="11238" width="10.28515625" style="1"/>
    <col min="11239" max="11247" width="9.140625" style="1" customWidth="1"/>
    <col min="11248" max="11248" width="1" style="1" customWidth="1"/>
    <col min="11249" max="11252" width="3.28515625" style="1" customWidth="1"/>
    <col min="11253" max="11253" width="1.85546875" style="1" customWidth="1"/>
    <col min="11254" max="11254" width="17.85546875" style="1" customWidth="1"/>
    <col min="11255" max="11255" width="1.85546875" style="1" customWidth="1"/>
    <col min="11256" max="11259" width="3.28515625" style="1" customWidth="1"/>
    <col min="11260" max="11260" width="1.85546875" style="1" customWidth="1"/>
    <col min="11261" max="11261" width="12.42578125" style="1" customWidth="1"/>
    <col min="11262" max="11262" width="1.85546875" style="1" customWidth="1"/>
    <col min="11263" max="11265" width="3" style="1" customWidth="1"/>
    <col min="11266" max="11266" width="4.42578125" style="1" customWidth="1"/>
    <col min="11267" max="11268" width="3" style="1" customWidth="1"/>
    <col min="11269" max="11274" width="3.28515625" style="1" customWidth="1"/>
    <col min="11275" max="11276" width="9.140625" style="1" customWidth="1"/>
    <col min="11277" max="11280" width="3.28515625" style="1" customWidth="1"/>
    <col min="11281" max="11281" width="4.140625" style="1" customWidth="1"/>
    <col min="11282" max="11494" width="10.28515625" style="1"/>
    <col min="11495" max="11503" width="9.140625" style="1" customWidth="1"/>
    <col min="11504" max="11504" width="1" style="1" customWidth="1"/>
    <col min="11505" max="11508" width="3.28515625" style="1" customWidth="1"/>
    <col min="11509" max="11509" width="1.85546875" style="1" customWidth="1"/>
    <col min="11510" max="11510" width="17.85546875" style="1" customWidth="1"/>
    <col min="11511" max="11511" width="1.85546875" style="1" customWidth="1"/>
    <col min="11512" max="11515" width="3.28515625" style="1" customWidth="1"/>
    <col min="11516" max="11516" width="1.85546875" style="1" customWidth="1"/>
    <col min="11517" max="11517" width="12.42578125" style="1" customWidth="1"/>
    <col min="11518" max="11518" width="1.85546875" style="1" customWidth="1"/>
    <col min="11519" max="11521" width="3" style="1" customWidth="1"/>
    <col min="11522" max="11522" width="4.42578125" style="1" customWidth="1"/>
    <col min="11523" max="11524" width="3" style="1" customWidth="1"/>
    <col min="11525" max="11530" width="3.28515625" style="1" customWidth="1"/>
    <col min="11531" max="11532" width="9.140625" style="1" customWidth="1"/>
    <col min="11533" max="11536" width="3.28515625" style="1" customWidth="1"/>
    <col min="11537" max="11537" width="4.140625" style="1" customWidth="1"/>
    <col min="11538" max="11750" width="10.28515625" style="1"/>
    <col min="11751" max="11759" width="9.140625" style="1" customWidth="1"/>
    <col min="11760" max="11760" width="1" style="1" customWidth="1"/>
    <col min="11761" max="11764" width="3.28515625" style="1" customWidth="1"/>
    <col min="11765" max="11765" width="1.85546875" style="1" customWidth="1"/>
    <col min="11766" max="11766" width="17.85546875" style="1" customWidth="1"/>
    <col min="11767" max="11767" width="1.85546875" style="1" customWidth="1"/>
    <col min="11768" max="11771" width="3.28515625" style="1" customWidth="1"/>
    <col min="11772" max="11772" width="1.85546875" style="1" customWidth="1"/>
    <col min="11773" max="11773" width="12.42578125" style="1" customWidth="1"/>
    <col min="11774" max="11774" width="1.85546875" style="1" customWidth="1"/>
    <col min="11775" max="11777" width="3" style="1" customWidth="1"/>
    <col min="11778" max="11778" width="4.42578125" style="1" customWidth="1"/>
    <col min="11779" max="11780" width="3" style="1" customWidth="1"/>
    <col min="11781" max="11786" width="3.28515625" style="1" customWidth="1"/>
    <col min="11787" max="11788" width="9.140625" style="1" customWidth="1"/>
    <col min="11789" max="11792" width="3.28515625" style="1" customWidth="1"/>
    <col min="11793" max="11793" width="4.140625" style="1" customWidth="1"/>
    <col min="11794" max="12006" width="10.28515625" style="1"/>
    <col min="12007" max="12015" width="9.140625" style="1" customWidth="1"/>
    <col min="12016" max="12016" width="1" style="1" customWidth="1"/>
    <col min="12017" max="12020" width="3.28515625" style="1" customWidth="1"/>
    <col min="12021" max="12021" width="1.85546875" style="1" customWidth="1"/>
    <col min="12022" max="12022" width="17.85546875" style="1" customWidth="1"/>
    <col min="12023" max="12023" width="1.85546875" style="1" customWidth="1"/>
    <col min="12024" max="12027" width="3.28515625" style="1" customWidth="1"/>
    <col min="12028" max="12028" width="1.85546875" style="1" customWidth="1"/>
    <col min="12029" max="12029" width="12.42578125" style="1" customWidth="1"/>
    <col min="12030" max="12030" width="1.85546875" style="1" customWidth="1"/>
    <col min="12031" max="12033" width="3" style="1" customWidth="1"/>
    <col min="12034" max="12034" width="4.42578125" style="1" customWidth="1"/>
    <col min="12035" max="12036" width="3" style="1" customWidth="1"/>
    <col min="12037" max="12042" width="3.28515625" style="1" customWidth="1"/>
    <col min="12043" max="12044" width="9.140625" style="1" customWidth="1"/>
    <col min="12045" max="12048" width="3.28515625" style="1" customWidth="1"/>
    <col min="12049" max="12049" width="4.140625" style="1" customWidth="1"/>
    <col min="12050" max="12262" width="10.28515625" style="1"/>
    <col min="12263" max="12271" width="9.140625" style="1" customWidth="1"/>
    <col min="12272" max="12272" width="1" style="1" customWidth="1"/>
    <col min="12273" max="12276" width="3.28515625" style="1" customWidth="1"/>
    <col min="12277" max="12277" width="1.85546875" style="1" customWidth="1"/>
    <col min="12278" max="12278" width="17.85546875" style="1" customWidth="1"/>
    <col min="12279" max="12279" width="1.85546875" style="1" customWidth="1"/>
    <col min="12280" max="12283" width="3.28515625" style="1" customWidth="1"/>
    <col min="12284" max="12284" width="1.85546875" style="1" customWidth="1"/>
    <col min="12285" max="12285" width="12.42578125" style="1" customWidth="1"/>
    <col min="12286" max="12286" width="1.85546875" style="1" customWidth="1"/>
    <col min="12287" max="12289" width="3" style="1" customWidth="1"/>
    <col min="12290" max="12290" width="4.42578125" style="1" customWidth="1"/>
    <col min="12291" max="12292" width="3" style="1" customWidth="1"/>
    <col min="12293" max="12298" width="3.28515625" style="1" customWidth="1"/>
    <col min="12299" max="12300" width="9.140625" style="1" customWidth="1"/>
    <col min="12301" max="12304" width="3.28515625" style="1" customWidth="1"/>
    <col min="12305" max="12305" width="4.140625" style="1" customWidth="1"/>
    <col min="12306" max="12518" width="10.28515625" style="1"/>
    <col min="12519" max="12527" width="9.140625" style="1" customWidth="1"/>
    <col min="12528" max="12528" width="1" style="1" customWidth="1"/>
    <col min="12529" max="12532" width="3.28515625" style="1" customWidth="1"/>
    <col min="12533" max="12533" width="1.85546875" style="1" customWidth="1"/>
    <col min="12534" max="12534" width="17.85546875" style="1" customWidth="1"/>
    <col min="12535" max="12535" width="1.85546875" style="1" customWidth="1"/>
    <col min="12536" max="12539" width="3.28515625" style="1" customWidth="1"/>
    <col min="12540" max="12540" width="1.85546875" style="1" customWidth="1"/>
    <col min="12541" max="12541" width="12.42578125" style="1" customWidth="1"/>
    <col min="12542" max="12542" width="1.85546875" style="1" customWidth="1"/>
    <col min="12543" max="12545" width="3" style="1" customWidth="1"/>
    <col min="12546" max="12546" width="4.42578125" style="1" customWidth="1"/>
    <col min="12547" max="12548" width="3" style="1" customWidth="1"/>
    <col min="12549" max="12554" width="3.28515625" style="1" customWidth="1"/>
    <col min="12555" max="12556" width="9.140625" style="1" customWidth="1"/>
    <col min="12557" max="12560" width="3.28515625" style="1" customWidth="1"/>
    <col min="12561" max="12561" width="4.140625" style="1" customWidth="1"/>
    <col min="12562" max="12774" width="10.28515625" style="1"/>
    <col min="12775" max="12783" width="9.140625" style="1" customWidth="1"/>
    <col min="12784" max="12784" width="1" style="1" customWidth="1"/>
    <col min="12785" max="12788" width="3.28515625" style="1" customWidth="1"/>
    <col min="12789" max="12789" width="1.85546875" style="1" customWidth="1"/>
    <col min="12790" max="12790" width="17.85546875" style="1" customWidth="1"/>
    <col min="12791" max="12791" width="1.85546875" style="1" customWidth="1"/>
    <col min="12792" max="12795" width="3.28515625" style="1" customWidth="1"/>
    <col min="12796" max="12796" width="1.85546875" style="1" customWidth="1"/>
    <col min="12797" max="12797" width="12.42578125" style="1" customWidth="1"/>
    <col min="12798" max="12798" width="1.85546875" style="1" customWidth="1"/>
    <col min="12799" max="12801" width="3" style="1" customWidth="1"/>
    <col min="12802" max="12802" width="4.42578125" style="1" customWidth="1"/>
    <col min="12803" max="12804" width="3" style="1" customWidth="1"/>
    <col min="12805" max="12810" width="3.28515625" style="1" customWidth="1"/>
    <col min="12811" max="12812" width="9.140625" style="1" customWidth="1"/>
    <col min="12813" max="12816" width="3.28515625" style="1" customWidth="1"/>
    <col min="12817" max="12817" width="4.140625" style="1" customWidth="1"/>
    <col min="12818" max="13030" width="10.28515625" style="1"/>
    <col min="13031" max="13039" width="9.140625" style="1" customWidth="1"/>
    <col min="13040" max="13040" width="1" style="1" customWidth="1"/>
    <col min="13041" max="13044" width="3.28515625" style="1" customWidth="1"/>
    <col min="13045" max="13045" width="1.85546875" style="1" customWidth="1"/>
    <col min="13046" max="13046" width="17.85546875" style="1" customWidth="1"/>
    <col min="13047" max="13047" width="1.85546875" style="1" customWidth="1"/>
    <col min="13048" max="13051" width="3.28515625" style="1" customWidth="1"/>
    <col min="13052" max="13052" width="1.85546875" style="1" customWidth="1"/>
    <col min="13053" max="13053" width="12.42578125" style="1" customWidth="1"/>
    <col min="13054" max="13054" width="1.85546875" style="1" customWidth="1"/>
    <col min="13055" max="13057" width="3" style="1" customWidth="1"/>
    <col min="13058" max="13058" width="4.42578125" style="1" customWidth="1"/>
    <col min="13059" max="13060" width="3" style="1" customWidth="1"/>
    <col min="13061" max="13066" width="3.28515625" style="1" customWidth="1"/>
    <col min="13067" max="13068" width="9.140625" style="1" customWidth="1"/>
    <col min="13069" max="13072" width="3.28515625" style="1" customWidth="1"/>
    <col min="13073" max="13073" width="4.140625" style="1" customWidth="1"/>
    <col min="13074" max="13286" width="10.28515625" style="1"/>
    <col min="13287" max="13295" width="9.140625" style="1" customWidth="1"/>
    <col min="13296" max="13296" width="1" style="1" customWidth="1"/>
    <col min="13297" max="13300" width="3.28515625" style="1" customWidth="1"/>
    <col min="13301" max="13301" width="1.85546875" style="1" customWidth="1"/>
    <col min="13302" max="13302" width="17.85546875" style="1" customWidth="1"/>
    <col min="13303" max="13303" width="1.85546875" style="1" customWidth="1"/>
    <col min="13304" max="13307" width="3.28515625" style="1" customWidth="1"/>
    <col min="13308" max="13308" width="1.85546875" style="1" customWidth="1"/>
    <col min="13309" max="13309" width="12.42578125" style="1" customWidth="1"/>
    <col min="13310" max="13310" width="1.85546875" style="1" customWidth="1"/>
    <col min="13311" max="13313" width="3" style="1" customWidth="1"/>
    <col min="13314" max="13314" width="4.42578125" style="1" customWidth="1"/>
    <col min="13315" max="13316" width="3" style="1" customWidth="1"/>
    <col min="13317" max="13322" width="3.28515625" style="1" customWidth="1"/>
    <col min="13323" max="13324" width="9.140625" style="1" customWidth="1"/>
    <col min="13325" max="13328" width="3.28515625" style="1" customWidth="1"/>
    <col min="13329" max="13329" width="4.140625" style="1" customWidth="1"/>
    <col min="13330" max="13542" width="10.28515625" style="1"/>
    <col min="13543" max="13551" width="9.140625" style="1" customWidth="1"/>
    <col min="13552" max="13552" width="1" style="1" customWidth="1"/>
    <col min="13553" max="13556" width="3.28515625" style="1" customWidth="1"/>
    <col min="13557" max="13557" width="1.85546875" style="1" customWidth="1"/>
    <col min="13558" max="13558" width="17.85546875" style="1" customWidth="1"/>
    <col min="13559" max="13559" width="1.85546875" style="1" customWidth="1"/>
    <col min="13560" max="13563" width="3.28515625" style="1" customWidth="1"/>
    <col min="13564" max="13564" width="1.85546875" style="1" customWidth="1"/>
    <col min="13565" max="13565" width="12.42578125" style="1" customWidth="1"/>
    <col min="13566" max="13566" width="1.85546875" style="1" customWidth="1"/>
    <col min="13567" max="13569" width="3" style="1" customWidth="1"/>
    <col min="13570" max="13570" width="4.42578125" style="1" customWidth="1"/>
    <col min="13571" max="13572" width="3" style="1" customWidth="1"/>
    <col min="13573" max="13578" width="3.28515625" style="1" customWidth="1"/>
    <col min="13579" max="13580" width="9.140625" style="1" customWidth="1"/>
    <col min="13581" max="13584" width="3.28515625" style="1" customWidth="1"/>
    <col min="13585" max="13585" width="4.140625" style="1" customWidth="1"/>
    <col min="13586" max="13798" width="10.28515625" style="1"/>
    <col min="13799" max="13807" width="9.140625" style="1" customWidth="1"/>
    <col min="13808" max="13808" width="1" style="1" customWidth="1"/>
    <col min="13809" max="13812" width="3.28515625" style="1" customWidth="1"/>
    <col min="13813" max="13813" width="1.85546875" style="1" customWidth="1"/>
    <col min="13814" max="13814" width="17.85546875" style="1" customWidth="1"/>
    <col min="13815" max="13815" width="1.85546875" style="1" customWidth="1"/>
    <col min="13816" max="13819" width="3.28515625" style="1" customWidth="1"/>
    <col min="13820" max="13820" width="1.85546875" style="1" customWidth="1"/>
    <col min="13821" max="13821" width="12.42578125" style="1" customWidth="1"/>
    <col min="13822" max="13822" width="1.85546875" style="1" customWidth="1"/>
    <col min="13823" max="13825" width="3" style="1" customWidth="1"/>
    <col min="13826" max="13826" width="4.42578125" style="1" customWidth="1"/>
    <col min="13827" max="13828" width="3" style="1" customWidth="1"/>
    <col min="13829" max="13834" width="3.28515625" style="1" customWidth="1"/>
    <col min="13835" max="13836" width="9.140625" style="1" customWidth="1"/>
    <col min="13837" max="13840" width="3.28515625" style="1" customWidth="1"/>
    <col min="13841" max="13841" width="4.140625" style="1" customWidth="1"/>
    <col min="13842" max="14054" width="10.28515625" style="1"/>
    <col min="14055" max="14063" width="9.140625" style="1" customWidth="1"/>
    <col min="14064" max="14064" width="1" style="1" customWidth="1"/>
    <col min="14065" max="14068" width="3.28515625" style="1" customWidth="1"/>
    <col min="14069" max="14069" width="1.85546875" style="1" customWidth="1"/>
    <col min="14070" max="14070" width="17.85546875" style="1" customWidth="1"/>
    <col min="14071" max="14071" width="1.85546875" style="1" customWidth="1"/>
    <col min="14072" max="14075" width="3.28515625" style="1" customWidth="1"/>
    <col min="14076" max="14076" width="1.85546875" style="1" customWidth="1"/>
    <col min="14077" max="14077" width="12.42578125" style="1" customWidth="1"/>
    <col min="14078" max="14078" width="1.85546875" style="1" customWidth="1"/>
    <col min="14079" max="14081" width="3" style="1" customWidth="1"/>
    <col min="14082" max="14082" width="4.42578125" style="1" customWidth="1"/>
    <col min="14083" max="14084" width="3" style="1" customWidth="1"/>
    <col min="14085" max="14090" width="3.28515625" style="1" customWidth="1"/>
    <col min="14091" max="14092" width="9.140625" style="1" customWidth="1"/>
    <col min="14093" max="14096" width="3.28515625" style="1" customWidth="1"/>
    <col min="14097" max="14097" width="4.140625" style="1" customWidth="1"/>
    <col min="14098" max="14310" width="10.28515625" style="1"/>
    <col min="14311" max="14319" width="9.140625" style="1" customWidth="1"/>
    <col min="14320" max="14320" width="1" style="1" customWidth="1"/>
    <col min="14321" max="14324" width="3.28515625" style="1" customWidth="1"/>
    <col min="14325" max="14325" width="1.85546875" style="1" customWidth="1"/>
    <col min="14326" max="14326" width="17.85546875" style="1" customWidth="1"/>
    <col min="14327" max="14327" width="1.85546875" style="1" customWidth="1"/>
    <col min="14328" max="14331" width="3.28515625" style="1" customWidth="1"/>
    <col min="14332" max="14332" width="1.85546875" style="1" customWidth="1"/>
    <col min="14333" max="14333" width="12.42578125" style="1" customWidth="1"/>
    <col min="14334" max="14334" width="1.85546875" style="1" customWidth="1"/>
    <col min="14335" max="14337" width="3" style="1" customWidth="1"/>
    <col min="14338" max="14338" width="4.42578125" style="1" customWidth="1"/>
    <col min="14339" max="14340" width="3" style="1" customWidth="1"/>
    <col min="14341" max="14346" width="3.28515625" style="1" customWidth="1"/>
    <col min="14347" max="14348" width="9.140625" style="1" customWidth="1"/>
    <col min="14349" max="14352" width="3.28515625" style="1" customWidth="1"/>
    <col min="14353" max="14353" width="4.140625" style="1" customWidth="1"/>
    <col min="14354" max="14566" width="10.28515625" style="1"/>
    <col min="14567" max="14575" width="9.140625" style="1" customWidth="1"/>
    <col min="14576" max="14576" width="1" style="1" customWidth="1"/>
    <col min="14577" max="14580" width="3.28515625" style="1" customWidth="1"/>
    <col min="14581" max="14581" width="1.85546875" style="1" customWidth="1"/>
    <col min="14582" max="14582" width="17.85546875" style="1" customWidth="1"/>
    <col min="14583" max="14583" width="1.85546875" style="1" customWidth="1"/>
    <col min="14584" max="14587" width="3.28515625" style="1" customWidth="1"/>
    <col min="14588" max="14588" width="1.85546875" style="1" customWidth="1"/>
    <col min="14589" max="14589" width="12.42578125" style="1" customWidth="1"/>
    <col min="14590" max="14590" width="1.85546875" style="1" customWidth="1"/>
    <col min="14591" max="14593" width="3" style="1" customWidth="1"/>
    <col min="14594" max="14594" width="4.42578125" style="1" customWidth="1"/>
    <col min="14595" max="14596" width="3" style="1" customWidth="1"/>
    <col min="14597" max="14602" width="3.28515625" style="1" customWidth="1"/>
    <col min="14603" max="14604" width="9.140625" style="1" customWidth="1"/>
    <col min="14605" max="14608" width="3.28515625" style="1" customWidth="1"/>
    <col min="14609" max="14609" width="4.140625" style="1" customWidth="1"/>
    <col min="14610" max="14822" width="10.28515625" style="1"/>
    <col min="14823" max="14831" width="9.140625" style="1" customWidth="1"/>
    <col min="14832" max="14832" width="1" style="1" customWidth="1"/>
    <col min="14833" max="14836" width="3.28515625" style="1" customWidth="1"/>
    <col min="14837" max="14837" width="1.85546875" style="1" customWidth="1"/>
    <col min="14838" max="14838" width="17.85546875" style="1" customWidth="1"/>
    <col min="14839" max="14839" width="1.85546875" style="1" customWidth="1"/>
    <col min="14840" max="14843" width="3.28515625" style="1" customWidth="1"/>
    <col min="14844" max="14844" width="1.85546875" style="1" customWidth="1"/>
    <col min="14845" max="14845" width="12.42578125" style="1" customWidth="1"/>
    <col min="14846" max="14846" width="1.85546875" style="1" customWidth="1"/>
    <col min="14847" max="14849" width="3" style="1" customWidth="1"/>
    <col min="14850" max="14850" width="4.42578125" style="1" customWidth="1"/>
    <col min="14851" max="14852" width="3" style="1" customWidth="1"/>
    <col min="14853" max="14858" width="3.28515625" style="1" customWidth="1"/>
    <col min="14859" max="14860" width="9.140625" style="1" customWidth="1"/>
    <col min="14861" max="14864" width="3.28515625" style="1" customWidth="1"/>
    <col min="14865" max="14865" width="4.140625" style="1" customWidth="1"/>
    <col min="14866" max="15078" width="10.28515625" style="1"/>
    <col min="15079" max="15087" width="9.140625" style="1" customWidth="1"/>
    <col min="15088" max="15088" width="1" style="1" customWidth="1"/>
    <col min="15089" max="15092" width="3.28515625" style="1" customWidth="1"/>
    <col min="15093" max="15093" width="1.85546875" style="1" customWidth="1"/>
    <col min="15094" max="15094" width="17.85546875" style="1" customWidth="1"/>
    <col min="15095" max="15095" width="1.85546875" style="1" customWidth="1"/>
    <col min="15096" max="15099" width="3.28515625" style="1" customWidth="1"/>
    <col min="15100" max="15100" width="1.85546875" style="1" customWidth="1"/>
    <col min="15101" max="15101" width="12.42578125" style="1" customWidth="1"/>
    <col min="15102" max="15102" width="1.85546875" style="1" customWidth="1"/>
    <col min="15103" max="15105" width="3" style="1" customWidth="1"/>
    <col min="15106" max="15106" width="4.42578125" style="1" customWidth="1"/>
    <col min="15107" max="15108" width="3" style="1" customWidth="1"/>
    <col min="15109" max="15114" width="3.28515625" style="1" customWidth="1"/>
    <col min="15115" max="15116" width="9.140625" style="1" customWidth="1"/>
    <col min="15117" max="15120" width="3.28515625" style="1" customWidth="1"/>
    <col min="15121" max="15121" width="4.140625" style="1" customWidth="1"/>
    <col min="15122" max="15334" width="10.28515625" style="1"/>
    <col min="15335" max="15343" width="9.140625" style="1" customWidth="1"/>
    <col min="15344" max="15344" width="1" style="1" customWidth="1"/>
    <col min="15345" max="15348" width="3.28515625" style="1" customWidth="1"/>
    <col min="15349" max="15349" width="1.85546875" style="1" customWidth="1"/>
    <col min="15350" max="15350" width="17.85546875" style="1" customWidth="1"/>
    <col min="15351" max="15351" width="1.85546875" style="1" customWidth="1"/>
    <col min="15352" max="15355" width="3.28515625" style="1" customWidth="1"/>
    <col min="15356" max="15356" width="1.85546875" style="1" customWidth="1"/>
    <col min="15357" max="15357" width="12.42578125" style="1" customWidth="1"/>
    <col min="15358" max="15358" width="1.85546875" style="1" customWidth="1"/>
    <col min="15359" max="15361" width="3" style="1" customWidth="1"/>
    <col min="15362" max="15362" width="4.42578125" style="1" customWidth="1"/>
    <col min="15363" max="15364" width="3" style="1" customWidth="1"/>
    <col min="15365" max="15370" width="3.28515625" style="1" customWidth="1"/>
    <col min="15371" max="15372" width="9.140625" style="1" customWidth="1"/>
    <col min="15373" max="15376" width="3.28515625" style="1" customWidth="1"/>
    <col min="15377" max="15377" width="4.140625" style="1" customWidth="1"/>
    <col min="15378" max="15590" width="10.28515625" style="1"/>
    <col min="15591" max="15599" width="9.140625" style="1" customWidth="1"/>
    <col min="15600" max="15600" width="1" style="1" customWidth="1"/>
    <col min="15601" max="15604" width="3.28515625" style="1" customWidth="1"/>
    <col min="15605" max="15605" width="1.85546875" style="1" customWidth="1"/>
    <col min="15606" max="15606" width="17.85546875" style="1" customWidth="1"/>
    <col min="15607" max="15607" width="1.85546875" style="1" customWidth="1"/>
    <col min="15608" max="15611" width="3.28515625" style="1" customWidth="1"/>
    <col min="15612" max="15612" width="1.85546875" style="1" customWidth="1"/>
    <col min="15613" max="15613" width="12.42578125" style="1" customWidth="1"/>
    <col min="15614" max="15614" width="1.85546875" style="1" customWidth="1"/>
    <col min="15615" max="15617" width="3" style="1" customWidth="1"/>
    <col min="15618" max="15618" width="4.42578125" style="1" customWidth="1"/>
    <col min="15619" max="15620" width="3" style="1" customWidth="1"/>
    <col min="15621" max="15626" width="3.28515625" style="1" customWidth="1"/>
    <col min="15627" max="15628" width="9.140625" style="1" customWidth="1"/>
    <col min="15629" max="15632" width="3.28515625" style="1" customWidth="1"/>
    <col min="15633" max="15633" width="4.140625" style="1" customWidth="1"/>
    <col min="15634" max="15846" width="10.28515625" style="1"/>
    <col min="15847" max="15855" width="9.140625" style="1" customWidth="1"/>
    <col min="15856" max="15856" width="1" style="1" customWidth="1"/>
    <col min="15857" max="15860" width="3.28515625" style="1" customWidth="1"/>
    <col min="15861" max="15861" width="1.85546875" style="1" customWidth="1"/>
    <col min="15862" max="15862" width="17.85546875" style="1" customWidth="1"/>
    <col min="15863" max="15863" width="1.85546875" style="1" customWidth="1"/>
    <col min="15864" max="15867" width="3.28515625" style="1" customWidth="1"/>
    <col min="15868" max="15868" width="1.85546875" style="1" customWidth="1"/>
    <col min="15869" max="15869" width="12.42578125" style="1" customWidth="1"/>
    <col min="15870" max="15870" width="1.85546875" style="1" customWidth="1"/>
    <col min="15871" max="15873" width="3" style="1" customWidth="1"/>
    <col min="15874" max="15874" width="4.42578125" style="1" customWidth="1"/>
    <col min="15875" max="15876" width="3" style="1" customWidth="1"/>
    <col min="15877" max="15882" width="3.28515625" style="1" customWidth="1"/>
    <col min="15883" max="15884" width="9.140625" style="1" customWidth="1"/>
    <col min="15885" max="15888" width="3.28515625" style="1" customWidth="1"/>
    <col min="15889" max="15889" width="4.140625" style="1" customWidth="1"/>
    <col min="15890" max="16102" width="10.28515625" style="1"/>
    <col min="16103" max="16111" width="9.140625" style="1" customWidth="1"/>
    <col min="16112" max="16112" width="1" style="1" customWidth="1"/>
    <col min="16113" max="16116" width="3.28515625" style="1" customWidth="1"/>
    <col min="16117" max="16117" width="1.85546875" style="1" customWidth="1"/>
    <col min="16118" max="16118" width="17.85546875" style="1" customWidth="1"/>
    <col min="16119" max="16119" width="1.85546875" style="1" customWidth="1"/>
    <col min="16120" max="16123" width="3.28515625" style="1" customWidth="1"/>
    <col min="16124" max="16124" width="1.85546875" style="1" customWidth="1"/>
    <col min="16125" max="16125" width="12.42578125" style="1" customWidth="1"/>
    <col min="16126" max="16126" width="1.85546875" style="1" customWidth="1"/>
    <col min="16127" max="16129" width="3" style="1" customWidth="1"/>
    <col min="16130" max="16130" width="4.42578125" style="1" customWidth="1"/>
    <col min="16131" max="16132" width="3" style="1" customWidth="1"/>
    <col min="16133" max="16138" width="3.28515625" style="1" customWidth="1"/>
    <col min="16139" max="16140" width="9.140625" style="1" customWidth="1"/>
    <col min="16141" max="16144" width="3.28515625" style="1" customWidth="1"/>
    <col min="16145" max="16145" width="4.140625" style="1" customWidth="1"/>
    <col min="16146" max="16384" width="10.28515625" style="1"/>
  </cols>
  <sheetData>
    <row r="1" spans="1:31" ht="30" x14ac:dyDescent="0.25">
      <c r="E1" s="2" t="s">
        <v>0</v>
      </c>
      <c r="G1" s="4"/>
      <c r="H1" s="5" t="s">
        <v>1</v>
      </c>
      <c r="I1" s="6"/>
    </row>
    <row r="2" spans="1:31" ht="24" customHeight="1" x14ac:dyDescent="0.25">
      <c r="E2" s="11"/>
      <c r="F2" s="12" t="s">
        <v>2</v>
      </c>
      <c r="G2" s="13"/>
      <c r="H2" s="14">
        <v>544505432.78999996</v>
      </c>
      <c r="I2" s="15"/>
      <c r="J2" s="16"/>
      <c r="K2" s="16"/>
      <c r="L2" s="16"/>
      <c r="M2" s="16"/>
      <c r="N2" s="16"/>
      <c r="O2" s="16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D2" s="1"/>
    </row>
    <row r="3" spans="1:31" ht="24" customHeight="1" x14ac:dyDescent="0.25">
      <c r="E3" s="11"/>
      <c r="F3" s="18" t="s">
        <v>3</v>
      </c>
      <c r="G3" s="13"/>
      <c r="H3" s="19">
        <v>611465439.32000005</v>
      </c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D3" s="1"/>
    </row>
    <row r="4" spans="1:31" ht="24" customHeight="1" x14ac:dyDescent="0.25">
      <c r="E4" s="11"/>
      <c r="F4" s="18" t="s">
        <v>4</v>
      </c>
      <c r="G4" s="13"/>
      <c r="H4" s="20">
        <v>-66960006.530000091</v>
      </c>
      <c r="I4" s="2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22"/>
      <c r="AD4" s="1"/>
    </row>
    <row r="5" spans="1:31" ht="18" customHeight="1" x14ac:dyDescent="0.25">
      <c r="B5" s="23"/>
      <c r="C5" s="23"/>
      <c r="D5" s="23"/>
      <c r="E5" s="2" t="s">
        <v>3825</v>
      </c>
      <c r="F5" s="24"/>
      <c r="G5" s="13"/>
      <c r="H5" s="1"/>
      <c r="I5" s="2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D5" s="1"/>
    </row>
    <row r="6" spans="1:31" s="30" customFormat="1" ht="9.75" customHeight="1" thickBot="1" x14ac:dyDescent="0.3">
      <c r="A6" s="26"/>
      <c r="B6" s="26"/>
      <c r="C6" s="26"/>
      <c r="D6" s="26"/>
      <c r="E6" s="27"/>
      <c r="F6" s="27"/>
      <c r="G6" s="28"/>
      <c r="H6" s="26"/>
      <c r="I6" s="29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Y6" s="31"/>
      <c r="Z6" s="31"/>
      <c r="AA6" s="31"/>
      <c r="AB6" s="31"/>
      <c r="AC6" s="32"/>
      <c r="AD6" s="33"/>
      <c r="AE6" s="34"/>
    </row>
    <row r="7" spans="1:31" s="30" customFormat="1" ht="43.5" customHeight="1" thickBot="1" x14ac:dyDescent="0.3">
      <c r="A7" s="35" t="s">
        <v>5</v>
      </c>
      <c r="B7" s="36" t="s">
        <v>6</v>
      </c>
      <c r="C7" s="36" t="s">
        <v>7</v>
      </c>
      <c r="D7" s="36" t="s">
        <v>8</v>
      </c>
      <c r="E7" s="37" t="s">
        <v>9</v>
      </c>
      <c r="F7" s="37" t="s">
        <v>10</v>
      </c>
      <c r="G7" s="38" t="s">
        <v>11</v>
      </c>
      <c r="H7" s="39" t="s">
        <v>12</v>
      </c>
      <c r="I7" s="40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Y7" s="42"/>
      <c r="Z7" s="42"/>
      <c r="AA7" s="42"/>
      <c r="AB7" s="42"/>
      <c r="AD7" s="33"/>
      <c r="AE7" s="34"/>
    </row>
    <row r="8" spans="1:31" s="52" customFormat="1" ht="22.5" customHeight="1" x14ac:dyDescent="0.25">
      <c r="A8" s="43"/>
      <c r="B8" s="44"/>
      <c r="C8" s="45"/>
      <c r="D8" s="45"/>
      <c r="E8" s="46"/>
      <c r="F8" s="47" t="s">
        <v>13</v>
      </c>
      <c r="G8" s="48"/>
      <c r="H8" s="50"/>
      <c r="I8" s="51"/>
      <c r="AE8" s="53"/>
    </row>
    <row r="9" spans="1:31" s="52" customFormat="1" ht="15" customHeight="1" x14ac:dyDescent="0.25">
      <c r="A9" s="54" t="s">
        <v>11</v>
      </c>
      <c r="B9" s="55"/>
      <c r="C9" s="56" t="s">
        <v>14</v>
      </c>
      <c r="D9" s="56" t="s">
        <v>14</v>
      </c>
      <c r="E9" s="57" t="s">
        <v>15</v>
      </c>
      <c r="F9" s="58" t="s">
        <v>16</v>
      </c>
      <c r="G9" s="59">
        <f>+G10+G19+G34+G39</f>
        <v>0</v>
      </c>
      <c r="H9" s="60">
        <v>501863635.75</v>
      </c>
      <c r="I9" s="61"/>
      <c r="J9" s="49"/>
      <c r="P9" s="62"/>
      <c r="R9" s="63"/>
      <c r="S9" s="64"/>
      <c r="T9" s="63"/>
      <c r="AE9" s="53"/>
    </row>
    <row r="10" spans="1:31" s="71" customFormat="1" ht="15" customHeight="1" x14ac:dyDescent="0.25">
      <c r="A10" s="65" t="s">
        <v>11</v>
      </c>
      <c r="B10" s="66"/>
      <c r="C10" s="56" t="s">
        <v>14</v>
      </c>
      <c r="D10" s="56" t="s">
        <v>14</v>
      </c>
      <c r="E10" s="67" t="s">
        <v>17</v>
      </c>
      <c r="F10" s="68" t="s">
        <v>18</v>
      </c>
      <c r="G10" s="69">
        <f>+G11+G18</f>
        <v>0</v>
      </c>
      <c r="H10" s="70">
        <v>496452418.07999998</v>
      </c>
      <c r="I10" s="61"/>
      <c r="J10" s="49"/>
      <c r="L10" s="52"/>
      <c r="R10" s="63"/>
      <c r="S10" s="64"/>
      <c r="T10" s="63"/>
      <c r="AE10" s="72"/>
    </row>
    <row r="11" spans="1:31" s="80" customFormat="1" ht="15" customHeight="1" x14ac:dyDescent="0.25">
      <c r="A11" s="65" t="s">
        <v>11</v>
      </c>
      <c r="B11" s="73"/>
      <c r="C11" s="56" t="s">
        <v>14</v>
      </c>
      <c r="D11" s="56" t="s">
        <v>14</v>
      </c>
      <c r="E11" s="74" t="s">
        <v>19</v>
      </c>
      <c r="F11" s="75" t="s">
        <v>20</v>
      </c>
      <c r="G11" s="76">
        <f>SUM(G12:G17)</f>
        <v>0</v>
      </c>
      <c r="H11" s="78">
        <v>482694138.75</v>
      </c>
      <c r="I11" s="79"/>
      <c r="J11" s="49"/>
      <c r="L11" s="52"/>
      <c r="R11" s="63"/>
      <c r="S11" s="64"/>
      <c r="T11" s="63"/>
      <c r="AE11" s="34"/>
    </row>
    <row r="12" spans="1:31" s="80" customFormat="1" ht="15" customHeight="1" x14ac:dyDescent="0.25">
      <c r="A12" s="65"/>
      <c r="B12" s="73"/>
      <c r="C12" s="56" t="s">
        <v>14</v>
      </c>
      <c r="D12" s="56" t="s">
        <v>8</v>
      </c>
      <c r="E12" s="81" t="s">
        <v>21</v>
      </c>
      <c r="F12" s="82" t="s">
        <v>22</v>
      </c>
      <c r="G12" s="83"/>
      <c r="H12" s="84">
        <v>482438331.75</v>
      </c>
      <c r="I12" s="85"/>
      <c r="J12" s="49"/>
      <c r="L12" s="52"/>
      <c r="R12" s="63"/>
      <c r="S12" s="64"/>
      <c r="T12" s="63"/>
      <c r="AE12" s="34"/>
    </row>
    <row r="13" spans="1:31" s="80" customFormat="1" ht="15" customHeight="1" x14ac:dyDescent="0.25">
      <c r="A13" s="65"/>
      <c r="B13" s="73"/>
      <c r="C13" s="56" t="s">
        <v>14</v>
      </c>
      <c r="D13" s="56" t="s">
        <v>8</v>
      </c>
      <c r="E13" s="81" t="s">
        <v>23</v>
      </c>
      <c r="F13" s="82" t="s">
        <v>24</v>
      </c>
      <c r="G13" s="83"/>
      <c r="H13" s="84">
        <v>255807</v>
      </c>
      <c r="I13" s="85"/>
      <c r="J13" s="49"/>
      <c r="L13" s="52"/>
      <c r="R13" s="63"/>
      <c r="S13" s="64"/>
      <c r="T13" s="63"/>
      <c r="AE13" s="34"/>
    </row>
    <row r="14" spans="1:31" s="80" customFormat="1" ht="15" customHeight="1" x14ac:dyDescent="0.25">
      <c r="A14" s="65"/>
      <c r="B14" s="73"/>
      <c r="C14" s="56" t="s">
        <v>14</v>
      </c>
      <c r="D14" s="56" t="s">
        <v>14</v>
      </c>
      <c r="E14" s="86" t="s">
        <v>25</v>
      </c>
      <c r="F14" s="87" t="s">
        <v>26</v>
      </c>
      <c r="G14" s="88"/>
      <c r="H14" s="84">
        <v>0</v>
      </c>
      <c r="I14" s="85"/>
      <c r="J14" s="49"/>
      <c r="L14" s="52"/>
      <c r="R14" s="63"/>
      <c r="S14" s="64"/>
      <c r="T14" s="63"/>
      <c r="AE14" s="34"/>
    </row>
    <row r="15" spans="1:31" s="80" customFormat="1" ht="15" customHeight="1" x14ac:dyDescent="0.25">
      <c r="A15" s="65"/>
      <c r="B15" s="73"/>
      <c r="C15" s="56" t="s">
        <v>14</v>
      </c>
      <c r="D15" s="56" t="s">
        <v>8</v>
      </c>
      <c r="E15" s="86" t="s">
        <v>27</v>
      </c>
      <c r="F15" s="89" t="s">
        <v>28</v>
      </c>
      <c r="G15" s="90"/>
      <c r="H15" s="91">
        <v>0</v>
      </c>
      <c r="I15" s="79"/>
      <c r="J15" s="49"/>
      <c r="L15" s="52"/>
      <c r="R15" s="63"/>
      <c r="S15" s="64"/>
      <c r="T15" s="63"/>
      <c r="AE15" s="34"/>
    </row>
    <row r="16" spans="1:31" s="80" customFormat="1" ht="15" customHeight="1" x14ac:dyDescent="0.25">
      <c r="A16" s="65"/>
      <c r="B16" s="73"/>
      <c r="C16" s="56" t="s">
        <v>14</v>
      </c>
      <c r="D16" s="56" t="s">
        <v>8</v>
      </c>
      <c r="E16" s="86" t="s">
        <v>29</v>
      </c>
      <c r="F16" s="89" t="s">
        <v>30</v>
      </c>
      <c r="G16" s="90"/>
      <c r="H16" s="91">
        <v>0</v>
      </c>
      <c r="I16" s="79"/>
      <c r="J16" s="49"/>
      <c r="L16" s="52"/>
      <c r="R16" s="63"/>
      <c r="S16" s="64"/>
      <c r="T16" s="63"/>
      <c r="AE16" s="34"/>
    </row>
    <row r="17" spans="1:31" s="80" customFormat="1" ht="15" customHeight="1" x14ac:dyDescent="0.25">
      <c r="A17" s="65"/>
      <c r="B17" s="73"/>
      <c r="C17" s="56" t="s">
        <v>14</v>
      </c>
      <c r="D17" s="56" t="s">
        <v>8</v>
      </c>
      <c r="E17" s="81" t="s">
        <v>31</v>
      </c>
      <c r="F17" s="82" t="s">
        <v>32</v>
      </c>
      <c r="G17" s="83"/>
      <c r="H17" s="84">
        <v>0</v>
      </c>
      <c r="I17" s="85"/>
      <c r="J17" s="49"/>
      <c r="L17" s="52"/>
      <c r="R17" s="63"/>
      <c r="S17" s="64"/>
      <c r="T17" s="63"/>
      <c r="AE17" s="34"/>
    </row>
    <row r="18" spans="1:31" s="80" customFormat="1" ht="15" customHeight="1" x14ac:dyDescent="0.25">
      <c r="A18" s="65"/>
      <c r="B18" s="73"/>
      <c r="C18" s="56" t="s">
        <v>14</v>
      </c>
      <c r="D18" s="56" t="s">
        <v>8</v>
      </c>
      <c r="E18" s="74" t="s">
        <v>33</v>
      </c>
      <c r="F18" s="75" t="s">
        <v>34</v>
      </c>
      <c r="G18" s="92"/>
      <c r="H18" s="78">
        <v>13758279.33</v>
      </c>
      <c r="I18" s="79"/>
      <c r="J18" s="49"/>
      <c r="L18" s="52"/>
      <c r="R18" s="63"/>
      <c r="S18" s="64"/>
      <c r="T18" s="63"/>
      <c r="AE18" s="34"/>
    </row>
    <row r="19" spans="1:31" s="80" customFormat="1" ht="15" customHeight="1" x14ac:dyDescent="0.25">
      <c r="A19" s="65" t="s">
        <v>11</v>
      </c>
      <c r="B19" s="73"/>
      <c r="C19" s="56" t="s">
        <v>14</v>
      </c>
      <c r="D19" s="56" t="s">
        <v>14</v>
      </c>
      <c r="E19" s="67" t="s">
        <v>35</v>
      </c>
      <c r="F19" s="93" t="s">
        <v>36</v>
      </c>
      <c r="G19" s="69">
        <f>+G20+G25+G28</f>
        <v>0</v>
      </c>
      <c r="H19" s="70">
        <v>5411217.6699999999</v>
      </c>
      <c r="I19" s="61"/>
      <c r="J19" s="49"/>
      <c r="L19" s="52"/>
      <c r="R19" s="63"/>
      <c r="S19" s="64"/>
      <c r="T19" s="63"/>
      <c r="AE19" s="34"/>
    </row>
    <row r="20" spans="1:31" s="80" customFormat="1" ht="15" customHeight="1" x14ac:dyDescent="0.25">
      <c r="A20" s="65" t="s">
        <v>11</v>
      </c>
      <c r="B20" s="73"/>
      <c r="C20" s="56" t="s">
        <v>14</v>
      </c>
      <c r="D20" s="56" t="s">
        <v>14</v>
      </c>
      <c r="E20" s="74" t="s">
        <v>37</v>
      </c>
      <c r="F20" s="75" t="s">
        <v>38</v>
      </c>
      <c r="G20" s="92">
        <f>SUM(G21:G24)</f>
        <v>0</v>
      </c>
      <c r="H20" s="95">
        <v>2613744.88</v>
      </c>
      <c r="I20" s="85"/>
      <c r="J20" s="49"/>
      <c r="L20" s="52"/>
      <c r="R20" s="63"/>
      <c r="S20" s="64"/>
      <c r="T20" s="63"/>
      <c r="AE20" s="34"/>
    </row>
    <row r="21" spans="1:31" s="80" customFormat="1" ht="15" customHeight="1" x14ac:dyDescent="0.25">
      <c r="A21" s="65"/>
      <c r="B21" s="73"/>
      <c r="C21" s="56" t="s">
        <v>14</v>
      </c>
      <c r="D21" s="56" t="s">
        <v>8</v>
      </c>
      <c r="E21" s="81" t="s">
        <v>39</v>
      </c>
      <c r="F21" s="82" t="s">
        <v>40</v>
      </c>
      <c r="G21" s="83"/>
      <c r="H21" s="84">
        <v>2613744.88</v>
      </c>
      <c r="I21" s="85"/>
      <c r="J21" s="49"/>
      <c r="L21" s="52"/>
      <c r="R21" s="63"/>
      <c r="S21" s="64"/>
      <c r="T21" s="63"/>
      <c r="AE21" s="34"/>
    </row>
    <row r="22" spans="1:31" s="80" customFormat="1" ht="15" customHeight="1" x14ac:dyDescent="0.25">
      <c r="A22" s="65"/>
      <c r="B22" s="73"/>
      <c r="C22" s="56" t="s">
        <v>14</v>
      </c>
      <c r="D22" s="56" t="s">
        <v>8</v>
      </c>
      <c r="E22" s="81" t="s">
        <v>41</v>
      </c>
      <c r="F22" s="82" t="s">
        <v>42</v>
      </c>
      <c r="G22" s="96"/>
      <c r="H22" s="84">
        <v>0</v>
      </c>
      <c r="I22" s="85"/>
      <c r="J22" s="49"/>
      <c r="L22" s="52"/>
      <c r="R22" s="63"/>
      <c r="S22" s="64"/>
      <c r="T22" s="63"/>
      <c r="AE22" s="34"/>
    </row>
    <row r="23" spans="1:31" s="80" customFormat="1" ht="15" customHeight="1" x14ac:dyDescent="0.25">
      <c r="A23" s="65"/>
      <c r="B23" s="73"/>
      <c r="C23" s="56" t="s">
        <v>14</v>
      </c>
      <c r="D23" s="56" t="s">
        <v>8</v>
      </c>
      <c r="E23" s="81" t="s">
        <v>43</v>
      </c>
      <c r="F23" s="82" t="s">
        <v>44</v>
      </c>
      <c r="G23" s="83"/>
      <c r="H23" s="84">
        <v>0</v>
      </c>
      <c r="I23" s="85"/>
      <c r="J23" s="49"/>
      <c r="L23" s="52"/>
      <c r="R23" s="63"/>
      <c r="S23" s="64"/>
      <c r="T23" s="63"/>
      <c r="AE23" s="34"/>
    </row>
    <row r="24" spans="1:31" s="80" customFormat="1" ht="15" customHeight="1" x14ac:dyDescent="0.25">
      <c r="A24" s="65"/>
      <c r="B24" s="73"/>
      <c r="C24" s="56" t="s">
        <v>14</v>
      </c>
      <c r="D24" s="56" t="s">
        <v>8</v>
      </c>
      <c r="E24" s="81" t="s">
        <v>45</v>
      </c>
      <c r="F24" s="82" t="s">
        <v>46</v>
      </c>
      <c r="G24" s="83"/>
      <c r="H24" s="84">
        <v>0</v>
      </c>
      <c r="I24" s="85"/>
      <c r="J24" s="49"/>
      <c r="L24" s="52"/>
      <c r="R24" s="63"/>
      <c r="S24" s="64"/>
      <c r="T24" s="63"/>
      <c r="AE24" s="34"/>
    </row>
    <row r="25" spans="1:31" s="80" customFormat="1" ht="15" customHeight="1" x14ac:dyDescent="0.25">
      <c r="A25" s="65" t="s">
        <v>11</v>
      </c>
      <c r="B25" s="73"/>
      <c r="C25" s="56" t="s">
        <v>14</v>
      </c>
      <c r="D25" s="56" t="s">
        <v>14</v>
      </c>
      <c r="E25" s="74" t="s">
        <v>47</v>
      </c>
      <c r="F25" s="75" t="s">
        <v>48</v>
      </c>
      <c r="G25" s="97">
        <f>SUM(G26:G27)</f>
        <v>0</v>
      </c>
      <c r="H25" s="95">
        <v>252691.36</v>
      </c>
      <c r="I25" s="85"/>
      <c r="J25" s="49"/>
      <c r="L25" s="52"/>
      <c r="R25" s="63"/>
      <c r="S25" s="64"/>
      <c r="T25" s="63"/>
      <c r="AE25" s="34"/>
    </row>
    <row r="26" spans="1:31" s="80" customFormat="1" ht="15" customHeight="1" x14ac:dyDescent="0.25">
      <c r="A26" s="65"/>
      <c r="B26" s="73" t="s">
        <v>7</v>
      </c>
      <c r="C26" s="56" t="s">
        <v>7</v>
      </c>
      <c r="D26" s="56" t="s">
        <v>8</v>
      </c>
      <c r="E26" s="81" t="s">
        <v>49</v>
      </c>
      <c r="F26" s="82" t="s">
        <v>50</v>
      </c>
      <c r="G26" s="83"/>
      <c r="H26" s="84">
        <v>0</v>
      </c>
      <c r="I26" s="85"/>
      <c r="J26" s="49"/>
      <c r="L26" s="52"/>
      <c r="R26" s="63"/>
      <c r="S26" s="64"/>
      <c r="T26" s="63"/>
      <c r="AE26" s="34"/>
    </row>
    <row r="27" spans="1:31" s="80" customFormat="1" ht="15" customHeight="1" x14ac:dyDescent="0.25">
      <c r="A27" s="65"/>
      <c r="B27" s="73" t="s">
        <v>7</v>
      </c>
      <c r="C27" s="56" t="s">
        <v>7</v>
      </c>
      <c r="D27" s="56" t="s">
        <v>8</v>
      </c>
      <c r="E27" s="81" t="s">
        <v>51</v>
      </c>
      <c r="F27" s="82" t="s">
        <v>52</v>
      </c>
      <c r="G27" s="83"/>
      <c r="H27" s="84">
        <v>252691.36</v>
      </c>
      <c r="I27" s="85"/>
      <c r="J27" s="49"/>
      <c r="L27" s="52"/>
      <c r="R27" s="63"/>
      <c r="S27" s="64"/>
      <c r="T27" s="63"/>
      <c r="AE27" s="34"/>
    </row>
    <row r="28" spans="1:31" s="33" customFormat="1" ht="15" customHeight="1" x14ac:dyDescent="0.25">
      <c r="A28" s="98" t="s">
        <v>11</v>
      </c>
      <c r="B28" s="99"/>
      <c r="C28" s="56" t="s">
        <v>14</v>
      </c>
      <c r="D28" s="56" t="s">
        <v>14</v>
      </c>
      <c r="E28" s="74" t="s">
        <v>53</v>
      </c>
      <c r="F28" s="75" t="s">
        <v>54</v>
      </c>
      <c r="G28" s="100">
        <f>SUM(G29:G33)</f>
        <v>0</v>
      </c>
      <c r="H28" s="101">
        <v>2544781.4300000002</v>
      </c>
      <c r="I28" s="102"/>
      <c r="J28" s="49"/>
      <c r="L28" s="52"/>
      <c r="R28" s="63"/>
      <c r="S28" s="64"/>
      <c r="T28" s="63"/>
      <c r="AE28" s="34"/>
    </row>
    <row r="29" spans="1:31" s="33" customFormat="1" ht="15" customHeight="1" x14ac:dyDescent="0.25">
      <c r="A29" s="98"/>
      <c r="B29" s="99"/>
      <c r="C29" s="56" t="s">
        <v>14</v>
      </c>
      <c r="D29" s="56" t="s">
        <v>8</v>
      </c>
      <c r="E29" s="81" t="s">
        <v>55</v>
      </c>
      <c r="F29" s="82" t="s">
        <v>56</v>
      </c>
      <c r="G29" s="83"/>
      <c r="H29" s="84">
        <v>0</v>
      </c>
      <c r="I29" s="85"/>
      <c r="J29" s="49"/>
      <c r="L29" s="52"/>
      <c r="R29" s="63"/>
      <c r="S29" s="64"/>
      <c r="T29" s="63"/>
      <c r="AE29" s="34"/>
    </row>
    <row r="30" spans="1:31" s="33" customFormat="1" ht="15" customHeight="1" x14ac:dyDescent="0.25">
      <c r="A30" s="98"/>
      <c r="B30" s="99"/>
      <c r="C30" s="56" t="s">
        <v>14</v>
      </c>
      <c r="D30" s="56" t="s">
        <v>8</v>
      </c>
      <c r="E30" s="81" t="s">
        <v>57</v>
      </c>
      <c r="F30" s="82" t="s">
        <v>58</v>
      </c>
      <c r="G30" s="83"/>
      <c r="H30" s="84">
        <v>0</v>
      </c>
      <c r="I30" s="85"/>
      <c r="J30" s="49"/>
      <c r="L30" s="52"/>
      <c r="R30" s="63"/>
      <c r="S30" s="64"/>
      <c r="T30" s="63"/>
      <c r="AE30" s="34"/>
    </row>
    <row r="31" spans="1:31" s="33" customFormat="1" ht="15" customHeight="1" x14ac:dyDescent="0.25">
      <c r="A31" s="98"/>
      <c r="B31" s="99"/>
      <c r="C31" s="56" t="s">
        <v>14</v>
      </c>
      <c r="D31" s="56" t="s">
        <v>8</v>
      </c>
      <c r="E31" s="81" t="s">
        <v>59</v>
      </c>
      <c r="F31" s="82" t="s">
        <v>60</v>
      </c>
      <c r="G31" s="83"/>
      <c r="H31" s="84">
        <v>2544781.4300000002</v>
      </c>
      <c r="I31" s="85"/>
      <c r="J31" s="49"/>
      <c r="L31" s="52"/>
      <c r="R31" s="63"/>
      <c r="S31" s="64"/>
      <c r="T31" s="63"/>
      <c r="AE31" s="34"/>
    </row>
    <row r="32" spans="1:31" s="33" customFormat="1" ht="15" customHeight="1" x14ac:dyDescent="0.25">
      <c r="A32" s="98"/>
      <c r="B32" s="99"/>
      <c r="C32" s="56" t="s">
        <v>14</v>
      </c>
      <c r="D32" s="56" t="s">
        <v>8</v>
      </c>
      <c r="E32" s="81" t="s">
        <v>61</v>
      </c>
      <c r="F32" s="82" t="s">
        <v>62</v>
      </c>
      <c r="G32" s="83"/>
      <c r="H32" s="84">
        <v>0</v>
      </c>
      <c r="I32" s="85"/>
      <c r="J32" s="49"/>
      <c r="L32" s="52"/>
      <c r="R32" s="63"/>
      <c r="S32" s="64"/>
      <c r="T32" s="63"/>
      <c r="AE32" s="34"/>
    </row>
    <row r="33" spans="1:31" s="33" customFormat="1" ht="15" customHeight="1" x14ac:dyDescent="0.25">
      <c r="A33" s="98"/>
      <c r="B33" s="99"/>
      <c r="C33" s="56" t="s">
        <v>14</v>
      </c>
      <c r="D33" s="56" t="s">
        <v>8</v>
      </c>
      <c r="E33" s="81" t="s">
        <v>63</v>
      </c>
      <c r="F33" s="82" t="s">
        <v>64</v>
      </c>
      <c r="G33" s="83"/>
      <c r="H33" s="84">
        <v>0</v>
      </c>
      <c r="I33" s="85"/>
      <c r="J33" s="49"/>
      <c r="L33" s="52"/>
      <c r="R33" s="63"/>
      <c r="S33" s="64"/>
      <c r="T33" s="63"/>
      <c r="AE33" s="34"/>
    </row>
    <row r="34" spans="1:31" s="80" customFormat="1" ht="15" customHeight="1" x14ac:dyDescent="0.25">
      <c r="A34" s="65" t="s">
        <v>11</v>
      </c>
      <c r="B34" s="73"/>
      <c r="C34" s="56" t="s">
        <v>14</v>
      </c>
      <c r="D34" s="56" t="s">
        <v>14</v>
      </c>
      <c r="E34" s="67" t="s">
        <v>65</v>
      </c>
      <c r="F34" s="68" t="s">
        <v>66</v>
      </c>
      <c r="G34" s="69">
        <f>SUM(G35:G38)</f>
        <v>0</v>
      </c>
      <c r="H34" s="70">
        <v>0</v>
      </c>
      <c r="I34" s="61"/>
      <c r="J34" s="49"/>
      <c r="L34" s="52"/>
      <c r="R34" s="63"/>
      <c r="S34" s="64"/>
      <c r="T34" s="63"/>
      <c r="AE34" s="34"/>
    </row>
    <row r="35" spans="1:31" s="80" customFormat="1" ht="15" customHeight="1" x14ac:dyDescent="0.25">
      <c r="A35" s="65"/>
      <c r="B35" s="73"/>
      <c r="C35" s="56" t="s">
        <v>14</v>
      </c>
      <c r="D35" s="56" t="s">
        <v>8</v>
      </c>
      <c r="E35" s="74" t="s">
        <v>67</v>
      </c>
      <c r="F35" s="75" t="s">
        <v>68</v>
      </c>
      <c r="G35" s="92"/>
      <c r="H35" s="95">
        <v>0</v>
      </c>
      <c r="I35" s="85"/>
      <c r="J35" s="49"/>
      <c r="L35" s="52"/>
      <c r="R35" s="63"/>
      <c r="S35" s="64"/>
      <c r="T35" s="63"/>
      <c r="AE35" s="34"/>
    </row>
    <row r="36" spans="1:31" s="80" customFormat="1" ht="15" customHeight="1" x14ac:dyDescent="0.25">
      <c r="A36" s="65"/>
      <c r="B36" s="73"/>
      <c r="C36" s="56" t="s">
        <v>14</v>
      </c>
      <c r="D36" s="56" t="s">
        <v>8</v>
      </c>
      <c r="E36" s="74" t="s">
        <v>69</v>
      </c>
      <c r="F36" s="75" t="s">
        <v>70</v>
      </c>
      <c r="G36" s="92"/>
      <c r="H36" s="95">
        <v>0</v>
      </c>
      <c r="I36" s="85"/>
      <c r="J36" s="49"/>
      <c r="L36" s="52"/>
      <c r="R36" s="63"/>
      <c r="S36" s="64"/>
      <c r="T36" s="63"/>
      <c r="AE36" s="34"/>
    </row>
    <row r="37" spans="1:31" s="80" customFormat="1" ht="15" customHeight="1" x14ac:dyDescent="0.25">
      <c r="A37" s="65"/>
      <c r="B37" s="73"/>
      <c r="C37" s="56" t="s">
        <v>14</v>
      </c>
      <c r="D37" s="56" t="s">
        <v>8</v>
      </c>
      <c r="E37" s="74" t="s">
        <v>71</v>
      </c>
      <c r="F37" s="75" t="s">
        <v>72</v>
      </c>
      <c r="G37" s="92"/>
      <c r="H37" s="95">
        <v>0</v>
      </c>
      <c r="I37" s="85"/>
      <c r="J37" s="49"/>
      <c r="L37" s="52"/>
      <c r="R37" s="63"/>
      <c r="S37" s="64"/>
      <c r="T37" s="63"/>
      <c r="AE37" s="34"/>
    </row>
    <row r="38" spans="1:31" s="80" customFormat="1" ht="15" customHeight="1" x14ac:dyDescent="0.25">
      <c r="A38" s="65"/>
      <c r="B38" s="73"/>
      <c r="C38" s="56" t="s">
        <v>14</v>
      </c>
      <c r="D38" s="56" t="s">
        <v>8</v>
      </c>
      <c r="E38" s="74" t="s">
        <v>73</v>
      </c>
      <c r="F38" s="75" t="s">
        <v>74</v>
      </c>
      <c r="G38" s="92"/>
      <c r="H38" s="95">
        <v>0</v>
      </c>
      <c r="I38" s="85"/>
      <c r="J38" s="49"/>
      <c r="L38" s="52"/>
      <c r="R38" s="63"/>
      <c r="S38" s="64"/>
      <c r="T38" s="63"/>
      <c r="AE38" s="34"/>
    </row>
    <row r="39" spans="1:31" s="80" customFormat="1" ht="15" customHeight="1" x14ac:dyDescent="0.25">
      <c r="A39" s="65"/>
      <c r="B39" s="73"/>
      <c r="C39" s="56" t="s">
        <v>14</v>
      </c>
      <c r="D39" s="56" t="s">
        <v>8</v>
      </c>
      <c r="E39" s="67" t="s">
        <v>75</v>
      </c>
      <c r="F39" s="68" t="s">
        <v>76</v>
      </c>
      <c r="G39" s="103"/>
      <c r="H39" s="105">
        <v>0</v>
      </c>
      <c r="I39" s="106"/>
      <c r="J39" s="49"/>
      <c r="L39" s="52"/>
      <c r="R39" s="63"/>
      <c r="S39" s="64"/>
      <c r="T39" s="63"/>
      <c r="AE39" s="34"/>
    </row>
    <row r="40" spans="1:31" s="80" customFormat="1" ht="15" customHeight="1" x14ac:dyDescent="0.25">
      <c r="A40" s="65" t="s">
        <v>11</v>
      </c>
      <c r="B40" s="73"/>
      <c r="C40" s="56" t="s">
        <v>14</v>
      </c>
      <c r="D40" s="56" t="s">
        <v>14</v>
      </c>
      <c r="E40" s="107" t="s">
        <v>77</v>
      </c>
      <c r="F40" s="108" t="s">
        <v>78</v>
      </c>
      <c r="G40" s="109">
        <f>+G41+G42</f>
        <v>0</v>
      </c>
      <c r="H40" s="60">
        <v>-4592601.46</v>
      </c>
      <c r="I40" s="61"/>
      <c r="J40" s="49"/>
      <c r="L40" s="52"/>
      <c r="R40" s="63"/>
      <c r="S40" s="64"/>
      <c r="T40" s="63"/>
      <c r="AE40" s="34"/>
    </row>
    <row r="41" spans="1:31" s="80" customFormat="1" ht="15" customHeight="1" x14ac:dyDescent="0.25">
      <c r="A41" s="65"/>
      <c r="B41" s="73"/>
      <c r="C41" s="56" t="s">
        <v>14</v>
      </c>
      <c r="D41" s="56" t="s">
        <v>8</v>
      </c>
      <c r="E41" s="67" t="s">
        <v>79</v>
      </c>
      <c r="F41" s="68" t="s">
        <v>80</v>
      </c>
      <c r="G41" s="103"/>
      <c r="H41" s="111">
        <v>-4592601.46</v>
      </c>
      <c r="I41" s="85"/>
      <c r="J41" s="49"/>
      <c r="L41" s="52"/>
      <c r="R41" s="63"/>
      <c r="S41" s="64"/>
      <c r="T41" s="63"/>
      <c r="AE41" s="34"/>
    </row>
    <row r="42" spans="1:31" s="80" customFormat="1" ht="15" customHeight="1" x14ac:dyDescent="0.25">
      <c r="A42" s="65"/>
      <c r="B42" s="73"/>
      <c r="C42" s="56" t="s">
        <v>14</v>
      </c>
      <c r="D42" s="56" t="s">
        <v>8</v>
      </c>
      <c r="E42" s="67" t="s">
        <v>81</v>
      </c>
      <c r="F42" s="68" t="s">
        <v>82</v>
      </c>
      <c r="G42" s="103"/>
      <c r="H42" s="111">
        <v>0</v>
      </c>
      <c r="I42" s="85"/>
      <c r="J42" s="49"/>
      <c r="L42" s="52"/>
      <c r="R42" s="63"/>
      <c r="S42" s="64"/>
      <c r="T42" s="63"/>
      <c r="AE42" s="34"/>
    </row>
    <row r="43" spans="1:31" s="33" customFormat="1" ht="15" customHeight="1" x14ac:dyDescent="0.25">
      <c r="A43" s="98" t="s">
        <v>11</v>
      </c>
      <c r="B43" s="99"/>
      <c r="C43" s="56" t="s">
        <v>14</v>
      </c>
      <c r="D43" s="56" t="s">
        <v>14</v>
      </c>
      <c r="E43" s="107" t="s">
        <v>83</v>
      </c>
      <c r="F43" s="108" t="s">
        <v>84</v>
      </c>
      <c r="G43" s="112">
        <f>SUM(G44:G48)</f>
        <v>0</v>
      </c>
      <c r="H43" s="113">
        <v>0</v>
      </c>
      <c r="I43" s="85"/>
      <c r="J43" s="49"/>
      <c r="L43" s="52"/>
      <c r="R43" s="63"/>
      <c r="S43" s="64"/>
      <c r="T43" s="63"/>
      <c r="AE43" s="34"/>
    </row>
    <row r="44" spans="1:31" s="32" customFormat="1" ht="15" customHeight="1" x14ac:dyDescent="0.25">
      <c r="A44" s="98"/>
      <c r="B44" s="99"/>
      <c r="C44" s="56" t="s">
        <v>14</v>
      </c>
      <c r="D44" s="56" t="s">
        <v>8</v>
      </c>
      <c r="E44" s="67" t="s">
        <v>85</v>
      </c>
      <c r="F44" s="68" t="s">
        <v>86</v>
      </c>
      <c r="G44" s="103"/>
      <c r="H44" s="111">
        <v>0</v>
      </c>
      <c r="I44" s="85"/>
      <c r="J44" s="49"/>
      <c r="L44" s="52"/>
      <c r="R44" s="63"/>
      <c r="S44" s="64"/>
      <c r="T44" s="63"/>
      <c r="AE44" s="114"/>
    </row>
    <row r="45" spans="1:31" s="33" customFormat="1" ht="15" customHeight="1" x14ac:dyDescent="0.25">
      <c r="A45" s="98"/>
      <c r="B45" s="99"/>
      <c r="C45" s="56" t="s">
        <v>14</v>
      </c>
      <c r="D45" s="56" t="s">
        <v>8</v>
      </c>
      <c r="E45" s="67" t="s">
        <v>87</v>
      </c>
      <c r="F45" s="68" t="s">
        <v>88</v>
      </c>
      <c r="G45" s="103"/>
      <c r="H45" s="111">
        <v>0</v>
      </c>
      <c r="I45" s="85"/>
      <c r="J45" s="49"/>
      <c r="L45" s="52"/>
      <c r="R45" s="63"/>
      <c r="S45" s="64"/>
      <c r="T45" s="63"/>
      <c r="AE45" s="34"/>
    </row>
    <row r="46" spans="1:31" s="33" customFormat="1" ht="15" customHeight="1" x14ac:dyDescent="0.25">
      <c r="A46" s="98"/>
      <c r="B46" s="99"/>
      <c r="C46" s="56" t="s">
        <v>14</v>
      </c>
      <c r="D46" s="56" t="s">
        <v>8</v>
      </c>
      <c r="E46" s="67" t="s">
        <v>89</v>
      </c>
      <c r="F46" s="68" t="s">
        <v>90</v>
      </c>
      <c r="G46" s="103"/>
      <c r="H46" s="111">
        <v>0</v>
      </c>
      <c r="I46" s="85"/>
      <c r="J46" s="49"/>
      <c r="L46" s="52"/>
      <c r="R46" s="63"/>
      <c r="S46" s="64"/>
      <c r="T46" s="63"/>
      <c r="AE46" s="34"/>
    </row>
    <row r="47" spans="1:31" s="33" customFormat="1" ht="15" customHeight="1" x14ac:dyDescent="0.25">
      <c r="A47" s="98"/>
      <c r="B47" s="99"/>
      <c r="C47" s="56" t="s">
        <v>14</v>
      </c>
      <c r="D47" s="56" t="s">
        <v>8</v>
      </c>
      <c r="E47" s="67" t="s">
        <v>91</v>
      </c>
      <c r="F47" s="68" t="s">
        <v>92</v>
      </c>
      <c r="G47" s="103"/>
      <c r="H47" s="111">
        <v>0</v>
      </c>
      <c r="I47" s="85"/>
      <c r="J47" s="49"/>
      <c r="L47" s="52"/>
      <c r="R47" s="63"/>
      <c r="S47" s="64"/>
      <c r="T47" s="63"/>
      <c r="AE47" s="34"/>
    </row>
    <row r="48" spans="1:31" s="33" customFormat="1" ht="15" customHeight="1" x14ac:dyDescent="0.25">
      <c r="A48" s="98"/>
      <c r="B48" s="99"/>
      <c r="C48" s="56" t="s">
        <v>14</v>
      </c>
      <c r="D48" s="56" t="s">
        <v>8</v>
      </c>
      <c r="E48" s="67" t="s">
        <v>93</v>
      </c>
      <c r="F48" s="68" t="s">
        <v>94</v>
      </c>
      <c r="G48" s="103"/>
      <c r="H48" s="111">
        <v>0</v>
      </c>
      <c r="I48" s="85"/>
      <c r="J48" s="49"/>
      <c r="L48" s="52"/>
      <c r="R48" s="63"/>
      <c r="S48" s="64"/>
      <c r="T48" s="63"/>
      <c r="AE48" s="34"/>
    </row>
    <row r="49" spans="1:31" s="80" customFormat="1" ht="15" customHeight="1" x14ac:dyDescent="0.25">
      <c r="A49" s="65" t="s">
        <v>11</v>
      </c>
      <c r="B49" s="73"/>
      <c r="C49" s="56" t="s">
        <v>14</v>
      </c>
      <c r="D49" s="56" t="s">
        <v>14</v>
      </c>
      <c r="E49" s="107" t="s">
        <v>95</v>
      </c>
      <c r="F49" s="108" t="s">
        <v>96</v>
      </c>
      <c r="G49" s="109">
        <f>+G50+G89+G95+G96</f>
        <v>0</v>
      </c>
      <c r="H49" s="60">
        <v>24110085.030000001</v>
      </c>
      <c r="I49" s="61"/>
      <c r="J49" s="49"/>
      <c r="L49" s="52"/>
      <c r="R49" s="63"/>
      <c r="S49" s="64"/>
      <c r="T49" s="63"/>
      <c r="AE49" s="34"/>
    </row>
    <row r="50" spans="1:31" s="80" customFormat="1" ht="15" customHeight="1" x14ac:dyDescent="0.25">
      <c r="A50" s="65" t="s">
        <v>11</v>
      </c>
      <c r="B50" s="73"/>
      <c r="C50" s="56" t="s">
        <v>14</v>
      </c>
      <c r="D50" s="56" t="s">
        <v>14</v>
      </c>
      <c r="E50" s="67" t="s">
        <v>97</v>
      </c>
      <c r="F50" s="68" t="s">
        <v>98</v>
      </c>
      <c r="G50" s="115">
        <f>G51+G67+G68</f>
        <v>0</v>
      </c>
      <c r="H50" s="111">
        <v>21114307.170000002</v>
      </c>
      <c r="I50" s="85"/>
      <c r="J50" s="49"/>
      <c r="L50" s="52"/>
      <c r="R50" s="63"/>
      <c r="S50" s="64"/>
      <c r="T50" s="63"/>
      <c r="AE50" s="34"/>
    </row>
    <row r="51" spans="1:31" s="80" customFormat="1" ht="15" customHeight="1" x14ac:dyDescent="0.25">
      <c r="A51" s="65" t="s">
        <v>11</v>
      </c>
      <c r="B51" s="73" t="s">
        <v>7</v>
      </c>
      <c r="C51" s="56" t="s">
        <v>7</v>
      </c>
      <c r="D51" s="56" t="s">
        <v>14</v>
      </c>
      <c r="E51" s="74" t="s">
        <v>99</v>
      </c>
      <c r="F51" s="75" t="s">
        <v>100</v>
      </c>
      <c r="G51" s="97">
        <f>SUM(G52:G66)</f>
        <v>0</v>
      </c>
      <c r="H51" s="95">
        <v>19490557.170000002</v>
      </c>
      <c r="I51" s="85"/>
      <c r="J51" s="49"/>
      <c r="L51" s="52"/>
      <c r="R51" s="63"/>
      <c r="S51" s="64"/>
      <c r="T51" s="63"/>
      <c r="AE51" s="34"/>
    </row>
    <row r="52" spans="1:31" s="80" customFormat="1" ht="15" customHeight="1" x14ac:dyDescent="0.25">
      <c r="A52" s="65"/>
      <c r="B52" s="73" t="s">
        <v>7</v>
      </c>
      <c r="C52" s="56" t="s">
        <v>7</v>
      </c>
      <c r="D52" s="56" t="s">
        <v>8</v>
      </c>
      <c r="E52" s="81" t="s">
        <v>101</v>
      </c>
      <c r="F52" s="82" t="s">
        <v>102</v>
      </c>
      <c r="G52" s="83"/>
      <c r="H52" s="84">
        <v>11880603.75</v>
      </c>
      <c r="I52" s="85"/>
      <c r="J52" s="49"/>
      <c r="L52" s="52"/>
      <c r="R52" s="63"/>
      <c r="S52" s="64"/>
      <c r="T52" s="63"/>
      <c r="AE52" s="34"/>
    </row>
    <row r="53" spans="1:31" s="33" customFormat="1" ht="15" customHeight="1" x14ac:dyDescent="0.25">
      <c r="A53" s="98"/>
      <c r="B53" s="99" t="s">
        <v>7</v>
      </c>
      <c r="C53" s="56" t="s">
        <v>7</v>
      </c>
      <c r="D53" s="56" t="s">
        <v>8</v>
      </c>
      <c r="E53" s="81" t="s">
        <v>103</v>
      </c>
      <c r="F53" s="82" t="s">
        <v>104</v>
      </c>
      <c r="G53" s="83"/>
      <c r="H53" s="84">
        <v>5007054.75</v>
      </c>
      <c r="I53" s="85"/>
      <c r="J53" s="49"/>
      <c r="L53" s="52"/>
      <c r="R53" s="63"/>
      <c r="S53" s="64"/>
      <c r="T53" s="63"/>
      <c r="AE53" s="34"/>
    </row>
    <row r="54" spans="1:31" s="33" customFormat="1" ht="15" customHeight="1" x14ac:dyDescent="0.25">
      <c r="A54" s="98"/>
      <c r="B54" s="99" t="s">
        <v>7</v>
      </c>
      <c r="C54" s="56" t="s">
        <v>7</v>
      </c>
      <c r="D54" s="56" t="s">
        <v>8</v>
      </c>
      <c r="E54" s="81" t="s">
        <v>105</v>
      </c>
      <c r="F54" s="82" t="s">
        <v>106</v>
      </c>
      <c r="G54" s="83"/>
      <c r="H54" s="84">
        <v>0</v>
      </c>
      <c r="I54" s="85"/>
      <c r="J54" s="49"/>
      <c r="L54" s="52"/>
      <c r="R54" s="63"/>
      <c r="S54" s="64"/>
      <c r="T54" s="63"/>
      <c r="AE54" s="34"/>
    </row>
    <row r="55" spans="1:31" s="33" customFormat="1" ht="15" customHeight="1" x14ac:dyDescent="0.25">
      <c r="A55" s="98"/>
      <c r="B55" s="98" t="s">
        <v>7</v>
      </c>
      <c r="C55" s="56" t="s">
        <v>7</v>
      </c>
      <c r="D55" s="56" t="s">
        <v>8</v>
      </c>
      <c r="E55" s="81" t="s">
        <v>107</v>
      </c>
      <c r="F55" s="82" t="s">
        <v>108</v>
      </c>
      <c r="G55" s="83"/>
      <c r="H55" s="84">
        <v>0</v>
      </c>
      <c r="I55" s="85"/>
      <c r="J55" s="49"/>
      <c r="L55" s="52"/>
      <c r="R55" s="63"/>
      <c r="S55" s="64"/>
      <c r="T55" s="63"/>
      <c r="AE55" s="34"/>
    </row>
    <row r="56" spans="1:31" s="33" customFormat="1" ht="15" customHeight="1" x14ac:dyDescent="0.25">
      <c r="A56" s="98"/>
      <c r="B56" s="98" t="s">
        <v>7</v>
      </c>
      <c r="C56" s="56" t="s">
        <v>7</v>
      </c>
      <c r="D56" s="56" t="s">
        <v>8</v>
      </c>
      <c r="E56" s="81" t="s">
        <v>109</v>
      </c>
      <c r="F56" s="82" t="s">
        <v>110</v>
      </c>
      <c r="G56" s="116"/>
      <c r="H56" s="84">
        <v>1990412.25</v>
      </c>
      <c r="I56" s="85"/>
      <c r="J56" s="49"/>
      <c r="L56" s="52"/>
      <c r="R56" s="63"/>
      <c r="S56" s="64"/>
      <c r="T56" s="63"/>
      <c r="AE56" s="34"/>
    </row>
    <row r="57" spans="1:31" s="33" customFormat="1" ht="15" customHeight="1" x14ac:dyDescent="0.25">
      <c r="A57" s="98"/>
      <c r="B57" s="98" t="s">
        <v>7</v>
      </c>
      <c r="C57" s="56" t="s">
        <v>7</v>
      </c>
      <c r="D57" s="56" t="s">
        <v>8</v>
      </c>
      <c r="E57" s="81" t="s">
        <v>111</v>
      </c>
      <c r="F57" s="82" t="s">
        <v>112</v>
      </c>
      <c r="G57" s="116"/>
      <c r="H57" s="84">
        <v>52582.5</v>
      </c>
      <c r="I57" s="85"/>
      <c r="J57" s="49"/>
      <c r="L57" s="52"/>
      <c r="R57" s="63"/>
      <c r="S57" s="64"/>
      <c r="T57" s="63"/>
      <c r="AE57" s="34"/>
    </row>
    <row r="58" spans="1:31" s="33" customFormat="1" ht="15" customHeight="1" x14ac:dyDescent="0.25">
      <c r="A58" s="98"/>
      <c r="B58" s="98" t="s">
        <v>7</v>
      </c>
      <c r="C58" s="56" t="s">
        <v>7</v>
      </c>
      <c r="D58" s="56" t="s">
        <v>8</v>
      </c>
      <c r="E58" s="81" t="s">
        <v>113</v>
      </c>
      <c r="F58" s="82" t="s">
        <v>114</v>
      </c>
      <c r="G58" s="116"/>
      <c r="H58" s="84">
        <v>248502.75</v>
      </c>
      <c r="I58" s="85"/>
      <c r="J58" s="49"/>
      <c r="L58" s="52"/>
      <c r="R58" s="63"/>
      <c r="S58" s="64"/>
      <c r="T58" s="63"/>
      <c r="AE58" s="34"/>
    </row>
    <row r="59" spans="1:31" s="33" customFormat="1" ht="15" customHeight="1" x14ac:dyDescent="0.25">
      <c r="A59" s="98"/>
      <c r="B59" s="98" t="s">
        <v>7</v>
      </c>
      <c r="C59" s="56" t="s">
        <v>7</v>
      </c>
      <c r="D59" s="56" t="s">
        <v>8</v>
      </c>
      <c r="E59" s="81" t="s">
        <v>115</v>
      </c>
      <c r="F59" s="82" t="s">
        <v>116</v>
      </c>
      <c r="G59" s="116"/>
      <c r="H59" s="84">
        <v>303522</v>
      </c>
      <c r="I59" s="85"/>
      <c r="J59" s="49"/>
      <c r="L59" s="52"/>
      <c r="R59" s="63"/>
      <c r="S59" s="64"/>
      <c r="T59" s="63"/>
      <c r="AE59" s="34"/>
    </row>
    <row r="60" spans="1:31" s="33" customFormat="1" ht="15" customHeight="1" x14ac:dyDescent="0.25">
      <c r="A60" s="98"/>
      <c r="B60" s="98" t="s">
        <v>7</v>
      </c>
      <c r="C60" s="56" t="s">
        <v>7</v>
      </c>
      <c r="D60" s="56" t="s">
        <v>8</v>
      </c>
      <c r="E60" s="81" t="s">
        <v>117</v>
      </c>
      <c r="F60" s="82" t="s">
        <v>118</v>
      </c>
      <c r="G60" s="83"/>
      <c r="H60" s="84">
        <v>0</v>
      </c>
      <c r="I60" s="85"/>
      <c r="J60" s="49"/>
      <c r="L60" s="52"/>
      <c r="R60" s="63"/>
      <c r="S60" s="64"/>
      <c r="T60" s="63"/>
      <c r="AE60" s="34"/>
    </row>
    <row r="61" spans="1:31" s="33" customFormat="1" ht="15" customHeight="1" x14ac:dyDescent="0.25">
      <c r="A61" s="98"/>
      <c r="B61" s="99" t="s">
        <v>7</v>
      </c>
      <c r="C61" s="56" t="s">
        <v>7</v>
      </c>
      <c r="D61" s="56" t="s">
        <v>8</v>
      </c>
      <c r="E61" s="81" t="s">
        <v>119</v>
      </c>
      <c r="F61" s="82" t="s">
        <v>120</v>
      </c>
      <c r="G61" s="83"/>
      <c r="H61" s="84">
        <v>0</v>
      </c>
      <c r="I61" s="85"/>
      <c r="J61" s="49"/>
      <c r="L61" s="52"/>
      <c r="R61" s="63"/>
      <c r="S61" s="64"/>
      <c r="T61" s="63"/>
      <c r="AE61" s="34"/>
    </row>
    <row r="62" spans="1:31" s="33" customFormat="1" ht="15" customHeight="1" x14ac:dyDescent="0.25">
      <c r="A62" s="98"/>
      <c r="B62" s="99" t="s">
        <v>7</v>
      </c>
      <c r="C62" s="56" t="s">
        <v>7</v>
      </c>
      <c r="D62" s="56" t="s">
        <v>8</v>
      </c>
      <c r="E62" s="81" t="s">
        <v>121</v>
      </c>
      <c r="F62" s="82" t="s">
        <v>122</v>
      </c>
      <c r="G62" s="83"/>
      <c r="H62" s="84">
        <v>0</v>
      </c>
      <c r="I62" s="85"/>
      <c r="J62" s="49"/>
      <c r="L62" s="52"/>
      <c r="R62" s="63"/>
      <c r="S62" s="64"/>
      <c r="T62" s="63"/>
      <c r="AE62" s="34"/>
    </row>
    <row r="63" spans="1:31" s="33" customFormat="1" ht="15" customHeight="1" x14ac:dyDescent="0.25">
      <c r="A63" s="65"/>
      <c r="B63" s="73" t="s">
        <v>7</v>
      </c>
      <c r="C63" s="56" t="s">
        <v>7</v>
      </c>
      <c r="D63" s="56" t="s">
        <v>8</v>
      </c>
      <c r="E63" s="81" t="s">
        <v>123</v>
      </c>
      <c r="F63" s="82" t="s">
        <v>124</v>
      </c>
      <c r="G63" s="83"/>
      <c r="H63" s="84">
        <v>0</v>
      </c>
      <c r="I63" s="85"/>
      <c r="J63" s="49"/>
      <c r="L63" s="52"/>
      <c r="R63" s="63"/>
      <c r="S63" s="64"/>
      <c r="T63" s="63"/>
      <c r="AE63" s="34"/>
    </row>
    <row r="64" spans="1:31" s="80" customFormat="1" ht="15" customHeight="1" x14ac:dyDescent="0.25">
      <c r="A64" s="65"/>
      <c r="B64" s="73" t="s">
        <v>7</v>
      </c>
      <c r="C64" s="56" t="s">
        <v>7</v>
      </c>
      <c r="D64" s="56" t="s">
        <v>8</v>
      </c>
      <c r="E64" s="81" t="s">
        <v>125</v>
      </c>
      <c r="F64" s="82" t="s">
        <v>126</v>
      </c>
      <c r="G64" s="83"/>
      <c r="H64" s="84">
        <v>0</v>
      </c>
      <c r="I64" s="85"/>
      <c r="J64" s="49"/>
      <c r="L64" s="52"/>
      <c r="R64" s="63"/>
      <c r="S64" s="64"/>
      <c r="T64" s="63"/>
      <c r="AE64" s="34"/>
    </row>
    <row r="65" spans="1:31" s="33" customFormat="1" ht="15" customHeight="1" x14ac:dyDescent="0.25">
      <c r="A65" s="65"/>
      <c r="B65" s="73" t="s">
        <v>7</v>
      </c>
      <c r="C65" s="56" t="s">
        <v>7</v>
      </c>
      <c r="D65" s="56" t="s">
        <v>8</v>
      </c>
      <c r="E65" s="81" t="s">
        <v>127</v>
      </c>
      <c r="F65" s="82" t="s">
        <v>128</v>
      </c>
      <c r="G65" s="83"/>
      <c r="H65" s="84">
        <v>0</v>
      </c>
      <c r="I65" s="85"/>
      <c r="J65" s="49"/>
      <c r="L65" s="52"/>
      <c r="R65" s="63"/>
      <c r="S65" s="64"/>
      <c r="T65" s="63"/>
      <c r="AE65" s="34"/>
    </row>
    <row r="66" spans="1:31" s="33" customFormat="1" ht="15" customHeight="1" x14ac:dyDescent="0.25">
      <c r="A66" s="65"/>
      <c r="B66" s="73" t="s">
        <v>7</v>
      </c>
      <c r="C66" s="56" t="s">
        <v>7</v>
      </c>
      <c r="D66" s="56" t="s">
        <v>8</v>
      </c>
      <c r="E66" s="81" t="s">
        <v>129</v>
      </c>
      <c r="F66" s="82" t="s">
        <v>130</v>
      </c>
      <c r="G66" s="83"/>
      <c r="H66" s="84">
        <v>7879.17</v>
      </c>
      <c r="I66" s="85"/>
      <c r="J66" s="49"/>
      <c r="L66" s="52"/>
      <c r="R66" s="63"/>
      <c r="S66" s="64"/>
      <c r="T66" s="63"/>
      <c r="AE66" s="34"/>
    </row>
    <row r="67" spans="1:31" s="80" customFormat="1" ht="15" customHeight="1" x14ac:dyDescent="0.25">
      <c r="A67" s="65"/>
      <c r="B67" s="73"/>
      <c r="C67" s="56" t="s">
        <v>14</v>
      </c>
      <c r="D67" s="56" t="s">
        <v>8</v>
      </c>
      <c r="E67" s="74" t="s">
        <v>131</v>
      </c>
      <c r="F67" s="75" t="s">
        <v>132</v>
      </c>
      <c r="G67" s="117"/>
      <c r="H67" s="118">
        <v>0</v>
      </c>
      <c r="I67" s="119"/>
      <c r="J67" s="49"/>
      <c r="L67" s="52"/>
      <c r="R67" s="63"/>
      <c r="S67" s="64"/>
      <c r="T67" s="63"/>
      <c r="AE67" s="34"/>
    </row>
    <row r="68" spans="1:31" s="80" customFormat="1" ht="15" customHeight="1" x14ac:dyDescent="0.25">
      <c r="A68" s="65" t="s">
        <v>11</v>
      </c>
      <c r="B68" s="73"/>
      <c r="C68" s="56" t="s">
        <v>14</v>
      </c>
      <c r="D68" s="56" t="s">
        <v>14</v>
      </c>
      <c r="E68" s="74" t="s">
        <v>133</v>
      </c>
      <c r="F68" s="75" t="s">
        <v>134</v>
      </c>
      <c r="G68" s="121">
        <f>SUM(G69:G83)+G86+G87+G88</f>
        <v>0</v>
      </c>
      <c r="H68" s="122">
        <v>1623750</v>
      </c>
      <c r="I68" s="123"/>
      <c r="J68" s="49"/>
      <c r="L68" s="52"/>
      <c r="R68" s="63"/>
      <c r="S68" s="64"/>
      <c r="T68" s="63"/>
      <c r="AE68" s="34"/>
    </row>
    <row r="69" spans="1:31" s="80" customFormat="1" ht="15" customHeight="1" x14ac:dyDescent="0.25">
      <c r="A69" s="65"/>
      <c r="B69" s="73" t="s">
        <v>135</v>
      </c>
      <c r="C69" s="56" t="s">
        <v>135</v>
      </c>
      <c r="D69" s="56" t="s">
        <v>8</v>
      </c>
      <c r="E69" s="81" t="s">
        <v>136</v>
      </c>
      <c r="F69" s="82" t="s">
        <v>137</v>
      </c>
      <c r="G69" s="83"/>
      <c r="H69" s="84">
        <v>844500</v>
      </c>
      <c r="I69" s="85"/>
      <c r="J69" s="49"/>
      <c r="L69" s="52"/>
      <c r="R69" s="63"/>
      <c r="S69" s="64"/>
      <c r="T69" s="63"/>
      <c r="AE69" s="34"/>
    </row>
    <row r="70" spans="1:31" s="80" customFormat="1" ht="15" customHeight="1" x14ac:dyDescent="0.25">
      <c r="A70" s="65"/>
      <c r="B70" s="73" t="s">
        <v>135</v>
      </c>
      <c r="C70" s="56" t="s">
        <v>135</v>
      </c>
      <c r="D70" s="56" t="s">
        <v>8</v>
      </c>
      <c r="E70" s="81" t="s">
        <v>138</v>
      </c>
      <c r="F70" s="82" t="s">
        <v>139</v>
      </c>
      <c r="G70" s="83"/>
      <c r="H70" s="84">
        <v>209250</v>
      </c>
      <c r="I70" s="85"/>
      <c r="J70" s="49"/>
      <c r="L70" s="52"/>
      <c r="R70" s="63"/>
      <c r="S70" s="64"/>
      <c r="T70" s="63"/>
      <c r="AE70" s="34"/>
    </row>
    <row r="71" spans="1:31" s="33" customFormat="1" ht="15" customHeight="1" x14ac:dyDescent="0.25">
      <c r="A71" s="65"/>
      <c r="B71" s="73" t="s">
        <v>135</v>
      </c>
      <c r="C71" s="56" t="s">
        <v>135</v>
      </c>
      <c r="D71" s="56" t="s">
        <v>8</v>
      </c>
      <c r="E71" s="81" t="s">
        <v>140</v>
      </c>
      <c r="F71" s="82" t="s">
        <v>141</v>
      </c>
      <c r="G71" s="83"/>
      <c r="H71" s="84">
        <v>0</v>
      </c>
      <c r="I71" s="85"/>
      <c r="J71" s="49"/>
      <c r="L71" s="52"/>
      <c r="R71" s="63"/>
      <c r="S71" s="64"/>
      <c r="T71" s="63"/>
      <c r="AE71" s="34"/>
    </row>
    <row r="72" spans="1:31" s="33" customFormat="1" ht="15" customHeight="1" x14ac:dyDescent="0.25">
      <c r="A72" s="98"/>
      <c r="B72" s="98" t="s">
        <v>142</v>
      </c>
      <c r="C72" s="56" t="s">
        <v>142</v>
      </c>
      <c r="D72" s="56" t="s">
        <v>8</v>
      </c>
      <c r="E72" s="81" t="s">
        <v>143</v>
      </c>
      <c r="F72" s="82" t="s">
        <v>144</v>
      </c>
      <c r="G72" s="83"/>
      <c r="H72" s="84">
        <v>0</v>
      </c>
      <c r="I72" s="85"/>
      <c r="J72" s="49"/>
      <c r="L72" s="52"/>
      <c r="R72" s="63"/>
      <c r="S72" s="64"/>
      <c r="T72" s="63"/>
      <c r="AE72" s="34"/>
    </row>
    <row r="73" spans="1:31" s="80" customFormat="1" ht="15" customHeight="1" x14ac:dyDescent="0.25">
      <c r="A73" s="98"/>
      <c r="B73" s="98" t="s">
        <v>135</v>
      </c>
      <c r="C73" s="56" t="s">
        <v>135</v>
      </c>
      <c r="D73" s="56" t="s">
        <v>8</v>
      </c>
      <c r="E73" s="81" t="s">
        <v>145</v>
      </c>
      <c r="F73" s="82" t="s">
        <v>146</v>
      </c>
      <c r="G73" s="83"/>
      <c r="H73" s="84">
        <v>131250</v>
      </c>
      <c r="I73" s="85"/>
      <c r="J73" s="49"/>
      <c r="L73" s="52"/>
      <c r="R73" s="63"/>
      <c r="S73" s="64"/>
      <c r="T73" s="63"/>
      <c r="AE73" s="34"/>
    </row>
    <row r="74" spans="1:31" s="33" customFormat="1" ht="15" customHeight="1" x14ac:dyDescent="0.25">
      <c r="A74" s="98"/>
      <c r="B74" s="98" t="s">
        <v>135</v>
      </c>
      <c r="C74" s="56" t="s">
        <v>135</v>
      </c>
      <c r="D74" s="56" t="s">
        <v>8</v>
      </c>
      <c r="E74" s="81" t="s">
        <v>147</v>
      </c>
      <c r="F74" s="82" t="s">
        <v>148</v>
      </c>
      <c r="G74" s="83"/>
      <c r="H74" s="84">
        <v>52500</v>
      </c>
      <c r="I74" s="85"/>
      <c r="J74" s="49"/>
      <c r="L74" s="52"/>
      <c r="R74" s="63"/>
      <c r="S74" s="64"/>
      <c r="T74" s="63"/>
      <c r="AE74" s="34"/>
    </row>
    <row r="75" spans="1:31" s="33" customFormat="1" ht="15" customHeight="1" x14ac:dyDescent="0.25">
      <c r="A75" s="98"/>
      <c r="B75" s="98" t="s">
        <v>135</v>
      </c>
      <c r="C75" s="56" t="s">
        <v>135</v>
      </c>
      <c r="D75" s="56" t="s">
        <v>8</v>
      </c>
      <c r="E75" s="81" t="s">
        <v>149</v>
      </c>
      <c r="F75" s="82" t="s">
        <v>150</v>
      </c>
      <c r="G75" s="83"/>
      <c r="H75" s="84">
        <v>76500</v>
      </c>
      <c r="I75" s="85"/>
      <c r="J75" s="49"/>
      <c r="L75" s="52"/>
      <c r="R75" s="63"/>
      <c r="S75" s="64"/>
      <c r="T75" s="63"/>
      <c r="AE75" s="34"/>
    </row>
    <row r="76" spans="1:31" s="33" customFormat="1" ht="15" customHeight="1" x14ac:dyDescent="0.25">
      <c r="A76" s="98"/>
      <c r="B76" s="98" t="s">
        <v>135</v>
      </c>
      <c r="C76" s="56" t="s">
        <v>135</v>
      </c>
      <c r="D76" s="56" t="s">
        <v>8</v>
      </c>
      <c r="E76" s="81" t="s">
        <v>151</v>
      </c>
      <c r="F76" s="82" t="s">
        <v>152</v>
      </c>
      <c r="G76" s="83"/>
      <c r="H76" s="84">
        <v>270750</v>
      </c>
      <c r="I76" s="85"/>
      <c r="J76" s="49"/>
      <c r="L76" s="52"/>
      <c r="R76" s="63"/>
      <c r="S76" s="64"/>
      <c r="T76" s="63"/>
      <c r="AE76" s="34"/>
    </row>
    <row r="77" spans="1:31" s="33" customFormat="1" ht="15" customHeight="1" x14ac:dyDescent="0.25">
      <c r="A77" s="98"/>
      <c r="B77" s="98" t="s">
        <v>135</v>
      </c>
      <c r="C77" s="56" t="s">
        <v>135</v>
      </c>
      <c r="D77" s="56" t="s">
        <v>8</v>
      </c>
      <c r="E77" s="81" t="s">
        <v>153</v>
      </c>
      <c r="F77" s="82" t="s">
        <v>154</v>
      </c>
      <c r="G77" s="83"/>
      <c r="H77" s="84">
        <v>39000</v>
      </c>
      <c r="I77" s="85"/>
      <c r="J77" s="49"/>
      <c r="L77" s="52"/>
      <c r="R77" s="63"/>
      <c r="S77" s="64"/>
      <c r="T77" s="63"/>
      <c r="AE77" s="34"/>
    </row>
    <row r="78" spans="1:31" s="33" customFormat="1" ht="15" customHeight="1" x14ac:dyDescent="0.25">
      <c r="A78" s="98"/>
      <c r="B78" s="99" t="s">
        <v>142</v>
      </c>
      <c r="C78" s="56" t="s">
        <v>142</v>
      </c>
      <c r="D78" s="56" t="s">
        <v>8</v>
      </c>
      <c r="E78" s="81" t="s">
        <v>155</v>
      </c>
      <c r="F78" s="82" t="s">
        <v>156</v>
      </c>
      <c r="G78" s="83"/>
      <c r="H78" s="84">
        <v>0</v>
      </c>
      <c r="I78" s="85"/>
      <c r="J78" s="49"/>
      <c r="L78" s="52"/>
      <c r="R78" s="63"/>
      <c r="S78" s="64"/>
      <c r="T78" s="63"/>
      <c r="AE78" s="34"/>
    </row>
    <row r="79" spans="1:31" s="33" customFormat="1" ht="15" customHeight="1" x14ac:dyDescent="0.25">
      <c r="A79" s="98"/>
      <c r="B79" s="99" t="s">
        <v>142</v>
      </c>
      <c r="C79" s="56" t="s">
        <v>142</v>
      </c>
      <c r="D79" s="56" t="s">
        <v>8</v>
      </c>
      <c r="E79" s="81" t="s">
        <v>157</v>
      </c>
      <c r="F79" s="82" t="s">
        <v>158</v>
      </c>
      <c r="G79" s="83"/>
      <c r="H79" s="84">
        <v>0</v>
      </c>
      <c r="I79" s="85"/>
      <c r="J79" s="49"/>
      <c r="L79" s="52"/>
      <c r="R79" s="63"/>
      <c r="S79" s="64"/>
      <c r="T79" s="63"/>
      <c r="AE79" s="34"/>
    </row>
    <row r="80" spans="1:31" s="33" customFormat="1" ht="15" customHeight="1" x14ac:dyDescent="0.25">
      <c r="A80" s="98"/>
      <c r="B80" s="98" t="s">
        <v>135</v>
      </c>
      <c r="C80" s="56" t="s">
        <v>135</v>
      </c>
      <c r="D80" s="56" t="s">
        <v>8</v>
      </c>
      <c r="E80" s="81" t="s">
        <v>159</v>
      </c>
      <c r="F80" s="82" t="s">
        <v>160</v>
      </c>
      <c r="G80" s="83"/>
      <c r="H80" s="84">
        <v>0</v>
      </c>
      <c r="I80" s="85"/>
      <c r="J80" s="49"/>
      <c r="L80" s="52"/>
      <c r="R80" s="63"/>
      <c r="S80" s="64"/>
      <c r="T80" s="63"/>
      <c r="AE80" s="34"/>
    </row>
    <row r="81" spans="1:31" s="33" customFormat="1" ht="15" customHeight="1" x14ac:dyDescent="0.25">
      <c r="A81" s="98"/>
      <c r="B81" s="99" t="s">
        <v>135</v>
      </c>
      <c r="C81" s="56" t="s">
        <v>135</v>
      </c>
      <c r="D81" s="56" t="s">
        <v>8</v>
      </c>
      <c r="E81" s="81" t="s">
        <v>161</v>
      </c>
      <c r="F81" s="82" t="s">
        <v>162</v>
      </c>
      <c r="G81" s="83"/>
      <c r="H81" s="84">
        <v>0</v>
      </c>
      <c r="I81" s="85"/>
      <c r="J81" s="49"/>
      <c r="L81" s="52"/>
      <c r="R81" s="63"/>
      <c r="S81" s="64"/>
      <c r="T81" s="63"/>
      <c r="AE81" s="34"/>
    </row>
    <row r="82" spans="1:31" s="33" customFormat="1" ht="15" customHeight="1" x14ac:dyDescent="0.25">
      <c r="A82" s="98"/>
      <c r="B82" s="99" t="s">
        <v>135</v>
      </c>
      <c r="C82" s="56" t="s">
        <v>135</v>
      </c>
      <c r="D82" s="56" t="s">
        <v>8</v>
      </c>
      <c r="E82" s="81" t="s">
        <v>163</v>
      </c>
      <c r="F82" s="82" t="s">
        <v>164</v>
      </c>
      <c r="G82" s="83"/>
      <c r="H82" s="84">
        <v>0</v>
      </c>
      <c r="I82" s="85"/>
      <c r="J82" s="49"/>
      <c r="L82" s="52"/>
      <c r="R82" s="63"/>
      <c r="S82" s="64"/>
      <c r="T82" s="63"/>
      <c r="AE82" s="34"/>
    </row>
    <row r="83" spans="1:31" s="125" customFormat="1" ht="15" customHeight="1" x14ac:dyDescent="0.25">
      <c r="A83" s="98" t="s">
        <v>11</v>
      </c>
      <c r="B83" s="98" t="s">
        <v>142</v>
      </c>
      <c r="C83" s="56" t="s">
        <v>142</v>
      </c>
      <c r="D83" s="56" t="s">
        <v>14</v>
      </c>
      <c r="E83" s="81" t="s">
        <v>165</v>
      </c>
      <c r="F83" s="82" t="s">
        <v>166</v>
      </c>
      <c r="G83" s="124">
        <f>+G84+G85</f>
        <v>0</v>
      </c>
      <c r="H83" s="84">
        <v>0</v>
      </c>
      <c r="I83" s="85"/>
      <c r="J83" s="49"/>
      <c r="L83" s="52"/>
      <c r="R83" s="63"/>
      <c r="S83" s="64"/>
      <c r="T83" s="63"/>
      <c r="AE83" s="126"/>
    </row>
    <row r="84" spans="1:31" s="125" customFormat="1" ht="15" customHeight="1" x14ac:dyDescent="0.25">
      <c r="A84" s="98"/>
      <c r="B84" s="98" t="s">
        <v>142</v>
      </c>
      <c r="C84" s="56" t="s">
        <v>142</v>
      </c>
      <c r="D84" s="56" t="s">
        <v>8</v>
      </c>
      <c r="E84" s="74" t="s">
        <v>167</v>
      </c>
      <c r="F84" s="127" t="s">
        <v>168</v>
      </c>
      <c r="G84" s="128"/>
      <c r="H84" s="84">
        <v>0</v>
      </c>
      <c r="I84" s="85"/>
      <c r="J84" s="49"/>
      <c r="L84" s="52"/>
      <c r="R84" s="63"/>
      <c r="S84" s="64"/>
      <c r="T84" s="63"/>
      <c r="AE84" s="126"/>
    </row>
    <row r="85" spans="1:31" s="33" customFormat="1" ht="15" customHeight="1" x14ac:dyDescent="0.25">
      <c r="A85" s="98"/>
      <c r="B85" s="98" t="s">
        <v>142</v>
      </c>
      <c r="C85" s="56" t="s">
        <v>142</v>
      </c>
      <c r="D85" s="56" t="s">
        <v>8</v>
      </c>
      <c r="E85" s="74" t="s">
        <v>169</v>
      </c>
      <c r="F85" s="82" t="s">
        <v>170</v>
      </c>
      <c r="G85" s="83"/>
      <c r="H85" s="84">
        <v>0</v>
      </c>
      <c r="I85" s="85"/>
      <c r="J85" s="49"/>
      <c r="L85" s="52"/>
      <c r="R85" s="63"/>
      <c r="S85" s="64"/>
      <c r="T85" s="63"/>
      <c r="AE85" s="34"/>
    </row>
    <row r="86" spans="1:31" s="32" customFormat="1" ht="15" customHeight="1" x14ac:dyDescent="0.25">
      <c r="A86" s="98"/>
      <c r="B86" s="98"/>
      <c r="C86" s="56" t="s">
        <v>14</v>
      </c>
      <c r="D86" s="56" t="s">
        <v>8</v>
      </c>
      <c r="E86" s="81" t="s">
        <v>171</v>
      </c>
      <c r="F86" s="82" t="s">
        <v>172</v>
      </c>
      <c r="G86" s="83"/>
      <c r="H86" s="84">
        <v>0</v>
      </c>
      <c r="I86" s="85"/>
      <c r="J86" s="49"/>
      <c r="L86" s="52"/>
      <c r="R86" s="63"/>
      <c r="S86" s="64"/>
      <c r="T86" s="63"/>
      <c r="AE86" s="114"/>
    </row>
    <row r="87" spans="1:31" s="32" customFormat="1" ht="15" customHeight="1" x14ac:dyDescent="0.25">
      <c r="A87" s="65"/>
      <c r="B87" s="73" t="s">
        <v>7</v>
      </c>
      <c r="C87" s="56" t="s">
        <v>7</v>
      </c>
      <c r="D87" s="56" t="s">
        <v>8</v>
      </c>
      <c r="E87" s="81" t="s">
        <v>173</v>
      </c>
      <c r="F87" s="82" t="s">
        <v>174</v>
      </c>
      <c r="G87" s="83"/>
      <c r="H87" s="84">
        <v>0</v>
      </c>
      <c r="I87" s="85"/>
      <c r="J87" s="49"/>
      <c r="L87" s="52"/>
      <c r="R87" s="63"/>
      <c r="S87" s="64"/>
      <c r="T87" s="63"/>
      <c r="AE87" s="114"/>
    </row>
    <row r="88" spans="1:31" s="32" customFormat="1" ht="15" customHeight="1" x14ac:dyDescent="0.25">
      <c r="A88" s="65"/>
      <c r="B88" s="73" t="s">
        <v>142</v>
      </c>
      <c r="C88" s="56" t="s">
        <v>142</v>
      </c>
      <c r="D88" s="56" t="s">
        <v>8</v>
      </c>
      <c r="E88" s="81" t="s">
        <v>175</v>
      </c>
      <c r="F88" s="82" t="s">
        <v>176</v>
      </c>
      <c r="G88" s="83"/>
      <c r="H88" s="84">
        <v>0</v>
      </c>
      <c r="I88" s="85"/>
      <c r="J88" s="49"/>
      <c r="L88" s="52"/>
      <c r="R88" s="63"/>
      <c r="S88" s="64"/>
      <c r="T88" s="63"/>
      <c r="AE88" s="114"/>
    </row>
    <row r="89" spans="1:31" s="80" customFormat="1" ht="15" customHeight="1" x14ac:dyDescent="0.25">
      <c r="A89" s="129" t="s">
        <v>11</v>
      </c>
      <c r="B89" s="130" t="s">
        <v>135</v>
      </c>
      <c r="C89" s="56" t="s">
        <v>135</v>
      </c>
      <c r="D89" s="56" t="s">
        <v>14</v>
      </c>
      <c r="E89" s="67" t="s">
        <v>177</v>
      </c>
      <c r="F89" s="68" t="s">
        <v>178</v>
      </c>
      <c r="G89" s="115">
        <f>SUM(G90:G94)</f>
        <v>0</v>
      </c>
      <c r="H89" s="111">
        <v>0</v>
      </c>
      <c r="I89" s="85"/>
      <c r="J89" s="49"/>
      <c r="L89" s="52"/>
      <c r="R89" s="63"/>
      <c r="S89" s="64"/>
      <c r="T89" s="63"/>
      <c r="AE89" s="34"/>
    </row>
    <row r="90" spans="1:31" s="33" customFormat="1" ht="15" customHeight="1" x14ac:dyDescent="0.25">
      <c r="A90" s="98"/>
      <c r="B90" s="99" t="s">
        <v>135</v>
      </c>
      <c r="C90" s="56" t="s">
        <v>135</v>
      </c>
      <c r="D90" s="56" t="s">
        <v>8</v>
      </c>
      <c r="E90" s="81" t="s">
        <v>179</v>
      </c>
      <c r="F90" s="131" t="s">
        <v>180</v>
      </c>
      <c r="G90" s="132"/>
      <c r="H90" s="95">
        <v>0</v>
      </c>
      <c r="I90" s="85"/>
      <c r="J90" s="49"/>
      <c r="L90" s="52"/>
      <c r="R90" s="63"/>
      <c r="S90" s="64"/>
      <c r="T90" s="63"/>
      <c r="AE90" s="34"/>
    </row>
    <row r="91" spans="1:31" s="33" customFormat="1" ht="15" customHeight="1" x14ac:dyDescent="0.25">
      <c r="A91" s="98"/>
      <c r="B91" s="99" t="s">
        <v>135</v>
      </c>
      <c r="C91" s="56" t="s">
        <v>135</v>
      </c>
      <c r="D91" s="56" t="s">
        <v>8</v>
      </c>
      <c r="E91" s="74" t="s">
        <v>181</v>
      </c>
      <c r="F91" s="75" t="s">
        <v>182</v>
      </c>
      <c r="G91" s="92"/>
      <c r="H91" s="95">
        <v>0</v>
      </c>
      <c r="I91" s="85"/>
      <c r="J91" s="49"/>
      <c r="L91" s="52"/>
      <c r="R91" s="63"/>
      <c r="S91" s="64"/>
      <c r="T91" s="63"/>
      <c r="AE91" s="34"/>
    </row>
    <row r="92" spans="1:31" s="33" customFormat="1" ht="15" customHeight="1" x14ac:dyDescent="0.25">
      <c r="A92" s="98"/>
      <c r="B92" s="99" t="s">
        <v>135</v>
      </c>
      <c r="C92" s="56" t="s">
        <v>135</v>
      </c>
      <c r="D92" s="56" t="s">
        <v>8</v>
      </c>
      <c r="E92" s="74" t="s">
        <v>183</v>
      </c>
      <c r="F92" s="75" t="s">
        <v>184</v>
      </c>
      <c r="G92" s="92"/>
      <c r="H92" s="95">
        <v>0</v>
      </c>
      <c r="I92" s="85"/>
      <c r="J92" s="49"/>
      <c r="L92" s="52"/>
      <c r="R92" s="63"/>
      <c r="S92" s="64"/>
      <c r="T92" s="63"/>
      <c r="AE92" s="34"/>
    </row>
    <row r="93" spans="1:31" s="33" customFormat="1" ht="15" customHeight="1" x14ac:dyDescent="0.25">
      <c r="A93" s="65"/>
      <c r="B93" s="65" t="s">
        <v>135</v>
      </c>
      <c r="C93" s="56" t="s">
        <v>135</v>
      </c>
      <c r="D93" s="56" t="s">
        <v>8</v>
      </c>
      <c r="E93" s="74" t="s">
        <v>185</v>
      </c>
      <c r="F93" s="75" t="s">
        <v>186</v>
      </c>
      <c r="G93" s="92"/>
      <c r="H93" s="95">
        <v>0</v>
      </c>
      <c r="I93" s="85"/>
      <c r="J93" s="49"/>
      <c r="L93" s="52"/>
      <c r="R93" s="63"/>
      <c r="S93" s="64"/>
      <c r="T93" s="63"/>
      <c r="AE93" s="34"/>
    </row>
    <row r="94" spans="1:31" s="33" customFormat="1" ht="15" customHeight="1" x14ac:dyDescent="0.25">
      <c r="A94" s="65"/>
      <c r="B94" s="65" t="s">
        <v>135</v>
      </c>
      <c r="C94" s="56" t="s">
        <v>135</v>
      </c>
      <c r="D94" s="56" t="s">
        <v>8</v>
      </c>
      <c r="E94" s="74" t="s">
        <v>187</v>
      </c>
      <c r="F94" s="75" t="s">
        <v>188</v>
      </c>
      <c r="G94" s="92"/>
      <c r="H94" s="95">
        <v>0</v>
      </c>
      <c r="I94" s="85"/>
      <c r="J94" s="49"/>
      <c r="L94" s="52"/>
      <c r="R94" s="63"/>
      <c r="S94" s="64"/>
      <c r="T94" s="63"/>
      <c r="AE94" s="34"/>
    </row>
    <row r="95" spans="1:31" s="80" customFormat="1" ht="15" customHeight="1" x14ac:dyDescent="0.25">
      <c r="A95" s="65"/>
      <c r="B95" s="73"/>
      <c r="C95" s="56" t="s">
        <v>14</v>
      </c>
      <c r="D95" s="56" t="s">
        <v>8</v>
      </c>
      <c r="E95" s="67" t="s">
        <v>189</v>
      </c>
      <c r="F95" s="68" t="s">
        <v>190</v>
      </c>
      <c r="G95" s="103"/>
      <c r="H95" s="111">
        <v>506413.69</v>
      </c>
      <c r="I95" s="85"/>
      <c r="J95" s="49"/>
      <c r="L95" s="52"/>
      <c r="R95" s="63"/>
      <c r="S95" s="64"/>
      <c r="T95" s="63"/>
      <c r="AE95" s="34"/>
    </row>
    <row r="96" spans="1:31" s="80" customFormat="1" ht="15" customHeight="1" x14ac:dyDescent="0.25">
      <c r="A96" s="65" t="s">
        <v>11</v>
      </c>
      <c r="B96" s="73"/>
      <c r="C96" s="56" t="s">
        <v>14</v>
      </c>
      <c r="D96" s="56" t="s">
        <v>14</v>
      </c>
      <c r="E96" s="67" t="s">
        <v>191</v>
      </c>
      <c r="F96" s="68" t="s">
        <v>192</v>
      </c>
      <c r="G96" s="133">
        <f>SUM(G97:G103)</f>
        <v>0</v>
      </c>
      <c r="H96" s="105">
        <v>2489364.17</v>
      </c>
      <c r="I96" s="106"/>
      <c r="J96" s="49"/>
      <c r="L96" s="52"/>
      <c r="R96" s="63"/>
      <c r="S96" s="64"/>
      <c r="T96" s="63"/>
      <c r="AE96" s="34"/>
    </row>
    <row r="97" spans="1:31" s="80" customFormat="1" ht="15" customHeight="1" x14ac:dyDescent="0.25">
      <c r="A97" s="65"/>
      <c r="B97" s="73"/>
      <c r="C97" s="56" t="s">
        <v>14</v>
      </c>
      <c r="D97" s="56" t="s">
        <v>8</v>
      </c>
      <c r="E97" s="74" t="s">
        <v>193</v>
      </c>
      <c r="F97" s="75" t="s">
        <v>194</v>
      </c>
      <c r="G97" s="92"/>
      <c r="H97" s="95">
        <v>0</v>
      </c>
      <c r="I97" s="85"/>
      <c r="J97" s="49"/>
      <c r="L97" s="52"/>
      <c r="R97" s="63"/>
      <c r="S97" s="64"/>
      <c r="T97" s="63"/>
      <c r="AE97" s="34"/>
    </row>
    <row r="98" spans="1:31" s="80" customFormat="1" ht="15" customHeight="1" x14ac:dyDescent="0.25">
      <c r="A98" s="65"/>
      <c r="B98" s="73"/>
      <c r="C98" s="56" t="s">
        <v>14</v>
      </c>
      <c r="D98" s="56" t="s">
        <v>8</v>
      </c>
      <c r="E98" s="74" t="s">
        <v>195</v>
      </c>
      <c r="F98" s="75" t="s">
        <v>196</v>
      </c>
      <c r="G98" s="92"/>
      <c r="H98" s="95">
        <v>2240534.11</v>
      </c>
      <c r="I98" s="85"/>
      <c r="J98" s="49"/>
      <c r="L98" s="52"/>
      <c r="R98" s="63"/>
      <c r="S98" s="64"/>
      <c r="T98" s="63"/>
      <c r="AE98" s="34"/>
    </row>
    <row r="99" spans="1:31" s="80" customFormat="1" ht="15" customHeight="1" x14ac:dyDescent="0.25">
      <c r="A99" s="65"/>
      <c r="B99" s="73"/>
      <c r="C99" s="56" t="s">
        <v>14</v>
      </c>
      <c r="D99" s="56" t="s">
        <v>8</v>
      </c>
      <c r="E99" s="74" t="s">
        <v>197</v>
      </c>
      <c r="F99" s="75" t="s">
        <v>198</v>
      </c>
      <c r="G99" s="92"/>
      <c r="H99" s="95">
        <v>650</v>
      </c>
      <c r="I99" s="85"/>
      <c r="J99" s="49"/>
      <c r="L99" s="52"/>
      <c r="R99" s="63"/>
      <c r="S99" s="64"/>
      <c r="T99" s="63"/>
      <c r="AE99" s="34"/>
    </row>
    <row r="100" spans="1:31" s="80" customFormat="1" ht="15" customHeight="1" x14ac:dyDescent="0.25">
      <c r="A100" s="65"/>
      <c r="B100" s="73"/>
      <c r="C100" s="56" t="s">
        <v>14</v>
      </c>
      <c r="D100" s="56" t="s">
        <v>8</v>
      </c>
      <c r="E100" s="74" t="s">
        <v>199</v>
      </c>
      <c r="F100" s="75" t="s">
        <v>200</v>
      </c>
      <c r="G100" s="92"/>
      <c r="H100" s="95">
        <v>228570.06</v>
      </c>
      <c r="I100" s="85"/>
      <c r="J100" s="49"/>
      <c r="L100" s="52"/>
      <c r="R100" s="63"/>
      <c r="S100" s="64"/>
      <c r="T100" s="63"/>
      <c r="AE100" s="34"/>
    </row>
    <row r="101" spans="1:31" s="80" customFormat="1" ht="15" customHeight="1" x14ac:dyDescent="0.25">
      <c r="A101" s="65"/>
      <c r="B101" s="73" t="s">
        <v>7</v>
      </c>
      <c r="C101" s="56" t="s">
        <v>7</v>
      </c>
      <c r="D101" s="56" t="s">
        <v>8</v>
      </c>
      <c r="E101" s="74" t="s">
        <v>201</v>
      </c>
      <c r="F101" s="75" t="s">
        <v>202</v>
      </c>
      <c r="G101" s="92"/>
      <c r="H101" s="95">
        <v>19610</v>
      </c>
      <c r="I101" s="85"/>
      <c r="J101" s="49"/>
      <c r="L101" s="52"/>
      <c r="R101" s="63"/>
      <c r="S101" s="64"/>
      <c r="T101" s="63"/>
      <c r="AE101" s="34"/>
    </row>
    <row r="102" spans="1:31" s="80" customFormat="1" ht="15" customHeight="1" x14ac:dyDescent="0.25">
      <c r="A102" s="65"/>
      <c r="B102" s="73"/>
      <c r="C102" s="56" t="s">
        <v>14</v>
      </c>
      <c r="D102" s="56" t="s">
        <v>8</v>
      </c>
      <c r="E102" s="74" t="s">
        <v>203</v>
      </c>
      <c r="F102" s="75" t="s">
        <v>204</v>
      </c>
      <c r="G102" s="92"/>
      <c r="H102" s="95">
        <v>0</v>
      </c>
      <c r="I102" s="85"/>
      <c r="J102" s="49"/>
      <c r="L102" s="52"/>
      <c r="R102" s="63"/>
      <c r="S102" s="64"/>
      <c r="T102" s="63"/>
      <c r="AE102" s="34"/>
    </row>
    <row r="103" spans="1:31" s="80" customFormat="1" ht="15" customHeight="1" x14ac:dyDescent="0.25">
      <c r="A103" s="65"/>
      <c r="B103" s="73" t="s">
        <v>7</v>
      </c>
      <c r="C103" s="56" t="s">
        <v>7</v>
      </c>
      <c r="D103" s="56" t="s">
        <v>8</v>
      </c>
      <c r="E103" s="74" t="s">
        <v>205</v>
      </c>
      <c r="F103" s="75" t="s">
        <v>206</v>
      </c>
      <c r="G103" s="92"/>
      <c r="H103" s="95">
        <v>0</v>
      </c>
      <c r="I103" s="85"/>
      <c r="J103" s="49"/>
      <c r="L103" s="52"/>
      <c r="R103" s="63"/>
      <c r="S103" s="64"/>
      <c r="T103" s="63"/>
      <c r="AE103" s="34"/>
    </row>
    <row r="104" spans="1:31" s="80" customFormat="1" ht="15" customHeight="1" x14ac:dyDescent="0.25">
      <c r="A104" s="65" t="s">
        <v>11</v>
      </c>
      <c r="B104" s="73"/>
      <c r="C104" s="56" t="s">
        <v>14</v>
      </c>
      <c r="D104" s="56" t="s">
        <v>14</v>
      </c>
      <c r="E104" s="107" t="s">
        <v>207</v>
      </c>
      <c r="F104" s="108" t="s">
        <v>208</v>
      </c>
      <c r="G104" s="109">
        <f>+G105+G106+G109+G114+G118</f>
        <v>0</v>
      </c>
      <c r="H104" s="60">
        <v>614954.65</v>
      </c>
      <c r="I104" s="61"/>
      <c r="J104" s="49"/>
      <c r="L104" s="52"/>
      <c r="R104" s="63"/>
      <c r="S104" s="64"/>
      <c r="T104" s="63"/>
      <c r="AE104" s="34"/>
    </row>
    <row r="105" spans="1:31" s="80" customFormat="1" ht="15" customHeight="1" x14ac:dyDescent="0.25">
      <c r="A105" s="65"/>
      <c r="B105" s="73"/>
      <c r="C105" s="56" t="s">
        <v>14</v>
      </c>
      <c r="D105" s="56" t="s">
        <v>8</v>
      </c>
      <c r="E105" s="67" t="s">
        <v>209</v>
      </c>
      <c r="F105" s="68" t="s">
        <v>210</v>
      </c>
      <c r="G105" s="103"/>
      <c r="H105" s="111">
        <v>5500</v>
      </c>
      <c r="I105" s="85"/>
      <c r="J105" s="49"/>
      <c r="L105" s="52"/>
      <c r="R105" s="63"/>
      <c r="S105" s="64"/>
      <c r="T105" s="63"/>
      <c r="AE105" s="34"/>
    </row>
    <row r="106" spans="1:31" s="80" customFormat="1" ht="15" customHeight="1" x14ac:dyDescent="0.25">
      <c r="A106" s="134" t="s">
        <v>11</v>
      </c>
      <c r="B106" s="135"/>
      <c r="C106" s="56" t="s">
        <v>14</v>
      </c>
      <c r="D106" s="56" t="s">
        <v>14</v>
      </c>
      <c r="E106" s="67" t="s">
        <v>211</v>
      </c>
      <c r="F106" s="68" t="s">
        <v>212</v>
      </c>
      <c r="G106" s="133">
        <f>SUM(G107:G108)</f>
        <v>0</v>
      </c>
      <c r="H106" s="105">
        <v>0</v>
      </c>
      <c r="I106" s="106"/>
      <c r="J106" s="49"/>
      <c r="L106" s="52"/>
      <c r="R106" s="63"/>
      <c r="S106" s="64"/>
      <c r="T106" s="63"/>
      <c r="AE106" s="34"/>
    </row>
    <row r="107" spans="1:31" s="80" customFormat="1" ht="15" customHeight="1" x14ac:dyDescent="0.25">
      <c r="A107" s="134"/>
      <c r="B107" s="135"/>
      <c r="C107" s="56" t="s">
        <v>14</v>
      </c>
      <c r="D107" s="56" t="s">
        <v>8</v>
      </c>
      <c r="E107" s="74" t="s">
        <v>213</v>
      </c>
      <c r="F107" s="75" t="s">
        <v>214</v>
      </c>
      <c r="G107" s="92"/>
      <c r="H107" s="95">
        <v>0</v>
      </c>
      <c r="I107" s="85"/>
      <c r="J107" s="49"/>
      <c r="L107" s="52"/>
      <c r="R107" s="63"/>
      <c r="S107" s="64"/>
      <c r="T107" s="63"/>
      <c r="AE107" s="34"/>
    </row>
    <row r="108" spans="1:31" s="80" customFormat="1" ht="15" customHeight="1" x14ac:dyDescent="0.25">
      <c r="A108" s="134"/>
      <c r="B108" s="135"/>
      <c r="C108" s="56" t="s">
        <v>14</v>
      </c>
      <c r="D108" s="56" t="s">
        <v>8</v>
      </c>
      <c r="E108" s="74" t="s">
        <v>215</v>
      </c>
      <c r="F108" s="75" t="s">
        <v>216</v>
      </c>
      <c r="G108" s="92"/>
      <c r="H108" s="95">
        <v>0</v>
      </c>
      <c r="I108" s="85"/>
      <c r="J108" s="49"/>
      <c r="L108" s="52"/>
      <c r="R108" s="63"/>
      <c r="S108" s="64"/>
      <c r="T108" s="63"/>
      <c r="AE108" s="34"/>
    </row>
    <row r="109" spans="1:31" s="80" customFormat="1" ht="15" customHeight="1" x14ac:dyDescent="0.25">
      <c r="A109" s="129" t="s">
        <v>11</v>
      </c>
      <c r="B109" s="130" t="s">
        <v>7</v>
      </c>
      <c r="C109" s="56" t="s">
        <v>7</v>
      </c>
      <c r="D109" s="56" t="s">
        <v>14</v>
      </c>
      <c r="E109" s="67" t="s">
        <v>217</v>
      </c>
      <c r="F109" s="68" t="s">
        <v>218</v>
      </c>
      <c r="G109" s="69">
        <f>SUM(G110:G113)</f>
        <v>0</v>
      </c>
      <c r="H109" s="70">
        <v>357.5</v>
      </c>
      <c r="I109" s="61"/>
      <c r="J109" s="49"/>
      <c r="L109" s="52"/>
      <c r="R109" s="63"/>
      <c r="S109" s="64"/>
      <c r="T109" s="63"/>
      <c r="AE109" s="34"/>
    </row>
    <row r="110" spans="1:31" s="80" customFormat="1" ht="15" customHeight="1" x14ac:dyDescent="0.25">
      <c r="A110" s="65"/>
      <c r="B110" s="73" t="s">
        <v>7</v>
      </c>
      <c r="C110" s="56" t="s">
        <v>7</v>
      </c>
      <c r="D110" s="56" t="s">
        <v>8</v>
      </c>
      <c r="E110" s="74" t="s">
        <v>219</v>
      </c>
      <c r="F110" s="75" t="s">
        <v>220</v>
      </c>
      <c r="G110" s="92"/>
      <c r="H110" s="95">
        <v>0</v>
      </c>
      <c r="I110" s="85"/>
      <c r="J110" s="49"/>
      <c r="L110" s="52"/>
      <c r="R110" s="63"/>
      <c r="S110" s="64"/>
      <c r="T110" s="63"/>
      <c r="AE110" s="34"/>
    </row>
    <row r="111" spans="1:31" s="80" customFormat="1" ht="15" customHeight="1" x14ac:dyDescent="0.25">
      <c r="A111" s="65"/>
      <c r="B111" s="73" t="s">
        <v>7</v>
      </c>
      <c r="C111" s="56" t="s">
        <v>7</v>
      </c>
      <c r="D111" s="56" t="s">
        <v>8</v>
      </c>
      <c r="E111" s="74" t="s">
        <v>221</v>
      </c>
      <c r="F111" s="75" t="s">
        <v>222</v>
      </c>
      <c r="G111" s="92"/>
      <c r="H111" s="95">
        <v>0</v>
      </c>
      <c r="I111" s="85"/>
      <c r="J111" s="49"/>
      <c r="L111" s="52"/>
      <c r="R111" s="63"/>
      <c r="S111" s="64"/>
      <c r="T111" s="63"/>
      <c r="AE111" s="34"/>
    </row>
    <row r="112" spans="1:31" s="80" customFormat="1" ht="15" customHeight="1" x14ac:dyDescent="0.25">
      <c r="A112" s="65"/>
      <c r="B112" s="73" t="s">
        <v>7</v>
      </c>
      <c r="C112" s="56" t="s">
        <v>7</v>
      </c>
      <c r="D112" s="56" t="s">
        <v>8</v>
      </c>
      <c r="E112" s="74" t="s">
        <v>223</v>
      </c>
      <c r="F112" s="75" t="s">
        <v>224</v>
      </c>
      <c r="G112" s="92"/>
      <c r="H112" s="95">
        <v>357.5</v>
      </c>
      <c r="I112" s="85"/>
      <c r="J112" s="49"/>
      <c r="L112" s="52"/>
      <c r="R112" s="63"/>
      <c r="S112" s="64"/>
      <c r="T112" s="63"/>
      <c r="AE112" s="34"/>
    </row>
    <row r="113" spans="1:31" s="136" customFormat="1" ht="15" customHeight="1" x14ac:dyDescent="0.25">
      <c r="A113" s="65"/>
      <c r="B113" s="73" t="s">
        <v>7</v>
      </c>
      <c r="C113" s="56" t="s">
        <v>7</v>
      </c>
      <c r="D113" s="56" t="s">
        <v>8</v>
      </c>
      <c r="E113" s="74" t="s">
        <v>225</v>
      </c>
      <c r="F113" s="75" t="s">
        <v>226</v>
      </c>
      <c r="G113" s="92"/>
      <c r="H113" s="95">
        <v>0</v>
      </c>
      <c r="I113" s="85"/>
      <c r="J113" s="49"/>
      <c r="L113" s="52"/>
      <c r="R113" s="63"/>
      <c r="S113" s="64"/>
      <c r="T113" s="63"/>
      <c r="AE113" s="114"/>
    </row>
    <row r="114" spans="1:31" s="80" customFormat="1" ht="15" customHeight="1" x14ac:dyDescent="0.25">
      <c r="A114" s="65" t="s">
        <v>11</v>
      </c>
      <c r="B114" s="73"/>
      <c r="C114" s="56" t="s">
        <v>14</v>
      </c>
      <c r="D114" s="56" t="s">
        <v>14</v>
      </c>
      <c r="E114" s="67" t="s">
        <v>227</v>
      </c>
      <c r="F114" s="68" t="s">
        <v>228</v>
      </c>
      <c r="G114" s="69">
        <f>SUM(G115:G117)</f>
        <v>0</v>
      </c>
      <c r="H114" s="70">
        <v>311925.63</v>
      </c>
      <c r="I114" s="61"/>
      <c r="J114" s="49"/>
      <c r="L114" s="52"/>
      <c r="R114" s="63"/>
      <c r="S114" s="64"/>
      <c r="T114" s="63"/>
      <c r="AE114" s="34"/>
    </row>
    <row r="115" spans="1:31" s="80" customFormat="1" ht="15" customHeight="1" x14ac:dyDescent="0.25">
      <c r="A115" s="65"/>
      <c r="B115" s="73"/>
      <c r="C115" s="56" t="s">
        <v>14</v>
      </c>
      <c r="D115" s="56" t="s">
        <v>8</v>
      </c>
      <c r="E115" s="74" t="s">
        <v>229</v>
      </c>
      <c r="F115" s="75" t="s">
        <v>230</v>
      </c>
      <c r="G115" s="92"/>
      <c r="H115" s="95">
        <v>191965.73</v>
      </c>
      <c r="I115" s="85"/>
      <c r="J115" s="49"/>
      <c r="L115" s="52"/>
      <c r="R115" s="63"/>
      <c r="S115" s="64"/>
      <c r="T115" s="63"/>
      <c r="AE115" s="34"/>
    </row>
    <row r="116" spans="1:31" s="80" customFormat="1" ht="15" customHeight="1" x14ac:dyDescent="0.25">
      <c r="A116" s="65"/>
      <c r="B116" s="73"/>
      <c r="C116" s="56" t="s">
        <v>14</v>
      </c>
      <c r="D116" s="56" t="s">
        <v>8</v>
      </c>
      <c r="E116" s="74" t="s">
        <v>231</v>
      </c>
      <c r="F116" s="75" t="s">
        <v>232</v>
      </c>
      <c r="G116" s="92"/>
      <c r="H116" s="95">
        <v>0</v>
      </c>
      <c r="I116" s="85"/>
      <c r="J116" s="49"/>
      <c r="L116" s="52"/>
      <c r="R116" s="63"/>
      <c r="S116" s="64"/>
      <c r="T116" s="63"/>
      <c r="AE116" s="34"/>
    </row>
    <row r="117" spans="1:31" s="80" customFormat="1" ht="15" customHeight="1" x14ac:dyDescent="0.25">
      <c r="A117" s="65"/>
      <c r="B117" s="73"/>
      <c r="C117" s="56" t="s">
        <v>14</v>
      </c>
      <c r="D117" s="56" t="s">
        <v>8</v>
      </c>
      <c r="E117" s="74" t="s">
        <v>233</v>
      </c>
      <c r="F117" s="75" t="s">
        <v>234</v>
      </c>
      <c r="G117" s="92"/>
      <c r="H117" s="95">
        <v>119959.9</v>
      </c>
      <c r="I117" s="85"/>
      <c r="J117" s="49"/>
      <c r="L117" s="52"/>
      <c r="R117" s="63"/>
      <c r="S117" s="64"/>
      <c r="T117" s="63"/>
      <c r="AE117" s="34"/>
    </row>
    <row r="118" spans="1:31" s="80" customFormat="1" ht="15" customHeight="1" x14ac:dyDescent="0.25">
      <c r="A118" s="65" t="s">
        <v>11</v>
      </c>
      <c r="B118" s="73"/>
      <c r="C118" s="56" t="s">
        <v>14</v>
      </c>
      <c r="D118" s="56" t="s">
        <v>14</v>
      </c>
      <c r="E118" s="67" t="s">
        <v>235</v>
      </c>
      <c r="F118" s="68" t="s">
        <v>236</v>
      </c>
      <c r="G118" s="69">
        <f>+G119+G123+G124</f>
        <v>0</v>
      </c>
      <c r="H118" s="70">
        <v>297171.52</v>
      </c>
      <c r="I118" s="61"/>
      <c r="J118" s="49"/>
      <c r="L118" s="52"/>
      <c r="R118" s="63"/>
      <c r="S118" s="64"/>
      <c r="T118" s="63"/>
      <c r="AE118" s="34"/>
    </row>
    <row r="119" spans="1:31" s="80" customFormat="1" ht="15" customHeight="1" x14ac:dyDescent="0.25">
      <c r="A119" s="65" t="s">
        <v>11</v>
      </c>
      <c r="B119" s="73"/>
      <c r="C119" s="56" t="s">
        <v>14</v>
      </c>
      <c r="D119" s="56" t="s">
        <v>14</v>
      </c>
      <c r="E119" s="74" t="s">
        <v>237</v>
      </c>
      <c r="F119" s="75" t="s">
        <v>238</v>
      </c>
      <c r="G119" s="94">
        <f>SUM(G120:G122)</f>
        <v>0</v>
      </c>
      <c r="H119" s="95">
        <v>0</v>
      </c>
      <c r="I119" s="85"/>
      <c r="J119" s="49"/>
      <c r="L119" s="52"/>
      <c r="R119" s="63"/>
      <c r="S119" s="64"/>
      <c r="T119" s="63"/>
      <c r="AE119" s="34"/>
    </row>
    <row r="120" spans="1:31" s="80" customFormat="1" ht="15" customHeight="1" x14ac:dyDescent="0.25">
      <c r="A120" s="65"/>
      <c r="B120" s="73"/>
      <c r="C120" s="56" t="s">
        <v>14</v>
      </c>
      <c r="D120" s="56" t="s">
        <v>8</v>
      </c>
      <c r="E120" s="81" t="s">
        <v>239</v>
      </c>
      <c r="F120" s="82" t="s">
        <v>240</v>
      </c>
      <c r="G120" s="83"/>
      <c r="H120" s="84">
        <v>0</v>
      </c>
      <c r="I120" s="85"/>
      <c r="J120" s="49"/>
      <c r="L120" s="52"/>
      <c r="R120" s="63"/>
      <c r="S120" s="64"/>
      <c r="T120" s="63"/>
      <c r="AE120" s="34"/>
    </row>
    <row r="121" spans="1:31" s="80" customFormat="1" ht="15" customHeight="1" x14ac:dyDescent="0.25">
      <c r="A121" s="65"/>
      <c r="B121" s="73"/>
      <c r="C121" s="56" t="s">
        <v>14</v>
      </c>
      <c r="D121" s="56" t="s">
        <v>8</v>
      </c>
      <c r="E121" s="81" t="s">
        <v>241</v>
      </c>
      <c r="F121" s="82" t="s">
        <v>242</v>
      </c>
      <c r="G121" s="83"/>
      <c r="H121" s="84">
        <v>0</v>
      </c>
      <c r="I121" s="85"/>
      <c r="J121" s="49"/>
      <c r="L121" s="52"/>
      <c r="R121" s="63"/>
      <c r="S121" s="64"/>
      <c r="T121" s="63"/>
      <c r="AE121" s="34"/>
    </row>
    <row r="122" spans="1:31" s="80" customFormat="1" ht="15" customHeight="1" x14ac:dyDescent="0.25">
      <c r="A122" s="65"/>
      <c r="B122" s="73"/>
      <c r="C122" s="56" t="s">
        <v>14</v>
      </c>
      <c r="D122" s="56" t="s">
        <v>8</v>
      </c>
      <c r="E122" s="81" t="s">
        <v>243</v>
      </c>
      <c r="F122" s="82" t="s">
        <v>244</v>
      </c>
      <c r="G122" s="83"/>
      <c r="H122" s="84">
        <v>0</v>
      </c>
      <c r="I122" s="85"/>
      <c r="J122" s="49"/>
      <c r="L122" s="52"/>
      <c r="R122" s="63"/>
      <c r="S122" s="64"/>
      <c r="T122" s="63"/>
      <c r="AE122" s="34"/>
    </row>
    <row r="123" spans="1:31" s="33" customFormat="1" ht="15" customHeight="1" x14ac:dyDescent="0.25">
      <c r="A123" s="98"/>
      <c r="B123" s="99"/>
      <c r="C123" s="56" t="s">
        <v>14</v>
      </c>
      <c r="D123" s="56" t="s">
        <v>8</v>
      </c>
      <c r="E123" s="74" t="s">
        <v>245</v>
      </c>
      <c r="F123" s="75" t="s">
        <v>246</v>
      </c>
      <c r="G123" s="92"/>
      <c r="H123" s="78">
        <v>0</v>
      </c>
      <c r="I123" s="79"/>
      <c r="J123" s="49"/>
      <c r="L123" s="52"/>
      <c r="R123" s="63"/>
      <c r="S123" s="64"/>
      <c r="T123" s="63"/>
      <c r="AE123" s="34"/>
    </row>
    <row r="124" spans="1:31" s="33" customFormat="1" ht="15" customHeight="1" x14ac:dyDescent="0.25">
      <c r="A124" s="98"/>
      <c r="B124" s="99"/>
      <c r="C124" s="56" t="s">
        <v>14</v>
      </c>
      <c r="D124" s="56" t="s">
        <v>8</v>
      </c>
      <c r="E124" s="74" t="s">
        <v>247</v>
      </c>
      <c r="F124" s="75" t="s">
        <v>248</v>
      </c>
      <c r="G124" s="92"/>
      <c r="H124" s="78">
        <v>297171.52</v>
      </c>
      <c r="I124" s="79"/>
      <c r="J124" s="49"/>
      <c r="L124" s="52"/>
      <c r="R124" s="63"/>
      <c r="S124" s="64"/>
      <c r="T124" s="63"/>
      <c r="AE124" s="34"/>
    </row>
    <row r="125" spans="1:31" s="33" customFormat="1" ht="15" customHeight="1" x14ac:dyDescent="0.25">
      <c r="A125" s="98" t="s">
        <v>11</v>
      </c>
      <c r="B125" s="99"/>
      <c r="C125" s="56" t="s">
        <v>14</v>
      </c>
      <c r="D125" s="56" t="s">
        <v>14</v>
      </c>
      <c r="E125" s="107" t="s">
        <v>249</v>
      </c>
      <c r="F125" s="108" t="s">
        <v>250</v>
      </c>
      <c r="G125" s="109">
        <f>SUM(G126:G128)</f>
        <v>0</v>
      </c>
      <c r="H125" s="60">
        <v>1816838.84</v>
      </c>
      <c r="I125" s="61"/>
      <c r="J125" s="49"/>
      <c r="L125" s="52"/>
      <c r="R125" s="63"/>
      <c r="S125" s="64"/>
      <c r="T125" s="63"/>
      <c r="AE125" s="34"/>
    </row>
    <row r="126" spans="1:31" s="33" customFormat="1" ht="15" customHeight="1" x14ac:dyDescent="0.25">
      <c r="A126" s="98"/>
      <c r="B126" s="99"/>
      <c r="C126" s="56" t="s">
        <v>14</v>
      </c>
      <c r="D126" s="56" t="s">
        <v>8</v>
      </c>
      <c r="E126" s="67" t="s">
        <v>251</v>
      </c>
      <c r="F126" s="137" t="s">
        <v>252</v>
      </c>
      <c r="G126" s="138"/>
      <c r="H126" s="139">
        <v>1816801.84</v>
      </c>
      <c r="I126" s="85"/>
      <c r="J126" s="49"/>
      <c r="L126" s="52"/>
      <c r="R126" s="63"/>
      <c r="S126" s="64"/>
      <c r="T126" s="63"/>
      <c r="AE126" s="34"/>
    </row>
    <row r="127" spans="1:31" s="80" customFormat="1" ht="15" customHeight="1" x14ac:dyDescent="0.25">
      <c r="A127" s="65"/>
      <c r="B127" s="73"/>
      <c r="C127" s="56" t="s">
        <v>14</v>
      </c>
      <c r="D127" s="56" t="s">
        <v>8</v>
      </c>
      <c r="E127" s="67" t="s">
        <v>253</v>
      </c>
      <c r="F127" s="137" t="s">
        <v>254</v>
      </c>
      <c r="G127" s="138"/>
      <c r="H127" s="139">
        <v>37</v>
      </c>
      <c r="I127" s="85"/>
      <c r="J127" s="49"/>
      <c r="L127" s="52"/>
      <c r="R127" s="63"/>
      <c r="S127" s="64"/>
      <c r="T127" s="63"/>
      <c r="AE127" s="34"/>
    </row>
    <row r="128" spans="1:31" s="80" customFormat="1" ht="15" customHeight="1" x14ac:dyDescent="0.25">
      <c r="A128" s="65"/>
      <c r="B128" s="73"/>
      <c r="C128" s="56" t="s">
        <v>14</v>
      </c>
      <c r="D128" s="56" t="s">
        <v>8</v>
      </c>
      <c r="E128" s="67" t="s">
        <v>255</v>
      </c>
      <c r="F128" s="137" t="s">
        <v>256</v>
      </c>
      <c r="G128" s="138"/>
      <c r="H128" s="139">
        <v>0</v>
      </c>
      <c r="I128" s="85"/>
      <c r="J128" s="49"/>
      <c r="L128" s="52"/>
      <c r="R128" s="63"/>
      <c r="S128" s="64"/>
      <c r="T128" s="63"/>
      <c r="AE128" s="34"/>
    </row>
    <row r="129" spans="1:31" s="80" customFormat="1" ht="15" customHeight="1" x14ac:dyDescent="0.25">
      <c r="A129" s="65" t="s">
        <v>11</v>
      </c>
      <c r="B129" s="73"/>
      <c r="C129" s="56" t="s">
        <v>14</v>
      </c>
      <c r="D129" s="56" t="s">
        <v>14</v>
      </c>
      <c r="E129" s="107" t="s">
        <v>257</v>
      </c>
      <c r="F129" s="108" t="s">
        <v>258</v>
      </c>
      <c r="G129" s="112">
        <f>SUM(G130:G135)</f>
        <v>0</v>
      </c>
      <c r="H129" s="60">
        <v>8333037.6000000006</v>
      </c>
      <c r="I129" s="61"/>
      <c r="J129" s="49"/>
      <c r="L129" s="52"/>
      <c r="R129" s="63"/>
      <c r="S129" s="64"/>
      <c r="T129" s="63"/>
      <c r="AE129" s="34"/>
    </row>
    <row r="130" spans="1:31" s="80" customFormat="1" ht="15" customHeight="1" x14ac:dyDescent="0.25">
      <c r="A130" s="65"/>
      <c r="B130" s="73"/>
      <c r="C130" s="56" t="s">
        <v>14</v>
      </c>
      <c r="D130" s="56" t="s">
        <v>8</v>
      </c>
      <c r="E130" s="67" t="s">
        <v>259</v>
      </c>
      <c r="F130" s="137" t="s">
        <v>260</v>
      </c>
      <c r="G130" s="138"/>
      <c r="H130" s="139">
        <v>991822.91</v>
      </c>
      <c r="I130" s="85"/>
      <c r="J130" s="49"/>
      <c r="L130" s="52"/>
      <c r="R130" s="63"/>
      <c r="S130" s="64"/>
      <c r="T130" s="63"/>
      <c r="AE130" s="34"/>
    </row>
    <row r="131" spans="1:31" s="80" customFormat="1" ht="15" customHeight="1" x14ac:dyDescent="0.25">
      <c r="A131" s="65"/>
      <c r="B131" s="73"/>
      <c r="C131" s="56" t="s">
        <v>14</v>
      </c>
      <c r="D131" s="56" t="s">
        <v>8</v>
      </c>
      <c r="E131" s="67" t="s">
        <v>261</v>
      </c>
      <c r="F131" s="137" t="s">
        <v>262</v>
      </c>
      <c r="G131" s="138"/>
      <c r="H131" s="139">
        <v>4289231.1900000004</v>
      </c>
      <c r="I131" s="85"/>
      <c r="J131" s="49"/>
      <c r="L131" s="52"/>
      <c r="R131" s="63"/>
      <c r="S131" s="64"/>
      <c r="T131" s="63"/>
      <c r="AE131" s="34"/>
    </row>
    <row r="132" spans="1:31" s="80" customFormat="1" ht="15" customHeight="1" x14ac:dyDescent="0.25">
      <c r="A132" s="65"/>
      <c r="B132" s="73"/>
      <c r="C132" s="56" t="s">
        <v>14</v>
      </c>
      <c r="D132" s="56" t="s">
        <v>8</v>
      </c>
      <c r="E132" s="67" t="s">
        <v>263</v>
      </c>
      <c r="F132" s="137" t="s">
        <v>264</v>
      </c>
      <c r="G132" s="138"/>
      <c r="H132" s="139">
        <v>0</v>
      </c>
      <c r="I132" s="85"/>
      <c r="J132" s="49"/>
      <c r="L132" s="52"/>
      <c r="R132" s="63"/>
      <c r="S132" s="64"/>
      <c r="T132" s="63"/>
      <c r="AE132" s="34"/>
    </row>
    <row r="133" spans="1:31" s="80" customFormat="1" ht="15" customHeight="1" x14ac:dyDescent="0.25">
      <c r="A133" s="65"/>
      <c r="B133" s="73"/>
      <c r="C133" s="56" t="s">
        <v>14</v>
      </c>
      <c r="D133" s="56" t="s">
        <v>8</v>
      </c>
      <c r="E133" s="67" t="s">
        <v>265</v>
      </c>
      <c r="F133" s="137" t="s">
        <v>266</v>
      </c>
      <c r="G133" s="138"/>
      <c r="H133" s="139">
        <v>3044259.12</v>
      </c>
      <c r="I133" s="85"/>
      <c r="J133" s="49"/>
      <c r="L133" s="52"/>
      <c r="R133" s="63"/>
      <c r="S133" s="64"/>
      <c r="T133" s="63"/>
      <c r="AE133" s="34"/>
    </row>
    <row r="134" spans="1:31" s="80" customFormat="1" ht="15" customHeight="1" x14ac:dyDescent="0.25">
      <c r="A134" s="65"/>
      <c r="B134" s="73"/>
      <c r="C134" s="56" t="s">
        <v>14</v>
      </c>
      <c r="D134" s="56" t="s">
        <v>8</v>
      </c>
      <c r="E134" s="67" t="s">
        <v>267</v>
      </c>
      <c r="F134" s="137" t="s">
        <v>268</v>
      </c>
      <c r="G134" s="138"/>
      <c r="H134" s="139">
        <v>0</v>
      </c>
      <c r="I134" s="85"/>
      <c r="J134" s="49"/>
      <c r="L134" s="52"/>
      <c r="R134" s="63"/>
      <c r="S134" s="64"/>
      <c r="T134" s="63"/>
      <c r="AE134" s="34"/>
    </row>
    <row r="135" spans="1:31" s="80" customFormat="1" ht="15" customHeight="1" x14ac:dyDescent="0.25">
      <c r="A135" s="65"/>
      <c r="B135" s="73"/>
      <c r="C135" s="56" t="s">
        <v>14</v>
      </c>
      <c r="D135" s="56" t="s">
        <v>8</v>
      </c>
      <c r="E135" s="67" t="s">
        <v>269</v>
      </c>
      <c r="F135" s="137" t="s">
        <v>270</v>
      </c>
      <c r="G135" s="138"/>
      <c r="H135" s="139">
        <v>7724.38</v>
      </c>
      <c r="I135" s="85"/>
      <c r="J135" s="49"/>
      <c r="L135" s="52"/>
      <c r="R135" s="63"/>
      <c r="S135" s="64"/>
      <c r="T135" s="63"/>
      <c r="AE135" s="34"/>
    </row>
    <row r="136" spans="1:31" s="80" customFormat="1" ht="15" customHeight="1" x14ac:dyDescent="0.25">
      <c r="A136" s="65"/>
      <c r="B136" s="73"/>
      <c r="C136" s="56" t="s">
        <v>14</v>
      </c>
      <c r="D136" s="56" t="s">
        <v>8</v>
      </c>
      <c r="E136" s="107" t="s">
        <v>271</v>
      </c>
      <c r="F136" s="108" t="s">
        <v>272</v>
      </c>
      <c r="G136" s="140"/>
      <c r="H136" s="113">
        <v>0</v>
      </c>
      <c r="I136" s="85"/>
      <c r="J136" s="49"/>
      <c r="L136" s="52"/>
      <c r="R136" s="63"/>
      <c r="S136" s="64"/>
      <c r="T136" s="63"/>
      <c r="AE136" s="34"/>
    </row>
    <row r="137" spans="1:31" s="80" customFormat="1" ht="15" customHeight="1" x14ac:dyDescent="0.25">
      <c r="A137" s="65" t="s">
        <v>11</v>
      </c>
      <c r="B137" s="73"/>
      <c r="C137" s="56" t="s">
        <v>14</v>
      </c>
      <c r="D137" s="56" t="s">
        <v>14</v>
      </c>
      <c r="E137" s="107" t="s">
        <v>273</v>
      </c>
      <c r="F137" s="108" t="s">
        <v>274</v>
      </c>
      <c r="G137" s="109">
        <f>SUM(G138:G140)</f>
        <v>0</v>
      </c>
      <c r="H137" s="60">
        <v>385846.22</v>
      </c>
      <c r="I137" s="61"/>
      <c r="J137" s="49"/>
      <c r="L137" s="52"/>
      <c r="R137" s="63"/>
      <c r="S137" s="64"/>
      <c r="T137" s="63"/>
      <c r="AE137" s="34"/>
    </row>
    <row r="138" spans="1:31" s="80" customFormat="1" ht="15" customHeight="1" x14ac:dyDescent="0.25">
      <c r="A138" s="65"/>
      <c r="B138" s="73"/>
      <c r="C138" s="56" t="s">
        <v>14</v>
      </c>
      <c r="D138" s="56" t="s">
        <v>8</v>
      </c>
      <c r="E138" s="67" t="s">
        <v>275</v>
      </c>
      <c r="F138" s="137" t="s">
        <v>276</v>
      </c>
      <c r="G138" s="138"/>
      <c r="H138" s="139">
        <v>206357.12</v>
      </c>
      <c r="I138" s="85"/>
      <c r="J138" s="49"/>
      <c r="L138" s="52"/>
      <c r="R138" s="63"/>
      <c r="S138" s="64"/>
      <c r="T138" s="63"/>
      <c r="AE138" s="34"/>
    </row>
    <row r="139" spans="1:31" s="80" customFormat="1" ht="15" customHeight="1" x14ac:dyDescent="0.25">
      <c r="A139" s="65"/>
      <c r="B139" s="73"/>
      <c r="C139" s="56" t="s">
        <v>14</v>
      </c>
      <c r="D139" s="56" t="s">
        <v>8</v>
      </c>
      <c r="E139" s="67" t="s">
        <v>277</v>
      </c>
      <c r="F139" s="137" t="s">
        <v>278</v>
      </c>
      <c r="G139" s="138"/>
      <c r="H139" s="139">
        <v>108033.75</v>
      </c>
      <c r="I139" s="85"/>
      <c r="J139" s="49"/>
      <c r="L139" s="52"/>
      <c r="R139" s="63"/>
      <c r="S139" s="64"/>
      <c r="T139" s="63"/>
      <c r="AE139" s="34"/>
    </row>
    <row r="140" spans="1:31" s="80" customFormat="1" ht="15" customHeight="1" x14ac:dyDescent="0.25">
      <c r="A140" s="65"/>
      <c r="B140" s="73"/>
      <c r="C140" s="56" t="s">
        <v>14</v>
      </c>
      <c r="D140" s="56" t="s">
        <v>8</v>
      </c>
      <c r="E140" s="67" t="s">
        <v>279</v>
      </c>
      <c r="F140" s="137" t="s">
        <v>280</v>
      </c>
      <c r="G140" s="138"/>
      <c r="H140" s="139">
        <v>71455.350000000006</v>
      </c>
      <c r="I140" s="85"/>
      <c r="J140" s="49"/>
      <c r="L140" s="52"/>
      <c r="R140" s="63"/>
      <c r="S140" s="64"/>
      <c r="T140" s="63"/>
      <c r="AE140" s="34"/>
    </row>
    <row r="141" spans="1:31" s="80" customFormat="1" ht="20.100000000000001" customHeight="1" thickBot="1" x14ac:dyDescent="0.3">
      <c r="A141" s="65" t="s">
        <v>11</v>
      </c>
      <c r="B141" s="73"/>
      <c r="C141" s="56" t="s">
        <v>14</v>
      </c>
      <c r="D141" s="56" t="s">
        <v>14</v>
      </c>
      <c r="E141" s="141" t="s">
        <v>281</v>
      </c>
      <c r="F141" s="142" t="s">
        <v>282</v>
      </c>
      <c r="G141" s="143">
        <v>0</v>
      </c>
      <c r="H141" s="144">
        <v>532531796.62999994</v>
      </c>
      <c r="I141" s="145"/>
      <c r="J141" s="49"/>
      <c r="L141" s="52"/>
      <c r="R141" s="63"/>
      <c r="S141" s="64"/>
      <c r="T141" s="63"/>
      <c r="AE141" s="34"/>
    </row>
    <row r="142" spans="1:31" s="153" customFormat="1" ht="20.100000000000001" customHeight="1" thickBot="1" x14ac:dyDescent="0.3">
      <c r="A142" s="146"/>
      <c r="B142" s="146"/>
      <c r="C142" s="56" t="s">
        <v>14</v>
      </c>
      <c r="D142" s="56" t="s">
        <v>14</v>
      </c>
      <c r="E142" s="147"/>
      <c r="F142" s="148"/>
      <c r="G142" s="149"/>
      <c r="H142" s="152">
        <v>0</v>
      </c>
      <c r="I142" s="150"/>
      <c r="J142" s="151"/>
      <c r="L142" s="154"/>
      <c r="R142" s="63"/>
      <c r="S142" s="64"/>
      <c r="T142" s="63"/>
      <c r="AE142" s="34"/>
    </row>
    <row r="143" spans="1:31" s="80" customFormat="1" ht="20.100000000000001" customHeight="1" x14ac:dyDescent="0.25">
      <c r="A143" s="65"/>
      <c r="B143" s="73"/>
      <c r="C143" s="56" t="s">
        <v>14</v>
      </c>
      <c r="D143" s="56" t="s">
        <v>14</v>
      </c>
      <c r="E143" s="155"/>
      <c r="F143" s="156" t="s">
        <v>283</v>
      </c>
      <c r="G143" s="157"/>
      <c r="H143" s="84">
        <v>0</v>
      </c>
      <c r="I143" s="85"/>
      <c r="J143" s="49"/>
      <c r="L143" s="52"/>
      <c r="R143" s="63"/>
      <c r="S143" s="64"/>
      <c r="T143" s="63"/>
      <c r="AE143" s="34"/>
    </row>
    <row r="144" spans="1:31" s="80" customFormat="1" ht="15" customHeight="1" x14ac:dyDescent="0.25">
      <c r="A144" s="65" t="s">
        <v>11</v>
      </c>
      <c r="B144" s="73"/>
      <c r="C144" s="56" t="s">
        <v>14</v>
      </c>
      <c r="D144" s="56" t="s">
        <v>14</v>
      </c>
      <c r="E144" s="158" t="s">
        <v>284</v>
      </c>
      <c r="F144" s="159" t="s">
        <v>285</v>
      </c>
      <c r="G144" s="110">
        <f>+G145+G176</f>
        <v>0</v>
      </c>
      <c r="H144" s="60">
        <v>91899248.560000017</v>
      </c>
      <c r="I144" s="61"/>
      <c r="J144" s="49"/>
      <c r="L144" s="52"/>
      <c r="R144" s="63"/>
      <c r="S144" s="64"/>
      <c r="T144" s="63"/>
      <c r="AE144" s="34"/>
    </row>
    <row r="145" spans="1:31" s="80" customFormat="1" ht="15" customHeight="1" x14ac:dyDescent="0.25">
      <c r="A145" s="65" t="s">
        <v>11</v>
      </c>
      <c r="B145" s="73"/>
      <c r="C145" s="56" t="s">
        <v>14</v>
      </c>
      <c r="D145" s="56" t="s">
        <v>14</v>
      </c>
      <c r="E145" s="160" t="s">
        <v>286</v>
      </c>
      <c r="F145" s="161" t="s">
        <v>287</v>
      </c>
      <c r="G145" s="104">
        <f>+G146+G154+G158+SUM(G162:G167)</f>
        <v>0</v>
      </c>
      <c r="H145" s="105">
        <v>90254220.810000017</v>
      </c>
      <c r="I145" s="106"/>
      <c r="J145" s="49"/>
      <c r="L145" s="52"/>
      <c r="R145" s="63"/>
      <c r="S145" s="64"/>
      <c r="T145" s="63"/>
      <c r="AC145" s="162"/>
      <c r="AE145" s="34"/>
    </row>
    <row r="146" spans="1:31" s="80" customFormat="1" ht="15" customHeight="1" x14ac:dyDescent="0.25">
      <c r="A146" s="65" t="s">
        <v>11</v>
      </c>
      <c r="B146" s="73"/>
      <c r="C146" s="56" t="s">
        <v>14</v>
      </c>
      <c r="D146" s="56" t="s">
        <v>14</v>
      </c>
      <c r="E146" s="163" t="s">
        <v>288</v>
      </c>
      <c r="F146" s="120" t="s">
        <v>289</v>
      </c>
      <c r="G146" s="77">
        <f>SUM(G147:G153)</f>
        <v>0</v>
      </c>
      <c r="H146" s="78">
        <v>56632562.340000004</v>
      </c>
      <c r="I146" s="79"/>
      <c r="J146" s="49"/>
      <c r="L146" s="52"/>
      <c r="R146" s="63"/>
      <c r="S146" s="64"/>
      <c r="T146" s="63"/>
      <c r="AE146" s="34"/>
    </row>
    <row r="147" spans="1:31" s="33" customFormat="1" ht="15" customHeight="1" x14ac:dyDescent="0.25">
      <c r="A147" s="98"/>
      <c r="B147" s="99"/>
      <c r="C147" s="56" t="s">
        <v>14</v>
      </c>
      <c r="D147" s="56" t="s">
        <v>8</v>
      </c>
      <c r="E147" s="164" t="s">
        <v>290</v>
      </c>
      <c r="F147" s="165" t="s">
        <v>291</v>
      </c>
      <c r="G147" s="83"/>
      <c r="H147" s="139">
        <v>55350655.350000001</v>
      </c>
      <c r="I147" s="85"/>
      <c r="J147" s="49"/>
      <c r="L147" s="52"/>
      <c r="R147" s="63"/>
      <c r="S147" s="64"/>
      <c r="T147" s="63"/>
      <c r="AE147" s="34"/>
    </row>
    <row r="148" spans="1:31" s="33" customFormat="1" ht="15" customHeight="1" x14ac:dyDescent="0.25">
      <c r="A148" s="98"/>
      <c r="B148" s="99"/>
      <c r="C148" s="56" t="s">
        <v>14</v>
      </c>
      <c r="D148" s="56" t="s">
        <v>8</v>
      </c>
      <c r="E148" s="164" t="s">
        <v>292</v>
      </c>
      <c r="F148" s="165" t="s">
        <v>293</v>
      </c>
      <c r="G148" s="83"/>
      <c r="H148" s="139">
        <v>65672.429999999993</v>
      </c>
      <c r="I148" s="85"/>
      <c r="J148" s="49"/>
      <c r="L148" s="52"/>
      <c r="R148" s="63"/>
      <c r="S148" s="64"/>
      <c r="T148" s="63"/>
      <c r="AE148" s="34"/>
    </row>
    <row r="149" spans="1:31" s="33" customFormat="1" ht="15" customHeight="1" x14ac:dyDescent="0.25">
      <c r="A149" s="98"/>
      <c r="B149" s="99"/>
      <c r="C149" s="56" t="s">
        <v>14</v>
      </c>
      <c r="D149" s="56" t="s">
        <v>8</v>
      </c>
      <c r="E149" s="164" t="s">
        <v>294</v>
      </c>
      <c r="F149" s="165" t="s">
        <v>295</v>
      </c>
      <c r="G149" s="83"/>
      <c r="H149" s="139">
        <v>1216234.56</v>
      </c>
      <c r="I149" s="85"/>
      <c r="J149" s="49"/>
      <c r="L149" s="52"/>
      <c r="R149" s="63"/>
      <c r="S149" s="64"/>
      <c r="T149" s="63"/>
      <c r="AE149" s="34"/>
    </row>
    <row r="150" spans="1:31" s="33" customFormat="1" ht="15" customHeight="1" x14ac:dyDescent="0.25">
      <c r="A150" s="65" t="s">
        <v>11</v>
      </c>
      <c r="B150" s="73"/>
      <c r="C150" s="56" t="s">
        <v>14</v>
      </c>
      <c r="D150" s="56" t="s">
        <v>14</v>
      </c>
      <c r="E150" s="164" t="s">
        <v>296</v>
      </c>
      <c r="F150" s="165" t="s">
        <v>297</v>
      </c>
      <c r="G150" s="83"/>
      <c r="H150" s="84">
        <v>0</v>
      </c>
      <c r="I150" s="85"/>
      <c r="J150" s="49"/>
      <c r="L150" s="52"/>
      <c r="R150" s="63"/>
      <c r="S150" s="64"/>
      <c r="T150" s="63"/>
      <c r="AE150" s="34"/>
    </row>
    <row r="151" spans="1:31" s="32" customFormat="1" ht="15" customHeight="1" x14ac:dyDescent="0.25">
      <c r="A151" s="98"/>
      <c r="B151" s="99" t="s">
        <v>7</v>
      </c>
      <c r="C151" s="56" t="s">
        <v>7</v>
      </c>
      <c r="D151" s="56" t="s">
        <v>8</v>
      </c>
      <c r="E151" s="164" t="s">
        <v>298</v>
      </c>
      <c r="F151" s="165" t="s">
        <v>299</v>
      </c>
      <c r="G151" s="83"/>
      <c r="H151" s="139">
        <v>0</v>
      </c>
      <c r="I151" s="85"/>
      <c r="J151" s="49"/>
      <c r="L151" s="52"/>
      <c r="R151" s="63"/>
      <c r="S151" s="64"/>
      <c r="T151" s="63"/>
      <c r="AE151" s="114"/>
    </row>
    <row r="152" spans="1:31" s="32" customFormat="1" ht="15" customHeight="1" x14ac:dyDescent="0.25">
      <c r="A152" s="98"/>
      <c r="B152" s="99" t="s">
        <v>135</v>
      </c>
      <c r="C152" s="56" t="s">
        <v>135</v>
      </c>
      <c r="D152" s="56" t="s">
        <v>8</v>
      </c>
      <c r="E152" s="164" t="s">
        <v>300</v>
      </c>
      <c r="F152" s="165" t="s">
        <v>301</v>
      </c>
      <c r="G152" s="83"/>
      <c r="H152" s="139">
        <v>0</v>
      </c>
      <c r="I152" s="85"/>
      <c r="J152" s="49"/>
      <c r="L152" s="52"/>
      <c r="R152" s="63"/>
      <c r="S152" s="64"/>
      <c r="T152" s="63"/>
      <c r="AE152" s="114"/>
    </row>
    <row r="153" spans="1:31" s="32" customFormat="1" ht="15" customHeight="1" x14ac:dyDescent="0.25">
      <c r="A153" s="98"/>
      <c r="B153" s="99"/>
      <c r="C153" s="56" t="s">
        <v>14</v>
      </c>
      <c r="D153" s="56" t="s">
        <v>8</v>
      </c>
      <c r="E153" s="164" t="s">
        <v>302</v>
      </c>
      <c r="F153" s="165" t="s">
        <v>303</v>
      </c>
      <c r="G153" s="83"/>
      <c r="H153" s="139">
        <v>0</v>
      </c>
      <c r="I153" s="85"/>
      <c r="J153" s="49"/>
      <c r="L153" s="52"/>
      <c r="R153" s="63"/>
      <c r="S153" s="64"/>
      <c r="T153" s="63"/>
      <c r="AE153" s="114"/>
    </row>
    <row r="154" spans="1:31" s="80" customFormat="1" ht="15" customHeight="1" x14ac:dyDescent="0.25">
      <c r="A154" s="65" t="s">
        <v>11</v>
      </c>
      <c r="B154" s="73"/>
      <c r="C154" s="56" t="s">
        <v>14</v>
      </c>
      <c r="D154" s="56" t="s">
        <v>14</v>
      </c>
      <c r="E154" s="163" t="s">
        <v>304</v>
      </c>
      <c r="F154" s="120" t="s">
        <v>305</v>
      </c>
      <c r="G154" s="77">
        <f>SUM(G155:G157)</f>
        <v>0</v>
      </c>
      <c r="H154" s="78">
        <v>144586.5</v>
      </c>
      <c r="I154" s="79"/>
      <c r="J154" s="49"/>
      <c r="L154" s="52"/>
      <c r="R154" s="63"/>
      <c r="S154" s="64"/>
      <c r="T154" s="63"/>
      <c r="AE154" s="34"/>
    </row>
    <row r="155" spans="1:31" s="80" customFormat="1" ht="15" customHeight="1" x14ac:dyDescent="0.25">
      <c r="A155" s="65"/>
      <c r="B155" s="73" t="s">
        <v>7</v>
      </c>
      <c r="C155" s="56" t="s">
        <v>7</v>
      </c>
      <c r="D155" s="56" t="s">
        <v>8</v>
      </c>
      <c r="E155" s="164" t="s">
        <v>306</v>
      </c>
      <c r="F155" s="165" t="s">
        <v>307</v>
      </c>
      <c r="G155" s="83"/>
      <c r="H155" s="139">
        <v>144586.5</v>
      </c>
      <c r="I155" s="85"/>
      <c r="J155" s="49"/>
      <c r="L155" s="52"/>
      <c r="R155" s="63"/>
      <c r="S155" s="64"/>
      <c r="T155" s="63"/>
      <c r="AE155" s="34"/>
    </row>
    <row r="156" spans="1:31" s="80" customFormat="1" ht="15" customHeight="1" x14ac:dyDescent="0.25">
      <c r="A156" s="65"/>
      <c r="B156" s="73" t="s">
        <v>135</v>
      </c>
      <c r="C156" s="56" t="s">
        <v>135</v>
      </c>
      <c r="D156" s="56" t="s">
        <v>8</v>
      </c>
      <c r="E156" s="164" t="s">
        <v>308</v>
      </c>
      <c r="F156" s="165" t="s">
        <v>309</v>
      </c>
      <c r="G156" s="83"/>
      <c r="H156" s="139">
        <v>0</v>
      </c>
      <c r="I156" s="85"/>
      <c r="J156" s="49"/>
      <c r="L156" s="52"/>
      <c r="R156" s="63"/>
      <c r="S156" s="64"/>
      <c r="T156" s="63"/>
      <c r="AE156" s="34"/>
    </row>
    <row r="157" spans="1:31" s="80" customFormat="1" ht="15" customHeight="1" x14ac:dyDescent="0.25">
      <c r="A157" s="65"/>
      <c r="B157" s="73"/>
      <c r="C157" s="56" t="s">
        <v>14</v>
      </c>
      <c r="D157" s="56" t="s">
        <v>8</v>
      </c>
      <c r="E157" s="164" t="s">
        <v>310</v>
      </c>
      <c r="F157" s="165" t="s">
        <v>311</v>
      </c>
      <c r="G157" s="83"/>
      <c r="H157" s="139">
        <v>0</v>
      </c>
      <c r="I157" s="85"/>
      <c r="J157" s="49"/>
      <c r="L157" s="52"/>
      <c r="R157" s="63"/>
      <c r="S157" s="64"/>
      <c r="T157" s="63"/>
      <c r="AE157" s="34"/>
    </row>
    <row r="158" spans="1:31" s="80" customFormat="1" ht="15" customHeight="1" x14ac:dyDescent="0.25">
      <c r="A158" s="65" t="s">
        <v>11</v>
      </c>
      <c r="B158" s="73"/>
      <c r="C158" s="56" t="s">
        <v>14</v>
      </c>
      <c r="D158" s="56" t="s">
        <v>14</v>
      </c>
      <c r="E158" s="163" t="s">
        <v>312</v>
      </c>
      <c r="F158" s="120" t="s">
        <v>313</v>
      </c>
      <c r="G158" s="76">
        <f>SUM(G159:G161)</f>
        <v>0</v>
      </c>
      <c r="H158" s="78">
        <v>29560968.960000001</v>
      </c>
      <c r="I158" s="79"/>
      <c r="J158" s="49"/>
      <c r="L158" s="52"/>
      <c r="R158" s="63"/>
      <c r="S158" s="64"/>
      <c r="T158" s="63"/>
      <c r="AE158" s="34"/>
    </row>
    <row r="159" spans="1:31" s="80" customFormat="1" ht="15" customHeight="1" x14ac:dyDescent="0.25">
      <c r="A159" s="65"/>
      <c r="B159" s="73"/>
      <c r="C159" s="56" t="s">
        <v>14</v>
      </c>
      <c r="D159" s="56" t="s">
        <v>8</v>
      </c>
      <c r="E159" s="164" t="s">
        <v>314</v>
      </c>
      <c r="F159" s="165" t="s">
        <v>315</v>
      </c>
      <c r="G159" s="83"/>
      <c r="H159" s="84">
        <v>19548734.510000002</v>
      </c>
      <c r="I159" s="85"/>
      <c r="J159" s="49"/>
      <c r="L159" s="52"/>
      <c r="R159" s="63"/>
      <c r="S159" s="64"/>
      <c r="T159" s="63"/>
      <c r="AE159" s="166"/>
    </row>
    <row r="160" spans="1:31" s="80" customFormat="1" ht="15" customHeight="1" x14ac:dyDescent="0.25">
      <c r="A160" s="65"/>
      <c r="B160" s="73"/>
      <c r="C160" s="56" t="s">
        <v>14</v>
      </c>
      <c r="D160" s="56" t="s">
        <v>8</v>
      </c>
      <c r="E160" s="164" t="s">
        <v>316</v>
      </c>
      <c r="F160" s="165" t="s">
        <v>317</v>
      </c>
      <c r="G160" s="83"/>
      <c r="H160" s="84">
        <v>2076013.84</v>
      </c>
      <c r="I160" s="85"/>
      <c r="J160" s="49"/>
      <c r="L160" s="52"/>
      <c r="R160" s="63"/>
      <c r="S160" s="64"/>
      <c r="T160" s="63"/>
      <c r="AE160" s="34"/>
    </row>
    <row r="161" spans="1:31" s="80" customFormat="1" ht="15" customHeight="1" x14ac:dyDescent="0.25">
      <c r="A161" s="65"/>
      <c r="B161" s="73"/>
      <c r="C161" s="56" t="s">
        <v>14</v>
      </c>
      <c r="D161" s="56" t="s">
        <v>8</v>
      </c>
      <c r="E161" s="164" t="s">
        <v>318</v>
      </c>
      <c r="F161" s="165" t="s">
        <v>319</v>
      </c>
      <c r="G161" s="83"/>
      <c r="H161" s="84">
        <v>7936220.6100000003</v>
      </c>
      <c r="I161" s="85"/>
      <c r="J161" s="49"/>
      <c r="L161" s="52"/>
      <c r="R161" s="63"/>
      <c r="S161" s="64"/>
      <c r="T161" s="63"/>
      <c r="AE161" s="34"/>
    </row>
    <row r="162" spans="1:31" s="80" customFormat="1" ht="15" customHeight="1" x14ac:dyDescent="0.25">
      <c r="A162" s="65"/>
      <c r="B162" s="73"/>
      <c r="C162" s="56" t="s">
        <v>14</v>
      </c>
      <c r="D162" s="56" t="s">
        <v>8</v>
      </c>
      <c r="E162" s="163" t="s">
        <v>320</v>
      </c>
      <c r="F162" s="120" t="s">
        <v>321</v>
      </c>
      <c r="G162" s="92"/>
      <c r="H162" s="95">
        <v>684281.22</v>
      </c>
      <c r="I162" s="85"/>
      <c r="J162" s="49"/>
      <c r="L162" s="52"/>
      <c r="R162" s="63"/>
      <c r="S162" s="64"/>
      <c r="T162" s="63"/>
      <c r="AE162" s="34"/>
    </row>
    <row r="163" spans="1:31" s="80" customFormat="1" ht="15" customHeight="1" x14ac:dyDescent="0.25">
      <c r="A163" s="65"/>
      <c r="B163" s="73"/>
      <c r="C163" s="56" t="s">
        <v>14</v>
      </c>
      <c r="D163" s="56" t="s">
        <v>8</v>
      </c>
      <c r="E163" s="163" t="s">
        <v>322</v>
      </c>
      <c r="F163" s="120" t="s">
        <v>323</v>
      </c>
      <c r="G163" s="92"/>
      <c r="H163" s="95">
        <v>2710169.29</v>
      </c>
      <c r="I163" s="85"/>
      <c r="J163" s="49"/>
      <c r="L163" s="52"/>
      <c r="R163" s="63"/>
      <c r="S163" s="64"/>
      <c r="T163" s="63"/>
      <c r="AE163" s="34"/>
    </row>
    <row r="164" spans="1:31" s="80" customFormat="1" ht="15" customHeight="1" x14ac:dyDescent="0.25">
      <c r="A164" s="65"/>
      <c r="B164" s="73"/>
      <c r="C164" s="56" t="s">
        <v>14</v>
      </c>
      <c r="D164" s="56" t="s">
        <v>8</v>
      </c>
      <c r="E164" s="163" t="s">
        <v>324</v>
      </c>
      <c r="F164" s="120" t="s">
        <v>325</v>
      </c>
      <c r="G164" s="92"/>
      <c r="H164" s="95">
        <v>0</v>
      </c>
      <c r="I164" s="85"/>
      <c r="J164" s="49"/>
      <c r="L164" s="52"/>
      <c r="R164" s="63"/>
      <c r="S164" s="64"/>
      <c r="T164" s="63"/>
      <c r="AE164" s="34"/>
    </row>
    <row r="165" spans="1:31" s="80" customFormat="1" ht="15" customHeight="1" x14ac:dyDescent="0.25">
      <c r="A165" s="65"/>
      <c r="B165" s="73"/>
      <c r="C165" s="56" t="s">
        <v>14</v>
      </c>
      <c r="D165" s="56" t="s">
        <v>8</v>
      </c>
      <c r="E165" s="163" t="s">
        <v>326</v>
      </c>
      <c r="F165" s="120" t="s">
        <v>327</v>
      </c>
      <c r="G165" s="92"/>
      <c r="H165" s="95">
        <v>21280.07</v>
      </c>
      <c r="I165" s="85"/>
      <c r="J165" s="49"/>
      <c r="L165" s="52"/>
      <c r="R165" s="63"/>
      <c r="S165" s="64"/>
      <c r="T165" s="63"/>
      <c r="AE165" s="34"/>
    </row>
    <row r="166" spans="1:31" s="80" customFormat="1" ht="15" customHeight="1" x14ac:dyDescent="0.25">
      <c r="A166" s="65"/>
      <c r="B166" s="73"/>
      <c r="C166" s="56" t="s">
        <v>14</v>
      </c>
      <c r="D166" s="56" t="s">
        <v>8</v>
      </c>
      <c r="E166" s="163" t="s">
        <v>328</v>
      </c>
      <c r="F166" s="167" t="s">
        <v>329</v>
      </c>
      <c r="G166" s="92"/>
      <c r="H166" s="95">
        <v>500116.23</v>
      </c>
      <c r="I166" s="85"/>
      <c r="J166" s="49"/>
      <c r="L166" s="52"/>
      <c r="R166" s="63"/>
      <c r="S166" s="64"/>
      <c r="T166" s="63"/>
      <c r="AE166" s="34"/>
    </row>
    <row r="167" spans="1:31" s="80" customFormat="1" ht="15" customHeight="1" x14ac:dyDescent="0.25">
      <c r="A167" s="65" t="s">
        <v>11</v>
      </c>
      <c r="B167" s="73" t="s">
        <v>7</v>
      </c>
      <c r="C167" s="56" t="s">
        <v>7</v>
      </c>
      <c r="D167" s="56" t="s">
        <v>14</v>
      </c>
      <c r="E167" s="163" t="s">
        <v>330</v>
      </c>
      <c r="F167" s="120" t="s">
        <v>331</v>
      </c>
      <c r="G167" s="76">
        <f>SUM(G168:G175)</f>
        <v>0</v>
      </c>
      <c r="H167" s="78">
        <v>256.2</v>
      </c>
      <c r="I167" s="79"/>
      <c r="J167" s="49"/>
      <c r="L167" s="52"/>
      <c r="R167" s="63"/>
      <c r="S167" s="64"/>
      <c r="T167" s="63"/>
      <c r="AE167" s="34"/>
    </row>
    <row r="168" spans="1:31" s="136" customFormat="1" ht="15" customHeight="1" x14ac:dyDescent="0.25">
      <c r="A168" s="65"/>
      <c r="B168" s="73" t="s">
        <v>7</v>
      </c>
      <c r="C168" s="56" t="s">
        <v>7</v>
      </c>
      <c r="D168" s="56" t="s">
        <v>8</v>
      </c>
      <c r="E168" s="163" t="s">
        <v>332</v>
      </c>
      <c r="F168" s="168" t="s">
        <v>333</v>
      </c>
      <c r="G168" s="128"/>
      <c r="H168" s="84">
        <v>0</v>
      </c>
      <c r="I168" s="85"/>
      <c r="J168" s="169"/>
      <c r="L168" s="170"/>
      <c r="R168" s="63"/>
      <c r="S168" s="64"/>
      <c r="T168" s="63"/>
      <c r="AE168" s="114"/>
    </row>
    <row r="169" spans="1:31" s="136" customFormat="1" ht="15" customHeight="1" x14ac:dyDescent="0.25">
      <c r="A169" s="65"/>
      <c r="B169" s="73" t="s">
        <v>7</v>
      </c>
      <c r="C169" s="56" t="s">
        <v>7</v>
      </c>
      <c r="D169" s="56" t="s">
        <v>8</v>
      </c>
      <c r="E169" s="163" t="s">
        <v>334</v>
      </c>
      <c r="F169" s="168" t="s">
        <v>335</v>
      </c>
      <c r="G169" s="128"/>
      <c r="H169" s="84">
        <v>0</v>
      </c>
      <c r="I169" s="85"/>
      <c r="J169" s="169"/>
      <c r="L169" s="170"/>
      <c r="R169" s="63"/>
      <c r="S169" s="64"/>
      <c r="T169" s="63"/>
      <c r="AE169" s="114"/>
    </row>
    <row r="170" spans="1:31" s="136" customFormat="1" ht="15" customHeight="1" x14ac:dyDescent="0.25">
      <c r="A170" s="65"/>
      <c r="B170" s="73" t="s">
        <v>7</v>
      </c>
      <c r="C170" s="56" t="s">
        <v>7</v>
      </c>
      <c r="D170" s="56" t="s">
        <v>8</v>
      </c>
      <c r="E170" s="163" t="s">
        <v>336</v>
      </c>
      <c r="F170" s="168" t="s">
        <v>337</v>
      </c>
      <c r="G170" s="128"/>
      <c r="H170" s="84">
        <v>0</v>
      </c>
      <c r="I170" s="85"/>
      <c r="J170" s="169"/>
      <c r="L170" s="170"/>
      <c r="R170" s="63"/>
      <c r="S170" s="64"/>
      <c r="T170" s="63"/>
      <c r="AE170" s="114"/>
    </row>
    <row r="171" spans="1:31" s="136" customFormat="1" ht="15" customHeight="1" x14ac:dyDescent="0.25">
      <c r="A171" s="65"/>
      <c r="B171" s="73" t="s">
        <v>7</v>
      </c>
      <c r="C171" s="56" t="s">
        <v>7</v>
      </c>
      <c r="D171" s="56" t="s">
        <v>8</v>
      </c>
      <c r="E171" s="163" t="s">
        <v>338</v>
      </c>
      <c r="F171" s="168" t="s">
        <v>339</v>
      </c>
      <c r="G171" s="128"/>
      <c r="H171" s="84">
        <v>0</v>
      </c>
      <c r="I171" s="85"/>
      <c r="J171" s="169"/>
      <c r="L171" s="170"/>
      <c r="R171" s="63"/>
      <c r="S171" s="64"/>
      <c r="T171" s="63"/>
      <c r="AE171" s="114"/>
    </row>
    <row r="172" spans="1:31" s="136" customFormat="1" ht="15" customHeight="1" x14ac:dyDescent="0.25">
      <c r="A172" s="65"/>
      <c r="B172" s="73" t="s">
        <v>7</v>
      </c>
      <c r="C172" s="56" t="s">
        <v>7</v>
      </c>
      <c r="D172" s="56" t="s">
        <v>8</v>
      </c>
      <c r="E172" s="163" t="s">
        <v>340</v>
      </c>
      <c r="F172" s="168" t="s">
        <v>341</v>
      </c>
      <c r="G172" s="128"/>
      <c r="H172" s="84">
        <v>0</v>
      </c>
      <c r="I172" s="85"/>
      <c r="J172" s="169"/>
      <c r="L172" s="170"/>
      <c r="R172" s="63"/>
      <c r="S172" s="64"/>
      <c r="T172" s="63"/>
      <c r="AE172" s="114"/>
    </row>
    <row r="173" spans="1:31" s="136" customFormat="1" ht="15" customHeight="1" x14ac:dyDescent="0.25">
      <c r="A173" s="65"/>
      <c r="B173" s="73" t="s">
        <v>7</v>
      </c>
      <c r="C173" s="56" t="s">
        <v>7</v>
      </c>
      <c r="D173" s="56" t="s">
        <v>8</v>
      </c>
      <c r="E173" s="163" t="s">
        <v>342</v>
      </c>
      <c r="F173" s="168" t="s">
        <v>343</v>
      </c>
      <c r="G173" s="128"/>
      <c r="H173" s="84">
        <v>0</v>
      </c>
      <c r="I173" s="85"/>
      <c r="J173" s="169"/>
      <c r="L173" s="170"/>
      <c r="R173" s="63"/>
      <c r="S173" s="64"/>
      <c r="T173" s="63"/>
      <c r="AE173" s="114"/>
    </row>
    <row r="174" spans="1:31" s="136" customFormat="1" ht="15" customHeight="1" x14ac:dyDescent="0.25">
      <c r="A174" s="65"/>
      <c r="B174" s="73" t="s">
        <v>7</v>
      </c>
      <c r="C174" s="56" t="s">
        <v>7</v>
      </c>
      <c r="D174" s="56" t="s">
        <v>8</v>
      </c>
      <c r="E174" s="163" t="s">
        <v>344</v>
      </c>
      <c r="F174" s="168" t="s">
        <v>345</v>
      </c>
      <c r="G174" s="128"/>
      <c r="H174" s="84">
        <v>0</v>
      </c>
      <c r="I174" s="85"/>
      <c r="J174" s="169"/>
      <c r="L174" s="170"/>
      <c r="R174" s="63"/>
      <c r="S174" s="64"/>
      <c r="T174" s="63"/>
      <c r="AE174" s="114"/>
    </row>
    <row r="175" spans="1:31" s="136" customFormat="1" ht="15" customHeight="1" x14ac:dyDescent="0.25">
      <c r="A175" s="65"/>
      <c r="B175" s="73" t="s">
        <v>7</v>
      </c>
      <c r="C175" s="56" t="s">
        <v>7</v>
      </c>
      <c r="D175" s="56" t="s">
        <v>8</v>
      </c>
      <c r="E175" s="163" t="s">
        <v>346</v>
      </c>
      <c r="F175" s="171" t="s">
        <v>347</v>
      </c>
      <c r="G175" s="128"/>
      <c r="H175" s="84">
        <v>256.2</v>
      </c>
      <c r="I175" s="85"/>
      <c r="J175" s="169"/>
      <c r="L175" s="170"/>
      <c r="R175" s="63"/>
      <c r="S175" s="64"/>
      <c r="T175" s="63"/>
      <c r="AE175" s="114"/>
    </row>
    <row r="176" spans="1:31" s="80" customFormat="1" ht="15" customHeight="1" x14ac:dyDescent="0.25">
      <c r="A176" s="65" t="s">
        <v>11</v>
      </c>
      <c r="B176" s="73"/>
      <c r="C176" s="56" t="s">
        <v>14</v>
      </c>
      <c r="D176" s="56" t="s">
        <v>14</v>
      </c>
      <c r="E176" s="160" t="s">
        <v>348</v>
      </c>
      <c r="F176" s="172" t="s">
        <v>349</v>
      </c>
      <c r="G176" s="133">
        <f>SUM(G177:G183)</f>
        <v>0</v>
      </c>
      <c r="H176" s="105">
        <v>1645027.75</v>
      </c>
      <c r="I176" s="106"/>
      <c r="J176" s="49"/>
      <c r="L176" s="52"/>
      <c r="R176" s="63"/>
      <c r="S176" s="64"/>
      <c r="T176" s="63"/>
      <c r="AE176" s="34"/>
    </row>
    <row r="177" spans="1:31" s="80" customFormat="1" ht="15" customHeight="1" x14ac:dyDescent="0.25">
      <c r="A177" s="65"/>
      <c r="B177" s="73"/>
      <c r="C177" s="56" t="s">
        <v>14</v>
      </c>
      <c r="D177" s="56" t="s">
        <v>8</v>
      </c>
      <c r="E177" s="163" t="s">
        <v>350</v>
      </c>
      <c r="F177" s="120" t="s">
        <v>351</v>
      </c>
      <c r="G177" s="92"/>
      <c r="H177" s="95">
        <v>107999.19</v>
      </c>
      <c r="I177" s="85"/>
      <c r="J177" s="49"/>
      <c r="L177" s="52"/>
      <c r="R177" s="63"/>
      <c r="S177" s="64"/>
      <c r="T177" s="63"/>
      <c r="AE177" s="34"/>
    </row>
    <row r="178" spans="1:31" s="80" customFormat="1" ht="15" customHeight="1" x14ac:dyDescent="0.25">
      <c r="A178" s="65"/>
      <c r="B178" s="73"/>
      <c r="C178" s="56" t="s">
        <v>14</v>
      </c>
      <c r="D178" s="56" t="s">
        <v>8</v>
      </c>
      <c r="E178" s="163" t="s">
        <v>352</v>
      </c>
      <c r="F178" s="120" t="s">
        <v>353</v>
      </c>
      <c r="G178" s="92"/>
      <c r="H178" s="95">
        <v>495336.5</v>
      </c>
      <c r="I178" s="85"/>
      <c r="J178" s="49"/>
      <c r="L178" s="52"/>
      <c r="R178" s="63"/>
      <c r="S178" s="64"/>
      <c r="T178" s="63"/>
      <c r="AE178" s="34"/>
    </row>
    <row r="179" spans="1:31" s="80" customFormat="1" ht="15" customHeight="1" x14ac:dyDescent="0.25">
      <c r="A179" s="65"/>
      <c r="B179" s="73"/>
      <c r="C179" s="56" t="s">
        <v>14</v>
      </c>
      <c r="D179" s="56" t="s">
        <v>8</v>
      </c>
      <c r="E179" s="163" t="s">
        <v>354</v>
      </c>
      <c r="F179" s="167" t="s">
        <v>355</v>
      </c>
      <c r="G179" s="92"/>
      <c r="H179" s="95">
        <v>302618.95</v>
      </c>
      <c r="I179" s="85"/>
      <c r="J179" s="49"/>
      <c r="L179" s="52"/>
      <c r="R179" s="63"/>
      <c r="S179" s="64"/>
      <c r="T179" s="63"/>
      <c r="AE179" s="34"/>
    </row>
    <row r="180" spans="1:31" s="80" customFormat="1" ht="15" customHeight="1" x14ac:dyDescent="0.25">
      <c r="A180" s="65"/>
      <c r="B180" s="73"/>
      <c r="C180" s="56" t="s">
        <v>14</v>
      </c>
      <c r="D180" s="56" t="s">
        <v>8</v>
      </c>
      <c r="E180" s="163" t="s">
        <v>356</v>
      </c>
      <c r="F180" s="167" t="s">
        <v>357</v>
      </c>
      <c r="G180" s="92"/>
      <c r="H180" s="95">
        <v>443445.18</v>
      </c>
      <c r="I180" s="85"/>
      <c r="J180" s="49"/>
      <c r="L180" s="52"/>
      <c r="R180" s="63"/>
      <c r="S180" s="64"/>
      <c r="T180" s="63"/>
      <c r="AE180" s="34"/>
    </row>
    <row r="181" spans="1:31" s="80" customFormat="1" ht="15" customHeight="1" x14ac:dyDescent="0.25">
      <c r="A181" s="65"/>
      <c r="B181" s="73"/>
      <c r="C181" s="56" t="s">
        <v>14</v>
      </c>
      <c r="D181" s="56" t="s">
        <v>8</v>
      </c>
      <c r="E181" s="163" t="s">
        <v>358</v>
      </c>
      <c r="F181" s="167" t="s">
        <v>359</v>
      </c>
      <c r="G181" s="92"/>
      <c r="H181" s="95">
        <v>32177.83</v>
      </c>
      <c r="I181" s="85"/>
      <c r="J181" s="49"/>
      <c r="L181" s="52"/>
      <c r="R181" s="63"/>
      <c r="S181" s="64"/>
      <c r="T181" s="63"/>
      <c r="AE181" s="34"/>
    </row>
    <row r="182" spans="1:31" s="80" customFormat="1" ht="15" customHeight="1" x14ac:dyDescent="0.25">
      <c r="A182" s="65"/>
      <c r="B182" s="73"/>
      <c r="C182" s="56" t="s">
        <v>14</v>
      </c>
      <c r="D182" s="56" t="s">
        <v>8</v>
      </c>
      <c r="E182" s="163" t="s">
        <v>360</v>
      </c>
      <c r="F182" s="120" t="s">
        <v>361</v>
      </c>
      <c r="G182" s="92"/>
      <c r="H182" s="95">
        <v>263450.09999999998</v>
      </c>
      <c r="I182" s="85"/>
      <c r="J182" s="49"/>
      <c r="L182" s="52"/>
      <c r="R182" s="63"/>
      <c r="S182" s="64"/>
      <c r="T182" s="63"/>
      <c r="AE182" s="34"/>
    </row>
    <row r="183" spans="1:31" s="80" customFormat="1" ht="15" customHeight="1" x14ac:dyDescent="0.25">
      <c r="A183" s="65"/>
      <c r="B183" s="73" t="s">
        <v>7</v>
      </c>
      <c r="C183" s="56" t="s">
        <v>7</v>
      </c>
      <c r="D183" s="56" t="s">
        <v>8</v>
      </c>
      <c r="E183" s="163" t="s">
        <v>362</v>
      </c>
      <c r="F183" s="120" t="s">
        <v>363</v>
      </c>
      <c r="G183" s="92"/>
      <c r="H183" s="95">
        <v>0</v>
      </c>
      <c r="I183" s="85"/>
      <c r="J183" s="49"/>
      <c r="L183" s="52"/>
      <c r="R183" s="63"/>
      <c r="S183" s="64"/>
      <c r="T183" s="63"/>
      <c r="AE183" s="34"/>
    </row>
    <row r="184" spans="1:31" s="80" customFormat="1" ht="15" customHeight="1" x14ac:dyDescent="0.25">
      <c r="A184" s="65" t="s">
        <v>11</v>
      </c>
      <c r="B184" s="73"/>
      <c r="C184" s="56" t="s">
        <v>14</v>
      </c>
      <c r="D184" s="56" t="s">
        <v>14</v>
      </c>
      <c r="E184" s="158" t="s">
        <v>364</v>
      </c>
      <c r="F184" s="159" t="s">
        <v>365</v>
      </c>
      <c r="G184" s="110">
        <v>0</v>
      </c>
      <c r="H184" s="60">
        <v>295288366.5</v>
      </c>
      <c r="I184" s="61"/>
      <c r="J184" s="49"/>
      <c r="L184" s="52"/>
      <c r="R184" s="63"/>
      <c r="S184" s="64"/>
      <c r="T184" s="63"/>
      <c r="AC184" s="162" t="e">
        <f>+#REF!+#REF!</f>
        <v>#REF!</v>
      </c>
      <c r="AE184" s="34"/>
    </row>
    <row r="185" spans="1:31" s="80" customFormat="1" ht="15" customHeight="1" x14ac:dyDescent="0.25">
      <c r="A185" s="65" t="s">
        <v>11</v>
      </c>
      <c r="B185" s="73"/>
      <c r="C185" s="56" t="s">
        <v>14</v>
      </c>
      <c r="D185" s="56" t="s">
        <v>14</v>
      </c>
      <c r="E185" s="160" t="s">
        <v>366</v>
      </c>
      <c r="F185" s="172" t="s">
        <v>367</v>
      </c>
      <c r="G185" s="103">
        <v>0</v>
      </c>
      <c r="H185" s="105">
        <v>258630090.94</v>
      </c>
      <c r="I185" s="106"/>
      <c r="J185" s="49"/>
      <c r="L185" s="52"/>
      <c r="R185" s="63"/>
      <c r="S185" s="64"/>
      <c r="T185" s="63"/>
      <c r="AE185" s="34"/>
    </row>
    <row r="186" spans="1:31" s="80" customFormat="1" ht="15" customHeight="1" x14ac:dyDescent="0.25">
      <c r="A186" s="65" t="s">
        <v>11</v>
      </c>
      <c r="B186" s="73"/>
      <c r="C186" s="56" t="s">
        <v>14</v>
      </c>
      <c r="D186" s="56" t="s">
        <v>14</v>
      </c>
      <c r="E186" s="160" t="s">
        <v>368</v>
      </c>
      <c r="F186" s="173" t="s">
        <v>369</v>
      </c>
      <c r="G186" s="174">
        <v>0</v>
      </c>
      <c r="H186" s="175">
        <v>36660629.329999998</v>
      </c>
      <c r="I186" s="106"/>
      <c r="J186" s="49"/>
      <c r="L186" s="52"/>
      <c r="R186" s="63"/>
      <c r="S186" s="64"/>
      <c r="T186" s="63"/>
      <c r="AE186" s="34"/>
    </row>
    <row r="187" spans="1:31" s="80" customFormat="1" ht="15" customHeight="1" x14ac:dyDescent="0.25">
      <c r="A187" s="65" t="s">
        <v>11</v>
      </c>
      <c r="B187" s="73"/>
      <c r="C187" s="56" t="s">
        <v>14</v>
      </c>
      <c r="D187" s="56" t="s">
        <v>14</v>
      </c>
      <c r="E187" s="163" t="s">
        <v>370</v>
      </c>
      <c r="F187" s="171" t="s">
        <v>371</v>
      </c>
      <c r="G187" s="128">
        <v>0</v>
      </c>
      <c r="H187" s="84">
        <v>36428940.719999999</v>
      </c>
      <c r="I187" s="85"/>
      <c r="J187" s="49"/>
      <c r="L187" s="52"/>
      <c r="R187" s="63"/>
      <c r="S187" s="64"/>
      <c r="T187" s="63"/>
      <c r="AE187" s="34"/>
    </row>
    <row r="188" spans="1:31" s="80" customFormat="1" ht="15" customHeight="1" x14ac:dyDescent="0.25">
      <c r="A188" s="65"/>
      <c r="B188" s="73"/>
      <c r="C188" s="56" t="s">
        <v>14</v>
      </c>
      <c r="D188" s="56" t="s">
        <v>8</v>
      </c>
      <c r="E188" s="163" t="s">
        <v>372</v>
      </c>
      <c r="F188" s="168" t="s">
        <v>373</v>
      </c>
      <c r="G188" s="128"/>
      <c r="H188" s="84">
        <v>24744508.52</v>
      </c>
      <c r="I188" s="85"/>
      <c r="J188" s="49"/>
      <c r="L188" s="52"/>
      <c r="R188" s="63"/>
      <c r="S188" s="64"/>
      <c r="T188" s="63"/>
      <c r="AE188" s="34"/>
    </row>
    <row r="189" spans="1:31" s="80" customFormat="1" ht="15" customHeight="1" x14ac:dyDescent="0.25">
      <c r="A189" s="65"/>
      <c r="B189" s="73"/>
      <c r="C189" s="56" t="s">
        <v>14</v>
      </c>
      <c r="D189" s="56" t="s">
        <v>8</v>
      </c>
      <c r="E189" s="163" t="s">
        <v>374</v>
      </c>
      <c r="F189" s="168" t="s">
        <v>375</v>
      </c>
      <c r="G189" s="128"/>
      <c r="H189" s="84">
        <v>6045964.79</v>
      </c>
      <c r="I189" s="85"/>
      <c r="J189" s="49"/>
      <c r="L189" s="52"/>
      <c r="R189" s="63"/>
      <c r="S189" s="64"/>
      <c r="T189" s="63"/>
      <c r="AE189" s="34"/>
    </row>
    <row r="190" spans="1:31" s="80" customFormat="1" ht="15" customHeight="1" x14ac:dyDescent="0.25">
      <c r="A190" s="65"/>
      <c r="B190" s="73"/>
      <c r="C190" s="56" t="s">
        <v>14</v>
      </c>
      <c r="D190" s="56" t="s">
        <v>8</v>
      </c>
      <c r="E190" s="163" t="s">
        <v>376</v>
      </c>
      <c r="F190" s="168" t="s">
        <v>377</v>
      </c>
      <c r="G190" s="128"/>
      <c r="H190" s="84">
        <v>3537378.9499999997</v>
      </c>
      <c r="I190" s="85"/>
      <c r="J190" s="49"/>
      <c r="L190" s="52"/>
      <c r="R190" s="63"/>
      <c r="S190" s="64"/>
      <c r="T190" s="63"/>
      <c r="AE190" s="34"/>
    </row>
    <row r="191" spans="1:31" s="80" customFormat="1" ht="15" customHeight="1" x14ac:dyDescent="0.25">
      <c r="A191" s="65"/>
      <c r="B191" s="73"/>
      <c r="C191" s="56" t="s">
        <v>14</v>
      </c>
      <c r="D191" s="56" t="s">
        <v>8</v>
      </c>
      <c r="E191" s="163" t="s">
        <v>378</v>
      </c>
      <c r="F191" s="171" t="s">
        <v>379</v>
      </c>
      <c r="G191" s="128"/>
      <c r="H191" s="84">
        <v>2101088.46</v>
      </c>
      <c r="I191" s="85"/>
      <c r="J191" s="49"/>
      <c r="L191" s="52"/>
      <c r="R191" s="63"/>
      <c r="S191" s="64"/>
      <c r="T191" s="63"/>
      <c r="AE191" s="34"/>
    </row>
    <row r="192" spans="1:31" s="80" customFormat="1" ht="15" customHeight="1" x14ac:dyDescent="0.25">
      <c r="A192" s="65"/>
      <c r="B192" s="73" t="s">
        <v>7</v>
      </c>
      <c r="C192" s="56" t="s">
        <v>7</v>
      </c>
      <c r="D192" s="56" t="s">
        <v>8</v>
      </c>
      <c r="E192" s="163" t="s">
        <v>380</v>
      </c>
      <c r="F192" s="168" t="s">
        <v>381</v>
      </c>
      <c r="G192" s="128"/>
      <c r="H192" s="84">
        <v>92193.75</v>
      </c>
      <c r="I192" s="85"/>
      <c r="J192" s="49"/>
      <c r="L192" s="52"/>
      <c r="R192" s="63"/>
      <c r="S192" s="64"/>
      <c r="T192" s="63"/>
      <c r="AE192" s="34"/>
    </row>
    <row r="193" spans="1:31" s="80" customFormat="1" ht="15" customHeight="1" x14ac:dyDescent="0.25">
      <c r="A193" s="65"/>
      <c r="B193" s="73" t="s">
        <v>135</v>
      </c>
      <c r="C193" s="56" t="s">
        <v>135</v>
      </c>
      <c r="D193" s="56" t="s">
        <v>8</v>
      </c>
      <c r="E193" s="163" t="s">
        <v>382</v>
      </c>
      <c r="F193" s="171" t="s">
        <v>383</v>
      </c>
      <c r="G193" s="128"/>
      <c r="H193" s="84">
        <v>139494.85999999999</v>
      </c>
      <c r="I193" s="85"/>
      <c r="J193" s="49"/>
      <c r="L193" s="52"/>
      <c r="R193" s="63"/>
      <c r="S193" s="64"/>
      <c r="T193" s="63"/>
      <c r="AE193" s="34"/>
    </row>
    <row r="194" spans="1:31" s="80" customFormat="1" ht="15" customHeight="1" x14ac:dyDescent="0.25">
      <c r="A194" s="65" t="s">
        <v>11</v>
      </c>
      <c r="B194" s="73"/>
      <c r="C194" s="56" t="s">
        <v>14</v>
      </c>
      <c r="D194" s="56" t="s">
        <v>14</v>
      </c>
      <c r="E194" s="160" t="s">
        <v>384</v>
      </c>
      <c r="F194" s="176" t="s">
        <v>385</v>
      </c>
      <c r="G194" s="177">
        <f>SUM(G195:G197)</f>
        <v>0</v>
      </c>
      <c r="H194" s="175">
        <v>39973007.399999999</v>
      </c>
      <c r="I194" s="106"/>
      <c r="J194" s="49"/>
      <c r="L194" s="52"/>
      <c r="R194" s="63"/>
      <c r="S194" s="64"/>
      <c r="T194" s="63"/>
      <c r="AE194" s="34"/>
    </row>
    <row r="195" spans="1:31" s="80" customFormat="1" ht="15" customHeight="1" x14ac:dyDescent="0.25">
      <c r="A195" s="65"/>
      <c r="B195" s="73"/>
      <c r="C195" s="56" t="s">
        <v>14</v>
      </c>
      <c r="D195" s="56" t="s">
        <v>8</v>
      </c>
      <c r="E195" s="163" t="s">
        <v>386</v>
      </c>
      <c r="F195" s="168" t="s">
        <v>387</v>
      </c>
      <c r="G195" s="128"/>
      <c r="H195" s="84">
        <v>39442477.57</v>
      </c>
      <c r="I195" s="85"/>
      <c r="J195" s="49"/>
      <c r="L195" s="52"/>
      <c r="R195" s="63"/>
      <c r="S195" s="64"/>
      <c r="T195" s="63"/>
      <c r="AE195" s="34"/>
    </row>
    <row r="196" spans="1:31" s="80" customFormat="1" ht="15" customHeight="1" x14ac:dyDescent="0.25">
      <c r="A196" s="65"/>
      <c r="B196" s="73" t="s">
        <v>7</v>
      </c>
      <c r="C196" s="56" t="s">
        <v>7</v>
      </c>
      <c r="D196" s="56" t="s">
        <v>8</v>
      </c>
      <c r="E196" s="163" t="s">
        <v>388</v>
      </c>
      <c r="F196" s="171" t="s">
        <v>389</v>
      </c>
      <c r="G196" s="128"/>
      <c r="H196" s="84">
        <v>300974.25</v>
      </c>
      <c r="I196" s="85"/>
      <c r="J196" s="49"/>
      <c r="L196" s="52"/>
      <c r="R196" s="63"/>
      <c r="S196" s="64"/>
      <c r="T196" s="63"/>
      <c r="AE196" s="34"/>
    </row>
    <row r="197" spans="1:31" s="33" customFormat="1" ht="15" customHeight="1" x14ac:dyDescent="0.25">
      <c r="A197" s="98"/>
      <c r="B197" s="99" t="s">
        <v>135</v>
      </c>
      <c r="C197" s="56" t="s">
        <v>135</v>
      </c>
      <c r="D197" s="56" t="s">
        <v>8</v>
      </c>
      <c r="E197" s="163" t="s">
        <v>390</v>
      </c>
      <c r="F197" s="168" t="s">
        <v>391</v>
      </c>
      <c r="G197" s="128"/>
      <c r="H197" s="84">
        <v>229555.58</v>
      </c>
      <c r="I197" s="85"/>
      <c r="J197" s="49"/>
      <c r="L197" s="52"/>
      <c r="R197" s="63"/>
      <c r="S197" s="64"/>
      <c r="T197" s="63"/>
      <c r="AE197" s="34"/>
    </row>
    <row r="198" spans="1:31" s="33" customFormat="1" ht="15" customHeight="1" x14ac:dyDescent="0.25">
      <c r="A198" s="98" t="s">
        <v>11</v>
      </c>
      <c r="B198" s="99"/>
      <c r="C198" s="56" t="s">
        <v>14</v>
      </c>
      <c r="D198" s="56" t="s">
        <v>14</v>
      </c>
      <c r="E198" s="160" t="s">
        <v>392</v>
      </c>
      <c r="F198" s="176" t="s">
        <v>393</v>
      </c>
      <c r="G198" s="177">
        <f>SUM(G199:G206)+G215+G216</f>
        <v>0</v>
      </c>
      <c r="H198" s="175">
        <v>28737685.359999999</v>
      </c>
      <c r="I198" s="106"/>
      <c r="J198" s="49"/>
      <c r="L198" s="52"/>
      <c r="R198" s="63"/>
      <c r="S198" s="64"/>
      <c r="T198" s="63"/>
      <c r="AE198" s="34"/>
    </row>
    <row r="199" spans="1:31" s="33" customFormat="1" ht="15" customHeight="1" x14ac:dyDescent="0.25">
      <c r="A199" s="98"/>
      <c r="B199" s="99" t="s">
        <v>7</v>
      </c>
      <c r="C199" s="56" t="s">
        <v>7</v>
      </c>
      <c r="D199" s="56" t="s">
        <v>8</v>
      </c>
      <c r="E199" s="163" t="s">
        <v>394</v>
      </c>
      <c r="F199" s="168" t="s">
        <v>395</v>
      </c>
      <c r="G199" s="128"/>
      <c r="H199" s="84">
        <v>8273988</v>
      </c>
      <c r="I199" s="85"/>
      <c r="J199" s="49"/>
      <c r="L199" s="52"/>
      <c r="R199" s="63"/>
      <c r="S199" s="64"/>
      <c r="T199" s="63"/>
      <c r="AE199" s="34"/>
    </row>
    <row r="200" spans="1:31" s="32" customFormat="1" ht="15" customHeight="1" x14ac:dyDescent="0.25">
      <c r="A200" s="98"/>
      <c r="B200" s="99" t="s">
        <v>7</v>
      </c>
      <c r="C200" s="56" t="s">
        <v>7</v>
      </c>
      <c r="D200" s="56" t="s">
        <v>8</v>
      </c>
      <c r="E200" s="163" t="s">
        <v>396</v>
      </c>
      <c r="F200" s="171" t="s">
        <v>397</v>
      </c>
      <c r="G200" s="128"/>
      <c r="H200" s="84">
        <v>0</v>
      </c>
      <c r="I200" s="85"/>
      <c r="J200" s="49"/>
      <c r="L200" s="52"/>
      <c r="R200" s="63"/>
      <c r="S200" s="64"/>
      <c r="T200" s="63"/>
      <c r="AE200" s="114"/>
    </row>
    <row r="201" spans="1:31" s="33" customFormat="1" ht="15" customHeight="1" x14ac:dyDescent="0.25">
      <c r="A201" s="98"/>
      <c r="B201" s="99"/>
      <c r="C201" s="56" t="s">
        <v>14</v>
      </c>
      <c r="D201" s="56" t="s">
        <v>8</v>
      </c>
      <c r="E201" s="163" t="s">
        <v>398</v>
      </c>
      <c r="F201" s="171" t="s">
        <v>399</v>
      </c>
      <c r="G201" s="128"/>
      <c r="H201" s="84">
        <v>0</v>
      </c>
      <c r="I201" s="85"/>
      <c r="J201" s="49"/>
      <c r="L201" s="52"/>
      <c r="R201" s="63"/>
      <c r="S201" s="64"/>
      <c r="T201" s="63"/>
      <c r="AE201" s="34"/>
    </row>
    <row r="202" spans="1:31" s="32" customFormat="1" ht="15" customHeight="1" x14ac:dyDescent="0.25">
      <c r="A202" s="98"/>
      <c r="B202" s="99"/>
      <c r="C202" s="56" t="s">
        <v>14</v>
      </c>
      <c r="D202" s="56" t="s">
        <v>8</v>
      </c>
      <c r="E202" s="163" t="s">
        <v>400</v>
      </c>
      <c r="F202" s="171" t="s">
        <v>401</v>
      </c>
      <c r="G202" s="128"/>
      <c r="H202" s="84">
        <v>0</v>
      </c>
      <c r="I202" s="85"/>
      <c r="J202" s="49"/>
      <c r="L202" s="52"/>
      <c r="R202" s="63"/>
      <c r="S202" s="64"/>
      <c r="T202" s="63"/>
      <c r="AE202" s="114"/>
    </row>
    <row r="203" spans="1:31" s="33" customFormat="1" ht="15" customHeight="1" x14ac:dyDescent="0.25">
      <c r="A203" s="98"/>
      <c r="B203" s="99" t="s">
        <v>135</v>
      </c>
      <c r="C203" s="56" t="s">
        <v>135</v>
      </c>
      <c r="D203" s="56" t="s">
        <v>8</v>
      </c>
      <c r="E203" s="163" t="s">
        <v>402</v>
      </c>
      <c r="F203" s="168" t="s">
        <v>403</v>
      </c>
      <c r="G203" s="128"/>
      <c r="H203" s="84">
        <v>2501531.69</v>
      </c>
      <c r="I203" s="85"/>
      <c r="J203" s="49"/>
      <c r="L203" s="52"/>
      <c r="R203" s="63"/>
      <c r="S203" s="64"/>
      <c r="T203" s="63"/>
      <c r="AE203" s="34"/>
    </row>
    <row r="204" spans="1:31" s="32" customFormat="1" ht="15" customHeight="1" x14ac:dyDescent="0.25">
      <c r="A204" s="98"/>
      <c r="B204" s="99" t="s">
        <v>135</v>
      </c>
      <c r="C204" s="56" t="s">
        <v>135</v>
      </c>
      <c r="D204" s="56" t="s">
        <v>8</v>
      </c>
      <c r="E204" s="163" t="s">
        <v>404</v>
      </c>
      <c r="F204" s="171" t="s">
        <v>405</v>
      </c>
      <c r="G204" s="128"/>
      <c r="H204" s="84">
        <v>0</v>
      </c>
      <c r="I204" s="85"/>
      <c r="J204" s="49"/>
      <c r="L204" s="52"/>
      <c r="R204" s="63"/>
      <c r="S204" s="64"/>
      <c r="T204" s="63"/>
      <c r="AE204" s="114"/>
    </row>
    <row r="205" spans="1:31" s="33" customFormat="1" ht="15" customHeight="1" x14ac:dyDescent="0.25">
      <c r="A205" s="98"/>
      <c r="B205" s="99"/>
      <c r="C205" s="56" t="s">
        <v>14</v>
      </c>
      <c r="D205" s="56" t="s">
        <v>8</v>
      </c>
      <c r="E205" s="163" t="s">
        <v>406</v>
      </c>
      <c r="F205" s="171" t="s">
        <v>407</v>
      </c>
      <c r="G205" s="128"/>
      <c r="H205" s="84">
        <v>4173504.15</v>
      </c>
      <c r="I205" s="85"/>
      <c r="J205" s="49"/>
      <c r="L205" s="52"/>
      <c r="R205" s="63"/>
      <c r="S205" s="64"/>
      <c r="T205" s="63"/>
      <c r="AE205" s="34"/>
    </row>
    <row r="206" spans="1:31" s="33" customFormat="1" ht="15" customHeight="1" x14ac:dyDescent="0.25">
      <c r="A206" s="98" t="s">
        <v>11</v>
      </c>
      <c r="B206" s="99"/>
      <c r="C206" s="56" t="s">
        <v>14</v>
      </c>
      <c r="D206" s="56" t="s">
        <v>14</v>
      </c>
      <c r="E206" s="163" t="s">
        <v>408</v>
      </c>
      <c r="F206" s="168" t="s">
        <v>409</v>
      </c>
      <c r="G206" s="124">
        <f>SUM(G207:G214)</f>
        <v>0</v>
      </c>
      <c r="H206" s="84">
        <v>13788661.520000001</v>
      </c>
      <c r="I206" s="85"/>
      <c r="J206" s="49"/>
      <c r="L206" s="52"/>
      <c r="R206" s="63"/>
      <c r="S206" s="64"/>
      <c r="T206" s="63"/>
      <c r="AE206" s="34"/>
    </row>
    <row r="207" spans="1:31" s="33" customFormat="1" ht="15" customHeight="1" x14ac:dyDescent="0.25">
      <c r="A207" s="98"/>
      <c r="B207" s="99"/>
      <c r="C207" s="56" t="s">
        <v>14</v>
      </c>
      <c r="D207" s="56" t="s">
        <v>8</v>
      </c>
      <c r="E207" s="164" t="s">
        <v>410</v>
      </c>
      <c r="F207" s="165" t="s">
        <v>411</v>
      </c>
      <c r="G207" s="83"/>
      <c r="H207" s="84">
        <v>2248130.25</v>
      </c>
      <c r="I207" s="85"/>
      <c r="J207" s="49"/>
      <c r="L207" s="52"/>
      <c r="R207" s="63"/>
      <c r="S207" s="64"/>
      <c r="T207" s="63"/>
      <c r="AE207" s="34"/>
    </row>
    <row r="208" spans="1:31" s="33" customFormat="1" ht="15" customHeight="1" x14ac:dyDescent="0.25">
      <c r="A208" s="98"/>
      <c r="B208" s="99"/>
      <c r="C208" s="56" t="s">
        <v>14</v>
      </c>
      <c r="D208" s="56" t="s">
        <v>8</v>
      </c>
      <c r="E208" s="164" t="s">
        <v>412</v>
      </c>
      <c r="F208" s="165" t="s">
        <v>413</v>
      </c>
      <c r="G208" s="83"/>
      <c r="H208" s="84">
        <v>0</v>
      </c>
      <c r="I208" s="85"/>
      <c r="J208" s="49"/>
      <c r="L208" s="52"/>
      <c r="R208" s="63"/>
      <c r="S208" s="64"/>
      <c r="T208" s="63"/>
      <c r="AE208" s="34"/>
    </row>
    <row r="209" spans="1:31" s="33" customFormat="1" ht="15" customHeight="1" x14ac:dyDescent="0.25">
      <c r="A209" s="98"/>
      <c r="B209" s="99"/>
      <c r="C209" s="56" t="s">
        <v>14</v>
      </c>
      <c r="D209" s="56" t="s">
        <v>8</v>
      </c>
      <c r="E209" s="164" t="s">
        <v>414</v>
      </c>
      <c r="F209" s="165" t="s">
        <v>415</v>
      </c>
      <c r="G209" s="83"/>
      <c r="H209" s="84">
        <v>1102734.75</v>
      </c>
      <c r="I209" s="85"/>
      <c r="J209" s="49"/>
      <c r="L209" s="52"/>
      <c r="R209" s="63"/>
      <c r="S209" s="64"/>
      <c r="T209" s="63"/>
      <c r="AE209" s="34"/>
    </row>
    <row r="210" spans="1:31" s="33" customFormat="1" ht="15" customHeight="1" x14ac:dyDescent="0.25">
      <c r="A210" s="98"/>
      <c r="B210" s="99"/>
      <c r="C210" s="56" t="s">
        <v>14</v>
      </c>
      <c r="D210" s="56" t="s">
        <v>8</v>
      </c>
      <c r="E210" s="164" t="s">
        <v>416</v>
      </c>
      <c r="F210" s="165" t="s">
        <v>417</v>
      </c>
      <c r="G210" s="83"/>
      <c r="H210" s="84">
        <v>0</v>
      </c>
      <c r="I210" s="85"/>
      <c r="J210" s="49"/>
      <c r="L210" s="52"/>
      <c r="R210" s="63"/>
      <c r="S210" s="64"/>
      <c r="T210" s="63"/>
      <c r="AE210" s="34"/>
    </row>
    <row r="211" spans="1:31" s="33" customFormat="1" ht="15" customHeight="1" x14ac:dyDescent="0.25">
      <c r="A211" s="98"/>
      <c r="B211" s="99"/>
      <c r="C211" s="56" t="s">
        <v>14</v>
      </c>
      <c r="D211" s="56" t="s">
        <v>8</v>
      </c>
      <c r="E211" s="164" t="s">
        <v>418</v>
      </c>
      <c r="F211" s="165" t="s">
        <v>419</v>
      </c>
      <c r="G211" s="83"/>
      <c r="H211" s="84">
        <v>0</v>
      </c>
      <c r="I211" s="85"/>
      <c r="J211" s="49"/>
      <c r="L211" s="52"/>
      <c r="R211" s="63"/>
      <c r="S211" s="64"/>
      <c r="T211" s="63"/>
      <c r="AE211" s="34"/>
    </row>
    <row r="212" spans="1:31" s="33" customFormat="1" ht="15" customHeight="1" x14ac:dyDescent="0.25">
      <c r="A212" s="98"/>
      <c r="B212" s="99"/>
      <c r="C212" s="56" t="s">
        <v>14</v>
      </c>
      <c r="D212" s="56" t="s">
        <v>8</v>
      </c>
      <c r="E212" s="164" t="s">
        <v>420</v>
      </c>
      <c r="F212" s="165" t="s">
        <v>421</v>
      </c>
      <c r="G212" s="83"/>
      <c r="H212" s="84">
        <v>0</v>
      </c>
      <c r="I212" s="85"/>
      <c r="J212" s="49"/>
      <c r="L212" s="52"/>
      <c r="R212" s="63"/>
      <c r="S212" s="64"/>
      <c r="T212" s="63"/>
      <c r="AE212" s="34"/>
    </row>
    <row r="213" spans="1:31" s="33" customFormat="1" ht="15" customHeight="1" x14ac:dyDescent="0.25">
      <c r="A213" s="98"/>
      <c r="B213" s="99"/>
      <c r="C213" s="56" t="s">
        <v>14</v>
      </c>
      <c r="D213" s="56" t="s">
        <v>8</v>
      </c>
      <c r="E213" s="164" t="s">
        <v>422</v>
      </c>
      <c r="F213" s="165" t="s">
        <v>423</v>
      </c>
      <c r="G213" s="83"/>
      <c r="H213" s="84">
        <v>10437796.520000001</v>
      </c>
      <c r="I213" s="85"/>
      <c r="J213" s="49"/>
      <c r="L213" s="52"/>
      <c r="R213" s="63"/>
      <c r="S213" s="64"/>
      <c r="T213" s="63"/>
      <c r="AE213" s="34"/>
    </row>
    <row r="214" spans="1:31" s="33" customFormat="1" ht="15" customHeight="1" x14ac:dyDescent="0.25">
      <c r="A214" s="98"/>
      <c r="B214" s="99"/>
      <c r="C214" s="56" t="s">
        <v>14</v>
      </c>
      <c r="D214" s="56" t="s">
        <v>8</v>
      </c>
      <c r="E214" s="164" t="s">
        <v>424</v>
      </c>
      <c r="F214" s="178" t="s">
        <v>425</v>
      </c>
      <c r="G214" s="83"/>
      <c r="H214" s="84">
        <v>0</v>
      </c>
      <c r="I214" s="85"/>
      <c r="J214" s="49"/>
      <c r="L214" s="52"/>
      <c r="R214" s="63"/>
      <c r="S214" s="64"/>
      <c r="T214" s="63"/>
      <c r="AE214" s="34"/>
    </row>
    <row r="215" spans="1:31" s="33" customFormat="1" ht="15" customHeight="1" x14ac:dyDescent="0.25">
      <c r="A215" s="98"/>
      <c r="B215" s="99"/>
      <c r="C215" s="56" t="s">
        <v>14</v>
      </c>
      <c r="D215" s="56" t="s">
        <v>8</v>
      </c>
      <c r="E215" s="163" t="s">
        <v>426</v>
      </c>
      <c r="F215" s="168" t="s">
        <v>427</v>
      </c>
      <c r="G215" s="128"/>
      <c r="H215" s="84">
        <v>0</v>
      </c>
      <c r="I215" s="85"/>
      <c r="J215" s="49"/>
      <c r="L215" s="52"/>
      <c r="R215" s="63"/>
      <c r="S215" s="64"/>
      <c r="T215" s="63"/>
      <c r="AE215" s="34"/>
    </row>
    <row r="216" spans="1:31" s="33" customFormat="1" ht="15" customHeight="1" x14ac:dyDescent="0.25">
      <c r="A216" s="98"/>
      <c r="B216" s="99"/>
      <c r="C216" s="56" t="s">
        <v>14</v>
      </c>
      <c r="D216" s="56" t="s">
        <v>8</v>
      </c>
      <c r="E216" s="164" t="s">
        <v>428</v>
      </c>
      <c r="F216" s="178" t="s">
        <v>429</v>
      </c>
      <c r="G216" s="83"/>
      <c r="H216" s="84">
        <v>0</v>
      </c>
      <c r="I216" s="85"/>
      <c r="J216" s="49"/>
      <c r="L216" s="52"/>
      <c r="R216" s="63"/>
      <c r="S216" s="64"/>
      <c r="T216" s="63"/>
      <c r="AE216" s="34"/>
    </row>
    <row r="217" spans="1:31" s="80" customFormat="1" ht="15" customHeight="1" x14ac:dyDescent="0.25">
      <c r="A217" s="65" t="s">
        <v>11</v>
      </c>
      <c r="B217" s="73"/>
      <c r="C217" s="56" t="s">
        <v>14</v>
      </c>
      <c r="D217" s="56" t="s">
        <v>14</v>
      </c>
      <c r="E217" s="160" t="s">
        <v>430</v>
      </c>
      <c r="F217" s="173" t="s">
        <v>431</v>
      </c>
      <c r="G217" s="177">
        <f>SUM(G218:G222)</f>
        <v>0</v>
      </c>
      <c r="H217" s="175">
        <v>18689562.399999999</v>
      </c>
      <c r="I217" s="106"/>
      <c r="J217" s="49"/>
      <c r="L217" s="52"/>
      <c r="R217" s="63"/>
      <c r="S217" s="64"/>
      <c r="T217" s="63"/>
      <c r="AE217" s="34"/>
    </row>
    <row r="218" spans="1:31" s="80" customFormat="1" ht="15" customHeight="1" x14ac:dyDescent="0.25">
      <c r="A218" s="65"/>
      <c r="B218" s="73" t="s">
        <v>7</v>
      </c>
      <c r="C218" s="56" t="s">
        <v>7</v>
      </c>
      <c r="D218" s="56" t="s">
        <v>8</v>
      </c>
      <c r="E218" s="163" t="s">
        <v>432</v>
      </c>
      <c r="F218" s="168" t="s">
        <v>433</v>
      </c>
      <c r="G218" s="128"/>
      <c r="H218" s="84">
        <v>160668</v>
      </c>
      <c r="I218" s="85"/>
      <c r="J218" s="49"/>
      <c r="L218" s="52"/>
      <c r="R218" s="63"/>
      <c r="S218" s="64"/>
      <c r="T218" s="63"/>
      <c r="AE218" s="34"/>
    </row>
    <row r="219" spans="1:31" s="80" customFormat="1" ht="15" customHeight="1" x14ac:dyDescent="0.25">
      <c r="A219" s="65"/>
      <c r="B219" s="73"/>
      <c r="C219" s="56" t="s">
        <v>14</v>
      </c>
      <c r="D219" s="56" t="s">
        <v>8</v>
      </c>
      <c r="E219" s="163" t="s">
        <v>434</v>
      </c>
      <c r="F219" s="171" t="s">
        <v>435</v>
      </c>
      <c r="G219" s="128"/>
      <c r="H219" s="84">
        <v>0</v>
      </c>
      <c r="I219" s="85"/>
      <c r="J219" s="49"/>
      <c r="L219" s="52"/>
      <c r="R219" s="63"/>
      <c r="S219" s="64"/>
      <c r="T219" s="63"/>
      <c r="AE219" s="34"/>
    </row>
    <row r="220" spans="1:31" s="80" customFormat="1" ht="15" customHeight="1" x14ac:dyDescent="0.25">
      <c r="A220" s="65"/>
      <c r="B220" s="73" t="s">
        <v>142</v>
      </c>
      <c r="C220" s="56" t="s">
        <v>142</v>
      </c>
      <c r="D220" s="56" t="s">
        <v>8</v>
      </c>
      <c r="E220" s="163" t="s">
        <v>436</v>
      </c>
      <c r="F220" s="171" t="s">
        <v>437</v>
      </c>
      <c r="G220" s="128"/>
      <c r="H220" s="84">
        <v>0</v>
      </c>
      <c r="I220" s="85"/>
      <c r="J220" s="49"/>
      <c r="L220" s="52"/>
      <c r="R220" s="63"/>
      <c r="S220" s="64"/>
      <c r="T220" s="63"/>
      <c r="AE220" s="34"/>
    </row>
    <row r="221" spans="1:31" s="80" customFormat="1" ht="15" customHeight="1" x14ac:dyDescent="0.25">
      <c r="A221" s="65"/>
      <c r="B221" s="73"/>
      <c r="C221" s="56" t="s">
        <v>14</v>
      </c>
      <c r="D221" s="56" t="s">
        <v>8</v>
      </c>
      <c r="E221" s="163" t="s">
        <v>438</v>
      </c>
      <c r="F221" s="168" t="s">
        <v>439</v>
      </c>
      <c r="G221" s="128"/>
      <c r="H221" s="84">
        <v>17807569.32</v>
      </c>
      <c r="I221" s="85"/>
      <c r="J221" s="49"/>
      <c r="L221" s="52"/>
      <c r="R221" s="63"/>
      <c r="S221" s="64"/>
      <c r="T221" s="63"/>
      <c r="AE221" s="34"/>
    </row>
    <row r="222" spans="1:31" s="80" customFormat="1" ht="15" customHeight="1" x14ac:dyDescent="0.25">
      <c r="A222" s="65"/>
      <c r="B222" s="73"/>
      <c r="C222" s="56" t="s">
        <v>14</v>
      </c>
      <c r="D222" s="56" t="s">
        <v>8</v>
      </c>
      <c r="E222" s="163" t="s">
        <v>440</v>
      </c>
      <c r="F222" s="168" t="s">
        <v>441</v>
      </c>
      <c r="G222" s="128"/>
      <c r="H222" s="84">
        <v>721325.08000000007</v>
      </c>
      <c r="I222" s="85"/>
      <c r="J222" s="49"/>
      <c r="L222" s="52"/>
      <c r="R222" s="63"/>
      <c r="S222" s="64"/>
      <c r="T222" s="63"/>
      <c r="AE222" s="34"/>
    </row>
    <row r="223" spans="1:31" s="80" customFormat="1" ht="15" customHeight="1" x14ac:dyDescent="0.25">
      <c r="A223" s="65" t="s">
        <v>11</v>
      </c>
      <c r="B223" s="73"/>
      <c r="C223" s="56" t="s">
        <v>14</v>
      </c>
      <c r="D223" s="56" t="s">
        <v>14</v>
      </c>
      <c r="E223" s="160" t="s">
        <v>442</v>
      </c>
      <c r="F223" s="176" t="s">
        <v>443</v>
      </c>
      <c r="G223" s="177">
        <f>SUM(G224:G227)</f>
        <v>0</v>
      </c>
      <c r="H223" s="175">
        <v>2625719.2200000002</v>
      </c>
      <c r="I223" s="106"/>
      <c r="J223" s="49"/>
      <c r="L223" s="52"/>
      <c r="R223" s="63"/>
      <c r="S223" s="64"/>
      <c r="T223" s="63"/>
      <c r="AE223" s="34"/>
    </row>
    <row r="224" spans="1:31" s="80" customFormat="1" ht="15" customHeight="1" x14ac:dyDescent="0.25">
      <c r="A224" s="65"/>
      <c r="B224" s="73" t="s">
        <v>7</v>
      </c>
      <c r="C224" s="56" t="s">
        <v>7</v>
      </c>
      <c r="D224" s="56" t="s">
        <v>8</v>
      </c>
      <c r="E224" s="163" t="s">
        <v>444</v>
      </c>
      <c r="F224" s="168" t="s">
        <v>445</v>
      </c>
      <c r="G224" s="128"/>
      <c r="H224" s="84">
        <v>0</v>
      </c>
      <c r="I224" s="85"/>
      <c r="J224" s="49"/>
      <c r="L224" s="52"/>
      <c r="R224" s="63"/>
      <c r="S224" s="64"/>
      <c r="T224" s="63"/>
      <c r="AE224" s="34"/>
    </row>
    <row r="225" spans="1:31" s="80" customFormat="1" ht="15" customHeight="1" x14ac:dyDescent="0.25">
      <c r="A225" s="65"/>
      <c r="B225" s="73"/>
      <c r="C225" s="56" t="s">
        <v>14</v>
      </c>
      <c r="D225" s="56" t="s">
        <v>8</v>
      </c>
      <c r="E225" s="163" t="s">
        <v>446</v>
      </c>
      <c r="F225" s="168" t="s">
        <v>447</v>
      </c>
      <c r="G225" s="128"/>
      <c r="H225" s="84">
        <v>0</v>
      </c>
      <c r="I225" s="85"/>
      <c r="J225" s="49"/>
      <c r="L225" s="52"/>
      <c r="R225" s="63"/>
      <c r="S225" s="64"/>
      <c r="T225" s="63"/>
      <c r="AE225" s="34"/>
    </row>
    <row r="226" spans="1:31" s="33" customFormat="1" ht="15" customHeight="1" x14ac:dyDescent="0.25">
      <c r="A226" s="98"/>
      <c r="B226" s="99" t="s">
        <v>135</v>
      </c>
      <c r="C226" s="56" t="s">
        <v>135</v>
      </c>
      <c r="D226" s="56" t="s">
        <v>8</v>
      </c>
      <c r="E226" s="163" t="s">
        <v>448</v>
      </c>
      <c r="F226" s="171" t="s">
        <v>449</v>
      </c>
      <c r="G226" s="128"/>
      <c r="H226" s="84">
        <v>0</v>
      </c>
      <c r="I226" s="85"/>
      <c r="J226" s="49"/>
      <c r="L226" s="52"/>
      <c r="R226" s="63"/>
      <c r="S226" s="64"/>
      <c r="T226" s="63"/>
      <c r="AE226" s="34"/>
    </row>
    <row r="227" spans="1:31" s="33" customFormat="1" ht="15" customHeight="1" x14ac:dyDescent="0.25">
      <c r="A227" s="98"/>
      <c r="B227" s="99"/>
      <c r="C227" s="56" t="s">
        <v>14</v>
      </c>
      <c r="D227" s="56" t="s">
        <v>8</v>
      </c>
      <c r="E227" s="163" t="s">
        <v>450</v>
      </c>
      <c r="F227" s="168" t="s">
        <v>451</v>
      </c>
      <c r="G227" s="128"/>
      <c r="H227" s="84">
        <v>2625719.2200000002</v>
      </c>
      <c r="I227" s="85"/>
      <c r="J227" s="49"/>
      <c r="L227" s="52"/>
      <c r="R227" s="63"/>
      <c r="S227" s="64"/>
      <c r="T227" s="63"/>
      <c r="AE227" s="34"/>
    </row>
    <row r="228" spans="1:31" s="33" customFormat="1" ht="15" customHeight="1" x14ac:dyDescent="0.25">
      <c r="A228" s="98" t="s">
        <v>11</v>
      </c>
      <c r="B228" s="99"/>
      <c r="C228" s="56" t="s">
        <v>14</v>
      </c>
      <c r="D228" s="56" t="s">
        <v>14</v>
      </c>
      <c r="E228" s="160" t="s">
        <v>452</v>
      </c>
      <c r="F228" s="176" t="s">
        <v>453</v>
      </c>
      <c r="G228" s="177">
        <f>SUM(G229:G232)</f>
        <v>0</v>
      </c>
      <c r="H228" s="175">
        <v>3869389.87</v>
      </c>
      <c r="I228" s="106"/>
      <c r="J228" s="49"/>
      <c r="L228" s="52"/>
      <c r="R228" s="63"/>
      <c r="S228" s="64"/>
      <c r="T228" s="63"/>
      <c r="AE228" s="34"/>
    </row>
    <row r="229" spans="1:31" s="33" customFormat="1" ht="15" customHeight="1" x14ac:dyDescent="0.25">
      <c r="A229" s="98"/>
      <c r="B229" s="99" t="s">
        <v>7</v>
      </c>
      <c r="C229" s="56" t="s">
        <v>7</v>
      </c>
      <c r="D229" s="56" t="s">
        <v>8</v>
      </c>
      <c r="E229" s="163" t="s">
        <v>454</v>
      </c>
      <c r="F229" s="171" t="s">
        <v>455</v>
      </c>
      <c r="G229" s="128"/>
      <c r="H229" s="84">
        <v>0</v>
      </c>
      <c r="I229" s="85"/>
      <c r="J229" s="49"/>
      <c r="L229" s="52"/>
      <c r="R229" s="63"/>
      <c r="S229" s="64"/>
      <c r="T229" s="63"/>
      <c r="AE229" s="34"/>
    </row>
    <row r="230" spans="1:31" s="33" customFormat="1" ht="15" customHeight="1" x14ac:dyDescent="0.25">
      <c r="A230" s="98"/>
      <c r="B230" s="99"/>
      <c r="C230" s="56" t="s">
        <v>14</v>
      </c>
      <c r="D230" s="56" t="s">
        <v>8</v>
      </c>
      <c r="E230" s="163" t="s">
        <v>456</v>
      </c>
      <c r="F230" s="171" t="s">
        <v>457</v>
      </c>
      <c r="G230" s="128"/>
      <c r="H230" s="84">
        <v>0</v>
      </c>
      <c r="I230" s="85"/>
      <c r="J230" s="49"/>
      <c r="L230" s="52"/>
      <c r="R230" s="63"/>
      <c r="S230" s="64"/>
      <c r="T230" s="63"/>
      <c r="AE230" s="34"/>
    </row>
    <row r="231" spans="1:31" s="33" customFormat="1" ht="15" customHeight="1" x14ac:dyDescent="0.25">
      <c r="A231" s="98"/>
      <c r="B231" s="99" t="s">
        <v>135</v>
      </c>
      <c r="C231" s="56" t="s">
        <v>135</v>
      </c>
      <c r="D231" s="56" t="s">
        <v>8</v>
      </c>
      <c r="E231" s="163" t="s">
        <v>458</v>
      </c>
      <c r="F231" s="171" t="s">
        <v>459</v>
      </c>
      <c r="G231" s="128"/>
      <c r="H231" s="84">
        <v>0</v>
      </c>
      <c r="I231" s="85"/>
      <c r="J231" s="49"/>
      <c r="L231" s="52"/>
      <c r="R231" s="63"/>
      <c r="S231" s="64"/>
      <c r="T231" s="63"/>
      <c r="AE231" s="34"/>
    </row>
    <row r="232" spans="1:31" s="33" customFormat="1" ht="15" customHeight="1" x14ac:dyDescent="0.25">
      <c r="A232" s="98"/>
      <c r="B232" s="99"/>
      <c r="C232" s="56" t="s">
        <v>14</v>
      </c>
      <c r="D232" s="56" t="s">
        <v>8</v>
      </c>
      <c r="E232" s="163" t="s">
        <v>460</v>
      </c>
      <c r="F232" s="171" t="s">
        <v>461</v>
      </c>
      <c r="G232" s="128"/>
      <c r="H232" s="84">
        <v>3869389.87</v>
      </c>
      <c r="I232" s="85"/>
      <c r="J232" s="49"/>
      <c r="L232" s="52"/>
      <c r="R232" s="63"/>
      <c r="S232" s="64"/>
      <c r="T232" s="63"/>
      <c r="AE232" s="34"/>
    </row>
    <row r="233" spans="1:31" s="33" customFormat="1" ht="15" customHeight="1" x14ac:dyDescent="0.25">
      <c r="A233" s="98" t="s">
        <v>11</v>
      </c>
      <c r="B233" s="99"/>
      <c r="C233" s="56" t="s">
        <v>14</v>
      </c>
      <c r="D233" s="56" t="s">
        <v>14</v>
      </c>
      <c r="E233" s="160" t="s">
        <v>462</v>
      </c>
      <c r="F233" s="176" t="s">
        <v>463</v>
      </c>
      <c r="G233" s="177">
        <f>SUM(G234:G237)</f>
        <v>0</v>
      </c>
      <c r="H233" s="175">
        <v>71271867</v>
      </c>
      <c r="I233" s="106"/>
      <c r="J233" s="49"/>
      <c r="L233" s="52"/>
      <c r="R233" s="63"/>
      <c r="S233" s="64"/>
      <c r="T233" s="63"/>
      <c r="AE233" s="34"/>
    </row>
    <row r="234" spans="1:31" s="33" customFormat="1" ht="15" customHeight="1" x14ac:dyDescent="0.25">
      <c r="A234" s="98"/>
      <c r="B234" s="99" t="s">
        <v>7</v>
      </c>
      <c r="C234" s="56" t="s">
        <v>7</v>
      </c>
      <c r="D234" s="56" t="s">
        <v>8</v>
      </c>
      <c r="E234" s="163" t="s">
        <v>464</v>
      </c>
      <c r="F234" s="168" t="s">
        <v>465</v>
      </c>
      <c r="G234" s="128"/>
      <c r="H234" s="84">
        <v>37499259.75</v>
      </c>
      <c r="I234" s="85"/>
      <c r="J234" s="49"/>
      <c r="L234" s="52"/>
      <c r="R234" s="63"/>
      <c r="S234" s="64"/>
      <c r="T234" s="63"/>
      <c r="AE234" s="34"/>
    </row>
    <row r="235" spans="1:31" s="33" customFormat="1" ht="15" customHeight="1" x14ac:dyDescent="0.25">
      <c r="A235" s="98"/>
      <c r="B235" s="99"/>
      <c r="C235" s="56" t="s">
        <v>14</v>
      </c>
      <c r="D235" s="56" t="s">
        <v>8</v>
      </c>
      <c r="E235" s="163" t="s">
        <v>466</v>
      </c>
      <c r="F235" s="168" t="s">
        <v>467</v>
      </c>
      <c r="G235" s="128"/>
      <c r="H235" s="84">
        <v>0</v>
      </c>
      <c r="I235" s="85"/>
      <c r="J235" s="49"/>
      <c r="L235" s="52"/>
      <c r="R235" s="63"/>
      <c r="S235" s="64"/>
      <c r="T235" s="63"/>
      <c r="AE235" s="34"/>
    </row>
    <row r="236" spans="1:31" s="33" customFormat="1" ht="15" customHeight="1" x14ac:dyDescent="0.25">
      <c r="A236" s="98"/>
      <c r="B236" s="99" t="s">
        <v>135</v>
      </c>
      <c r="C236" s="56" t="s">
        <v>135</v>
      </c>
      <c r="D236" s="56" t="s">
        <v>8</v>
      </c>
      <c r="E236" s="163" t="s">
        <v>468</v>
      </c>
      <c r="F236" s="168" t="s">
        <v>469</v>
      </c>
      <c r="G236" s="128"/>
      <c r="H236" s="84">
        <v>15080517.75</v>
      </c>
      <c r="I236" s="85"/>
      <c r="J236" s="49"/>
      <c r="L236" s="52"/>
      <c r="R236" s="63"/>
      <c r="S236" s="64"/>
      <c r="T236" s="63"/>
      <c r="AE236" s="34"/>
    </row>
    <row r="237" spans="1:31" s="33" customFormat="1" ht="15" customHeight="1" x14ac:dyDescent="0.25">
      <c r="A237" s="98" t="s">
        <v>11</v>
      </c>
      <c r="B237" s="99"/>
      <c r="C237" s="56" t="s">
        <v>14</v>
      </c>
      <c r="D237" s="56" t="s">
        <v>14</v>
      </c>
      <c r="E237" s="163" t="s">
        <v>470</v>
      </c>
      <c r="F237" s="171" t="s">
        <v>471</v>
      </c>
      <c r="G237" s="179">
        <f>SUM(G238:G242)</f>
        <v>0</v>
      </c>
      <c r="H237" s="84">
        <v>18692089.5</v>
      </c>
      <c r="I237" s="85"/>
      <c r="J237" s="49"/>
      <c r="L237" s="52"/>
      <c r="R237" s="63"/>
      <c r="S237" s="64"/>
      <c r="T237" s="63"/>
      <c r="AE237" s="34"/>
    </row>
    <row r="238" spans="1:31" s="33" customFormat="1" ht="15" customHeight="1" x14ac:dyDescent="0.25">
      <c r="A238" s="98"/>
      <c r="B238" s="99"/>
      <c r="C238" s="56" t="s">
        <v>14</v>
      </c>
      <c r="D238" s="56" t="s">
        <v>8</v>
      </c>
      <c r="E238" s="164" t="s">
        <v>472</v>
      </c>
      <c r="F238" s="178" t="s">
        <v>473</v>
      </c>
      <c r="G238" s="83"/>
      <c r="H238" s="84">
        <v>7130743.5</v>
      </c>
      <c r="I238" s="85"/>
      <c r="J238" s="49"/>
      <c r="L238" s="52"/>
      <c r="R238" s="63"/>
      <c r="S238" s="64"/>
      <c r="T238" s="63"/>
      <c r="AE238" s="34"/>
    </row>
    <row r="239" spans="1:31" s="33" customFormat="1" ht="15" customHeight="1" x14ac:dyDescent="0.25">
      <c r="A239" s="98"/>
      <c r="B239" s="99"/>
      <c r="C239" s="56" t="s">
        <v>14</v>
      </c>
      <c r="D239" s="56" t="s">
        <v>8</v>
      </c>
      <c r="E239" s="164" t="s">
        <v>474</v>
      </c>
      <c r="F239" s="178" t="s">
        <v>475</v>
      </c>
      <c r="G239" s="83"/>
      <c r="H239" s="84">
        <v>4498103.25</v>
      </c>
      <c r="I239" s="85"/>
      <c r="J239" s="49"/>
      <c r="L239" s="52"/>
      <c r="R239" s="63"/>
      <c r="S239" s="64"/>
      <c r="T239" s="63"/>
      <c r="AE239" s="34"/>
    </row>
    <row r="240" spans="1:31" s="33" customFormat="1" ht="15" customHeight="1" x14ac:dyDescent="0.25">
      <c r="A240" s="98"/>
      <c r="B240" s="99"/>
      <c r="C240" s="56" t="s">
        <v>14</v>
      </c>
      <c r="D240" s="56" t="s">
        <v>8</v>
      </c>
      <c r="E240" s="164" t="s">
        <v>476</v>
      </c>
      <c r="F240" s="178" t="s">
        <v>477</v>
      </c>
      <c r="G240" s="83"/>
      <c r="H240" s="84">
        <v>7063242.75</v>
      </c>
      <c r="I240" s="85"/>
      <c r="J240" s="49"/>
      <c r="L240" s="52"/>
      <c r="R240" s="63"/>
      <c r="S240" s="64"/>
      <c r="T240" s="63"/>
      <c r="AE240" s="34"/>
    </row>
    <row r="241" spans="1:31" s="33" customFormat="1" ht="15" customHeight="1" x14ac:dyDescent="0.25">
      <c r="A241" s="98"/>
      <c r="B241" s="99"/>
      <c r="C241" s="56" t="s">
        <v>14</v>
      </c>
      <c r="D241" s="56" t="s">
        <v>8</v>
      </c>
      <c r="E241" s="164" t="s">
        <v>478</v>
      </c>
      <c r="F241" s="178" t="s">
        <v>479</v>
      </c>
      <c r="G241" s="83"/>
      <c r="H241" s="84">
        <v>0</v>
      </c>
      <c r="I241" s="85"/>
      <c r="J241" s="49"/>
      <c r="L241" s="52"/>
      <c r="R241" s="63"/>
      <c r="S241" s="64"/>
      <c r="T241" s="63"/>
      <c r="AE241" s="34"/>
    </row>
    <row r="242" spans="1:31" s="33" customFormat="1" ht="15" customHeight="1" x14ac:dyDescent="0.25">
      <c r="A242" s="98"/>
      <c r="B242" s="99"/>
      <c r="C242" s="56" t="s">
        <v>14</v>
      </c>
      <c r="D242" s="56" t="s">
        <v>8</v>
      </c>
      <c r="E242" s="163" t="s">
        <v>480</v>
      </c>
      <c r="F242" s="171" t="s">
        <v>481</v>
      </c>
      <c r="G242" s="128"/>
      <c r="H242" s="84">
        <v>0</v>
      </c>
      <c r="I242" s="85"/>
      <c r="J242" s="49"/>
      <c r="L242" s="52"/>
      <c r="R242" s="63"/>
      <c r="S242" s="64"/>
      <c r="T242" s="63"/>
      <c r="AE242" s="34"/>
    </row>
    <row r="243" spans="1:31" s="33" customFormat="1" ht="15" customHeight="1" x14ac:dyDescent="0.25">
      <c r="A243" s="98" t="s">
        <v>11</v>
      </c>
      <c r="B243" s="99"/>
      <c r="C243" s="56" t="s">
        <v>14</v>
      </c>
      <c r="D243" s="56" t="s">
        <v>14</v>
      </c>
      <c r="E243" s="160" t="s">
        <v>482</v>
      </c>
      <c r="F243" s="176" t="s">
        <v>483</v>
      </c>
      <c r="G243" s="177">
        <f>SUM(G244:G248)</f>
        <v>0</v>
      </c>
      <c r="H243" s="175">
        <v>11346706.709999999</v>
      </c>
      <c r="I243" s="106"/>
      <c r="J243" s="49"/>
      <c r="L243" s="52"/>
      <c r="R243" s="63"/>
      <c r="S243" s="64"/>
      <c r="T243" s="63"/>
      <c r="AE243" s="34"/>
    </row>
    <row r="244" spans="1:31" s="33" customFormat="1" ht="15" customHeight="1" x14ac:dyDescent="0.25">
      <c r="A244" s="98"/>
      <c r="B244" s="99" t="s">
        <v>7</v>
      </c>
      <c r="C244" s="56" t="s">
        <v>7</v>
      </c>
      <c r="D244" s="56" t="s">
        <v>8</v>
      </c>
      <c r="E244" s="163" t="s">
        <v>484</v>
      </c>
      <c r="F244" s="171" t="s">
        <v>485</v>
      </c>
      <c r="G244" s="128"/>
      <c r="H244" s="84">
        <v>0</v>
      </c>
      <c r="I244" s="85"/>
      <c r="J244" s="49"/>
      <c r="L244" s="52"/>
      <c r="R244" s="63"/>
      <c r="S244" s="64"/>
      <c r="T244" s="63"/>
      <c r="AE244" s="34"/>
    </row>
    <row r="245" spans="1:31" s="80" customFormat="1" ht="15" customHeight="1" x14ac:dyDescent="0.25">
      <c r="A245" s="65"/>
      <c r="B245" s="73"/>
      <c r="C245" s="56" t="s">
        <v>14</v>
      </c>
      <c r="D245" s="56" t="s">
        <v>8</v>
      </c>
      <c r="E245" s="163" t="s">
        <v>486</v>
      </c>
      <c r="F245" s="171" t="s">
        <v>487</v>
      </c>
      <c r="G245" s="128"/>
      <c r="H245" s="84">
        <v>0</v>
      </c>
      <c r="I245" s="85"/>
      <c r="J245" s="49"/>
      <c r="L245" s="52"/>
      <c r="R245" s="63"/>
      <c r="S245" s="64"/>
      <c r="T245" s="63"/>
      <c r="AE245" s="34"/>
    </row>
    <row r="246" spans="1:31" s="80" customFormat="1" ht="15" customHeight="1" x14ac:dyDescent="0.25">
      <c r="A246" s="65"/>
      <c r="B246" s="73" t="s">
        <v>142</v>
      </c>
      <c r="C246" s="56" t="s">
        <v>142</v>
      </c>
      <c r="D246" s="56" t="s">
        <v>8</v>
      </c>
      <c r="E246" s="163" t="s">
        <v>488</v>
      </c>
      <c r="F246" s="171" t="s">
        <v>489</v>
      </c>
      <c r="G246" s="128"/>
      <c r="H246" s="84">
        <v>0</v>
      </c>
      <c r="I246" s="85"/>
      <c r="J246" s="49"/>
      <c r="L246" s="52"/>
      <c r="R246" s="63"/>
      <c r="S246" s="64"/>
      <c r="T246" s="63"/>
      <c r="AE246" s="34"/>
    </row>
    <row r="247" spans="1:31" s="80" customFormat="1" ht="15" customHeight="1" x14ac:dyDescent="0.25">
      <c r="A247" s="65"/>
      <c r="B247" s="73"/>
      <c r="C247" s="56" t="s">
        <v>14</v>
      </c>
      <c r="D247" s="56" t="s">
        <v>8</v>
      </c>
      <c r="E247" s="163" t="s">
        <v>490</v>
      </c>
      <c r="F247" s="171" t="s">
        <v>491</v>
      </c>
      <c r="G247" s="128"/>
      <c r="H247" s="84">
        <v>10691013.719999999</v>
      </c>
      <c r="I247" s="85"/>
      <c r="J247" s="49"/>
      <c r="L247" s="52"/>
      <c r="R247" s="63"/>
      <c r="S247" s="64"/>
      <c r="T247" s="63"/>
      <c r="AE247" s="34"/>
    </row>
    <row r="248" spans="1:31" s="80" customFormat="1" ht="15" customHeight="1" x14ac:dyDescent="0.25">
      <c r="A248" s="65"/>
      <c r="B248" s="73"/>
      <c r="C248" s="56" t="s">
        <v>14</v>
      </c>
      <c r="D248" s="56" t="s">
        <v>8</v>
      </c>
      <c r="E248" s="163" t="s">
        <v>492</v>
      </c>
      <c r="F248" s="171" t="s">
        <v>493</v>
      </c>
      <c r="G248" s="128"/>
      <c r="H248" s="84">
        <v>655692.99</v>
      </c>
      <c r="I248" s="85"/>
      <c r="J248" s="49"/>
      <c r="L248" s="52"/>
      <c r="R248" s="63"/>
      <c r="S248" s="64"/>
      <c r="T248" s="63"/>
      <c r="AE248" s="34"/>
    </row>
    <row r="249" spans="1:31" s="80" customFormat="1" ht="15" customHeight="1" x14ac:dyDescent="0.25">
      <c r="A249" s="65" t="s">
        <v>11</v>
      </c>
      <c r="B249" s="73"/>
      <c r="C249" s="56" t="s">
        <v>14</v>
      </c>
      <c r="D249" s="56" t="s">
        <v>14</v>
      </c>
      <c r="E249" s="160" t="s">
        <v>494</v>
      </c>
      <c r="F249" s="176" t="s">
        <v>495</v>
      </c>
      <c r="G249" s="177">
        <f>SUM(G250:G255)</f>
        <v>0</v>
      </c>
      <c r="H249" s="175">
        <v>9425087.8900000006</v>
      </c>
      <c r="I249" s="106"/>
      <c r="J249" s="49"/>
      <c r="L249" s="52"/>
      <c r="R249" s="63"/>
      <c r="S249" s="64"/>
      <c r="T249" s="63"/>
      <c r="AE249" s="34"/>
    </row>
    <row r="250" spans="1:31" s="80" customFormat="1" ht="15" customHeight="1" x14ac:dyDescent="0.25">
      <c r="A250" s="65"/>
      <c r="B250" s="73" t="s">
        <v>7</v>
      </c>
      <c r="C250" s="56" t="s">
        <v>7</v>
      </c>
      <c r="D250" s="56" t="s">
        <v>8</v>
      </c>
      <c r="E250" s="163" t="s">
        <v>496</v>
      </c>
      <c r="F250" s="171" t="s">
        <v>497</v>
      </c>
      <c r="G250" s="128"/>
      <c r="H250" s="84">
        <v>6415425</v>
      </c>
      <c r="I250" s="85"/>
      <c r="J250" s="49"/>
      <c r="L250" s="52"/>
      <c r="R250" s="63"/>
      <c r="S250" s="64"/>
      <c r="T250" s="63"/>
      <c r="AE250" s="34"/>
    </row>
    <row r="251" spans="1:31" s="80" customFormat="1" ht="15" customHeight="1" x14ac:dyDescent="0.25">
      <c r="A251" s="65"/>
      <c r="B251" s="73"/>
      <c r="C251" s="56" t="s">
        <v>14</v>
      </c>
      <c r="D251" s="56" t="s">
        <v>8</v>
      </c>
      <c r="E251" s="163" t="s">
        <v>498</v>
      </c>
      <c r="F251" s="171" t="s">
        <v>499</v>
      </c>
      <c r="G251" s="128"/>
      <c r="H251" s="84">
        <v>0</v>
      </c>
      <c r="I251" s="85"/>
      <c r="J251" s="49"/>
      <c r="L251" s="52"/>
      <c r="R251" s="63"/>
      <c r="S251" s="64"/>
      <c r="T251" s="63"/>
      <c r="AE251" s="34"/>
    </row>
    <row r="252" spans="1:31" s="80" customFormat="1" ht="15" customHeight="1" x14ac:dyDescent="0.25">
      <c r="A252" s="65"/>
      <c r="B252" s="73" t="s">
        <v>135</v>
      </c>
      <c r="C252" s="56" t="s">
        <v>135</v>
      </c>
      <c r="D252" s="56" t="s">
        <v>8</v>
      </c>
      <c r="E252" s="163" t="s">
        <v>500</v>
      </c>
      <c r="F252" s="171" t="s">
        <v>501</v>
      </c>
      <c r="G252" s="128"/>
      <c r="H252" s="84">
        <v>1526592.64</v>
      </c>
      <c r="I252" s="85"/>
      <c r="J252" s="49"/>
      <c r="L252" s="52"/>
      <c r="R252" s="63"/>
      <c r="S252" s="64"/>
      <c r="T252" s="63"/>
      <c r="AE252" s="34"/>
    </row>
    <row r="253" spans="1:31" s="80" customFormat="1" ht="15" customHeight="1" x14ac:dyDescent="0.25">
      <c r="A253" s="65"/>
      <c r="B253" s="73"/>
      <c r="C253" s="56" t="s">
        <v>14</v>
      </c>
      <c r="D253" s="56" t="s">
        <v>8</v>
      </c>
      <c r="E253" s="163" t="s">
        <v>502</v>
      </c>
      <c r="F253" s="171" t="s">
        <v>503</v>
      </c>
      <c r="G253" s="128"/>
      <c r="H253" s="84">
        <v>1483070.25</v>
      </c>
      <c r="I253" s="85"/>
      <c r="J253" s="49"/>
      <c r="L253" s="52"/>
      <c r="R253" s="63"/>
      <c r="S253" s="64"/>
      <c r="T253" s="63"/>
      <c r="AE253" s="34"/>
    </row>
    <row r="254" spans="1:31" s="80" customFormat="1" ht="15" customHeight="1" x14ac:dyDescent="0.25">
      <c r="A254" s="65"/>
      <c r="B254" s="73"/>
      <c r="C254" s="56" t="s">
        <v>14</v>
      </c>
      <c r="D254" s="56" t="s">
        <v>8</v>
      </c>
      <c r="E254" s="163" t="s">
        <v>504</v>
      </c>
      <c r="F254" s="171" t="s">
        <v>505</v>
      </c>
      <c r="G254" s="128"/>
      <c r="H254" s="84">
        <v>0</v>
      </c>
      <c r="I254" s="85"/>
      <c r="J254" s="49"/>
      <c r="L254" s="52"/>
      <c r="R254" s="63"/>
      <c r="S254" s="64"/>
      <c r="T254" s="63"/>
      <c r="AE254" s="34"/>
    </row>
    <row r="255" spans="1:31" s="80" customFormat="1" ht="15" customHeight="1" x14ac:dyDescent="0.25">
      <c r="A255" s="65"/>
      <c r="B255" s="73"/>
      <c r="C255" s="56" t="s">
        <v>14</v>
      </c>
      <c r="D255" s="56" t="s">
        <v>8</v>
      </c>
      <c r="E255" s="163" t="s">
        <v>506</v>
      </c>
      <c r="F255" s="171" t="s">
        <v>507</v>
      </c>
      <c r="G255" s="128"/>
      <c r="H255" s="84">
        <v>0</v>
      </c>
      <c r="I255" s="85"/>
      <c r="J255" s="49"/>
      <c r="L255" s="52"/>
      <c r="R255" s="63"/>
      <c r="S255" s="64"/>
      <c r="T255" s="63"/>
      <c r="AE255" s="34"/>
    </row>
    <row r="256" spans="1:31" s="80" customFormat="1" ht="15" customHeight="1" x14ac:dyDescent="0.25">
      <c r="A256" s="65" t="s">
        <v>11</v>
      </c>
      <c r="B256" s="73"/>
      <c r="C256" s="56" t="s">
        <v>14</v>
      </c>
      <c r="D256" s="56" t="s">
        <v>14</v>
      </c>
      <c r="E256" s="160" t="s">
        <v>508</v>
      </c>
      <c r="F256" s="176" t="s">
        <v>509</v>
      </c>
      <c r="G256" s="180">
        <f>SUM(G257:G261)</f>
        <v>0</v>
      </c>
      <c r="H256" s="181">
        <v>2654461.85</v>
      </c>
      <c r="I256" s="61"/>
      <c r="J256" s="49"/>
      <c r="L256" s="52"/>
      <c r="R256" s="63"/>
      <c r="S256" s="64"/>
      <c r="T256" s="63"/>
      <c r="AE256" s="34"/>
    </row>
    <row r="257" spans="1:31" s="80" customFormat="1" ht="15" customHeight="1" x14ac:dyDescent="0.25">
      <c r="A257" s="65"/>
      <c r="B257" s="73" t="s">
        <v>7</v>
      </c>
      <c r="C257" s="56" t="s">
        <v>7</v>
      </c>
      <c r="D257" s="56" t="s">
        <v>8</v>
      </c>
      <c r="E257" s="163" t="s">
        <v>510</v>
      </c>
      <c r="F257" s="171" t="s">
        <v>511</v>
      </c>
      <c r="G257" s="128"/>
      <c r="H257" s="84">
        <v>6324</v>
      </c>
      <c r="I257" s="85"/>
      <c r="J257" s="49"/>
      <c r="L257" s="52"/>
      <c r="R257" s="63"/>
      <c r="S257" s="64"/>
      <c r="T257" s="63"/>
      <c r="AE257" s="34"/>
    </row>
    <row r="258" spans="1:31" s="80" customFormat="1" ht="15" customHeight="1" x14ac:dyDescent="0.25">
      <c r="A258" s="65"/>
      <c r="B258" s="73"/>
      <c r="C258" s="56" t="s">
        <v>14</v>
      </c>
      <c r="D258" s="56" t="s">
        <v>8</v>
      </c>
      <c r="E258" s="163" t="s">
        <v>512</v>
      </c>
      <c r="F258" s="171" t="s">
        <v>513</v>
      </c>
      <c r="G258" s="128"/>
      <c r="H258" s="84">
        <v>0</v>
      </c>
      <c r="I258" s="85"/>
      <c r="J258" s="49"/>
      <c r="L258" s="52"/>
      <c r="R258" s="63"/>
      <c r="S258" s="64"/>
      <c r="T258" s="63"/>
      <c r="AE258" s="34"/>
    </row>
    <row r="259" spans="1:31" s="80" customFormat="1" ht="15" customHeight="1" x14ac:dyDescent="0.25">
      <c r="A259" s="65"/>
      <c r="B259" s="73" t="s">
        <v>135</v>
      </c>
      <c r="C259" s="56" t="s">
        <v>135</v>
      </c>
      <c r="D259" s="56" t="s">
        <v>8</v>
      </c>
      <c r="E259" s="163" t="s">
        <v>514</v>
      </c>
      <c r="F259" s="171" t="s">
        <v>515</v>
      </c>
      <c r="G259" s="128"/>
      <c r="H259" s="84">
        <v>146146.56</v>
      </c>
      <c r="I259" s="85"/>
      <c r="J259" s="49"/>
      <c r="L259" s="52"/>
      <c r="R259" s="63"/>
      <c r="S259" s="64"/>
      <c r="T259" s="63"/>
      <c r="AE259" s="34"/>
    </row>
    <row r="260" spans="1:31" s="80" customFormat="1" ht="15" customHeight="1" x14ac:dyDescent="0.25">
      <c r="A260" s="65"/>
      <c r="B260" s="73"/>
      <c r="C260" s="56" t="s">
        <v>14</v>
      </c>
      <c r="D260" s="56" t="s">
        <v>8</v>
      </c>
      <c r="E260" s="163" t="s">
        <v>516</v>
      </c>
      <c r="F260" s="171" t="s">
        <v>517</v>
      </c>
      <c r="G260" s="128"/>
      <c r="H260" s="84">
        <v>2501991.29</v>
      </c>
      <c r="I260" s="85"/>
      <c r="J260" s="49"/>
      <c r="L260" s="52"/>
      <c r="R260" s="63"/>
      <c r="S260" s="64"/>
      <c r="T260" s="63"/>
      <c r="AE260" s="34"/>
    </row>
    <row r="261" spans="1:31" s="80" customFormat="1" ht="15" customHeight="1" x14ac:dyDescent="0.25">
      <c r="A261" s="65"/>
      <c r="B261" s="73"/>
      <c r="C261" s="56" t="s">
        <v>14</v>
      </c>
      <c r="D261" s="56" t="s">
        <v>8</v>
      </c>
      <c r="E261" s="163" t="s">
        <v>518</v>
      </c>
      <c r="F261" s="171" t="s">
        <v>519</v>
      </c>
      <c r="G261" s="128"/>
      <c r="H261" s="84">
        <v>0</v>
      </c>
      <c r="I261" s="85"/>
      <c r="J261" s="49"/>
      <c r="L261" s="52"/>
      <c r="R261" s="63"/>
      <c r="S261" s="64"/>
      <c r="T261" s="63"/>
      <c r="AE261" s="34"/>
    </row>
    <row r="262" spans="1:31" s="80" customFormat="1" ht="15" customHeight="1" x14ac:dyDescent="0.25">
      <c r="A262" s="65" t="s">
        <v>11</v>
      </c>
      <c r="B262" s="73"/>
      <c r="C262" s="56" t="s">
        <v>14</v>
      </c>
      <c r="D262" s="56" t="s">
        <v>14</v>
      </c>
      <c r="E262" s="160" t="s">
        <v>520</v>
      </c>
      <c r="F262" s="176" t="s">
        <v>521</v>
      </c>
      <c r="G262" s="180">
        <f>SUM(G263:G266)</f>
        <v>0</v>
      </c>
      <c r="H262" s="181">
        <v>3982097.23</v>
      </c>
      <c r="I262" s="61"/>
      <c r="J262" s="49"/>
      <c r="L262" s="52"/>
      <c r="R262" s="63"/>
      <c r="S262" s="64"/>
      <c r="T262" s="63"/>
      <c r="AE262" s="34"/>
    </row>
    <row r="263" spans="1:31" s="80" customFormat="1" ht="15" customHeight="1" x14ac:dyDescent="0.25">
      <c r="A263" s="65"/>
      <c r="B263" s="73" t="s">
        <v>7</v>
      </c>
      <c r="C263" s="56" t="s">
        <v>7</v>
      </c>
      <c r="D263" s="56" t="s">
        <v>8</v>
      </c>
      <c r="E263" s="163" t="s">
        <v>522</v>
      </c>
      <c r="F263" s="171" t="s">
        <v>523</v>
      </c>
      <c r="G263" s="128"/>
      <c r="H263" s="84">
        <v>0</v>
      </c>
      <c r="I263" s="85"/>
      <c r="J263" s="49"/>
      <c r="L263" s="52"/>
      <c r="R263" s="63"/>
      <c r="S263" s="64"/>
      <c r="T263" s="63"/>
      <c r="AE263" s="34"/>
    </row>
    <row r="264" spans="1:31" s="80" customFormat="1" ht="15" customHeight="1" x14ac:dyDescent="0.25">
      <c r="A264" s="65"/>
      <c r="B264" s="73"/>
      <c r="C264" s="56" t="s">
        <v>14</v>
      </c>
      <c r="D264" s="56" t="s">
        <v>8</v>
      </c>
      <c r="E264" s="163" t="s">
        <v>524</v>
      </c>
      <c r="F264" s="171" t="s">
        <v>525</v>
      </c>
      <c r="G264" s="128"/>
      <c r="H264" s="84">
        <v>0</v>
      </c>
      <c r="I264" s="85"/>
      <c r="J264" s="49"/>
      <c r="L264" s="52"/>
      <c r="R264" s="63"/>
      <c r="S264" s="64"/>
      <c r="T264" s="63"/>
      <c r="AE264" s="34"/>
    </row>
    <row r="265" spans="1:31" s="80" customFormat="1" ht="15" customHeight="1" x14ac:dyDescent="0.25">
      <c r="A265" s="65"/>
      <c r="B265" s="73" t="s">
        <v>135</v>
      </c>
      <c r="C265" s="56" t="s">
        <v>135</v>
      </c>
      <c r="D265" s="56" t="s">
        <v>8</v>
      </c>
      <c r="E265" s="163" t="s">
        <v>526</v>
      </c>
      <c r="F265" s="171" t="s">
        <v>527</v>
      </c>
      <c r="G265" s="128"/>
      <c r="H265" s="84">
        <v>72829.61</v>
      </c>
      <c r="I265" s="85"/>
      <c r="J265" s="49"/>
      <c r="L265" s="52"/>
      <c r="R265" s="63"/>
      <c r="S265" s="64"/>
      <c r="T265" s="63"/>
      <c r="AE265" s="34"/>
    </row>
    <row r="266" spans="1:31" s="80" customFormat="1" ht="15" customHeight="1" x14ac:dyDescent="0.25">
      <c r="A266" s="65"/>
      <c r="B266" s="73"/>
      <c r="C266" s="56" t="s">
        <v>14</v>
      </c>
      <c r="D266" s="56" t="s">
        <v>8</v>
      </c>
      <c r="E266" s="163" t="s">
        <v>528</v>
      </c>
      <c r="F266" s="171" t="s">
        <v>529</v>
      </c>
      <c r="G266" s="128"/>
      <c r="H266" s="84">
        <v>3909267.62</v>
      </c>
      <c r="I266" s="85"/>
      <c r="J266" s="49"/>
      <c r="L266" s="52"/>
      <c r="R266" s="63"/>
      <c r="S266" s="64"/>
      <c r="T266" s="63"/>
      <c r="AE266" s="34"/>
    </row>
    <row r="267" spans="1:31" s="80" customFormat="1" ht="15" customHeight="1" x14ac:dyDescent="0.25">
      <c r="A267" s="65" t="s">
        <v>11</v>
      </c>
      <c r="B267" s="73"/>
      <c r="C267" s="56" t="s">
        <v>14</v>
      </c>
      <c r="D267" s="56" t="s">
        <v>14</v>
      </c>
      <c r="E267" s="160" t="s">
        <v>530</v>
      </c>
      <c r="F267" s="176" t="s">
        <v>531</v>
      </c>
      <c r="G267" s="174">
        <f>+G268+SUM(G271:G275)</f>
        <v>0</v>
      </c>
      <c r="H267" s="182">
        <v>13607782.699999999</v>
      </c>
      <c r="I267" s="183"/>
      <c r="J267" s="49"/>
      <c r="L267" s="52"/>
      <c r="R267" s="63"/>
      <c r="S267" s="64"/>
      <c r="T267" s="63"/>
      <c r="AE267" s="34"/>
    </row>
    <row r="268" spans="1:31" s="80" customFormat="1" ht="15" customHeight="1" x14ac:dyDescent="0.25">
      <c r="A268" s="65" t="s">
        <v>11</v>
      </c>
      <c r="B268" s="73" t="s">
        <v>7</v>
      </c>
      <c r="C268" s="56" t="s">
        <v>7</v>
      </c>
      <c r="D268" s="56" t="s">
        <v>14</v>
      </c>
      <c r="E268" s="163" t="s">
        <v>532</v>
      </c>
      <c r="F268" s="171" t="s">
        <v>533</v>
      </c>
      <c r="G268" s="83">
        <f>+G269+G270</f>
        <v>0</v>
      </c>
      <c r="H268" s="84">
        <v>0</v>
      </c>
      <c r="I268" s="85"/>
      <c r="J268" s="49"/>
      <c r="L268" s="52"/>
      <c r="R268" s="63"/>
      <c r="S268" s="64"/>
      <c r="T268" s="63"/>
      <c r="AE268" s="34"/>
    </row>
    <row r="269" spans="1:31" s="33" customFormat="1" ht="15" customHeight="1" x14ac:dyDescent="0.25">
      <c r="A269" s="98"/>
      <c r="B269" s="99" t="s">
        <v>7</v>
      </c>
      <c r="C269" s="56" t="s">
        <v>7</v>
      </c>
      <c r="D269" s="56" t="s">
        <v>8</v>
      </c>
      <c r="E269" s="164" t="s">
        <v>534</v>
      </c>
      <c r="F269" s="178" t="s">
        <v>535</v>
      </c>
      <c r="G269" s="83"/>
      <c r="H269" s="84">
        <v>0</v>
      </c>
      <c r="I269" s="85"/>
      <c r="J269" s="49"/>
      <c r="L269" s="52"/>
      <c r="R269" s="63"/>
      <c r="S269" s="64"/>
      <c r="T269" s="63"/>
      <c r="AE269" s="34"/>
    </row>
    <row r="270" spans="1:31" s="33" customFormat="1" ht="15" customHeight="1" x14ac:dyDescent="0.25">
      <c r="A270" s="98"/>
      <c r="B270" s="99" t="s">
        <v>7</v>
      </c>
      <c r="C270" s="56" t="s">
        <v>7</v>
      </c>
      <c r="D270" s="56" t="s">
        <v>8</v>
      </c>
      <c r="E270" s="164" t="s">
        <v>536</v>
      </c>
      <c r="F270" s="178" t="s">
        <v>537</v>
      </c>
      <c r="G270" s="83"/>
      <c r="H270" s="84">
        <v>0</v>
      </c>
      <c r="I270" s="85"/>
      <c r="J270" s="49"/>
      <c r="L270" s="52"/>
      <c r="R270" s="63"/>
      <c r="S270" s="64"/>
      <c r="T270" s="63"/>
      <c r="AE270" s="34"/>
    </row>
    <row r="271" spans="1:31" s="80" customFormat="1" ht="15" customHeight="1" x14ac:dyDescent="0.25">
      <c r="A271" s="65"/>
      <c r="B271" s="73"/>
      <c r="C271" s="56" t="s">
        <v>14</v>
      </c>
      <c r="D271" s="56" t="s">
        <v>8</v>
      </c>
      <c r="E271" s="163" t="s">
        <v>538</v>
      </c>
      <c r="F271" s="171" t="s">
        <v>539</v>
      </c>
      <c r="G271" s="128"/>
      <c r="H271" s="84">
        <v>0</v>
      </c>
      <c r="I271" s="85"/>
      <c r="J271" s="49"/>
      <c r="L271" s="52"/>
      <c r="R271" s="63"/>
      <c r="S271" s="64"/>
      <c r="T271" s="63"/>
      <c r="AE271" s="34"/>
    </row>
    <row r="272" spans="1:31" s="80" customFormat="1" ht="15" customHeight="1" x14ac:dyDescent="0.25">
      <c r="A272" s="65"/>
      <c r="B272" s="73" t="s">
        <v>135</v>
      </c>
      <c r="C272" s="56" t="s">
        <v>135</v>
      </c>
      <c r="D272" s="56" t="s">
        <v>8</v>
      </c>
      <c r="E272" s="163" t="s">
        <v>540</v>
      </c>
      <c r="F272" s="171" t="s">
        <v>541</v>
      </c>
      <c r="G272" s="128"/>
      <c r="H272" s="84">
        <v>0</v>
      </c>
      <c r="I272" s="85"/>
      <c r="J272" s="49"/>
      <c r="L272" s="52"/>
      <c r="R272" s="63"/>
      <c r="S272" s="64"/>
      <c r="T272" s="63"/>
      <c r="AE272" s="34"/>
    </row>
    <row r="273" spans="1:31" s="80" customFormat="1" ht="15" customHeight="1" x14ac:dyDescent="0.25">
      <c r="A273" s="65"/>
      <c r="B273" s="73" t="s">
        <v>142</v>
      </c>
      <c r="C273" s="56" t="s">
        <v>142</v>
      </c>
      <c r="D273" s="56" t="s">
        <v>8</v>
      </c>
      <c r="E273" s="163" t="s">
        <v>542</v>
      </c>
      <c r="F273" s="171" t="s">
        <v>543</v>
      </c>
      <c r="G273" s="128"/>
      <c r="H273" s="84">
        <v>0</v>
      </c>
      <c r="I273" s="85"/>
      <c r="J273" s="49"/>
      <c r="L273" s="52"/>
      <c r="R273" s="63"/>
      <c r="S273" s="64"/>
      <c r="T273" s="63"/>
      <c r="AE273" s="34"/>
    </row>
    <row r="274" spans="1:31" s="80" customFormat="1" ht="15" customHeight="1" x14ac:dyDescent="0.25">
      <c r="A274" s="65"/>
      <c r="B274" s="73"/>
      <c r="C274" s="56" t="s">
        <v>14</v>
      </c>
      <c r="D274" s="56" t="s">
        <v>8</v>
      </c>
      <c r="E274" s="163" t="s">
        <v>544</v>
      </c>
      <c r="F274" s="171" t="s">
        <v>545</v>
      </c>
      <c r="G274" s="128"/>
      <c r="H274" s="84">
        <v>13406132.93</v>
      </c>
      <c r="I274" s="85"/>
      <c r="J274" s="49"/>
      <c r="L274" s="52"/>
      <c r="R274" s="63"/>
      <c r="S274" s="64"/>
      <c r="T274" s="63"/>
      <c r="AE274" s="34"/>
    </row>
    <row r="275" spans="1:31" s="80" customFormat="1" ht="15" customHeight="1" x14ac:dyDescent="0.25">
      <c r="A275" s="65"/>
      <c r="B275" s="73"/>
      <c r="C275" s="56" t="s">
        <v>14</v>
      </c>
      <c r="D275" s="56" t="s">
        <v>8</v>
      </c>
      <c r="E275" s="163" t="s">
        <v>546</v>
      </c>
      <c r="F275" s="171" t="s">
        <v>547</v>
      </c>
      <c r="G275" s="128"/>
      <c r="H275" s="84">
        <v>201649.77</v>
      </c>
      <c r="I275" s="85"/>
      <c r="J275" s="49"/>
      <c r="L275" s="52"/>
      <c r="R275" s="63"/>
      <c r="S275" s="64"/>
      <c r="T275" s="63"/>
      <c r="AE275" s="34"/>
    </row>
    <row r="276" spans="1:31" s="80" customFormat="1" ht="15" customHeight="1" x14ac:dyDescent="0.25">
      <c r="A276" s="65" t="s">
        <v>11</v>
      </c>
      <c r="B276" s="73"/>
      <c r="C276" s="56" t="s">
        <v>14</v>
      </c>
      <c r="D276" s="56" t="s">
        <v>14</v>
      </c>
      <c r="E276" s="160" t="s">
        <v>548</v>
      </c>
      <c r="F276" s="176" t="s">
        <v>549</v>
      </c>
      <c r="G276" s="177">
        <f>SUM(G277:G283)</f>
        <v>0</v>
      </c>
      <c r="H276" s="175">
        <v>1976865.71</v>
      </c>
      <c r="I276" s="106"/>
      <c r="J276" s="49"/>
      <c r="L276" s="52"/>
      <c r="R276" s="63"/>
      <c r="S276" s="64"/>
      <c r="T276" s="63"/>
      <c r="AE276" s="34"/>
    </row>
    <row r="277" spans="1:31" s="80" customFormat="1" ht="15" customHeight="1" x14ac:dyDescent="0.25">
      <c r="A277" s="65"/>
      <c r="B277" s="73"/>
      <c r="C277" s="56" t="s">
        <v>14</v>
      </c>
      <c r="D277" s="56" t="s">
        <v>8</v>
      </c>
      <c r="E277" s="163" t="s">
        <v>550</v>
      </c>
      <c r="F277" s="171" t="s">
        <v>551</v>
      </c>
      <c r="G277" s="128"/>
      <c r="H277" s="84">
        <v>0</v>
      </c>
      <c r="I277" s="85"/>
      <c r="J277" s="49"/>
      <c r="L277" s="52"/>
      <c r="R277" s="63"/>
      <c r="S277" s="64"/>
      <c r="T277" s="63"/>
      <c r="AE277" s="34"/>
    </row>
    <row r="278" spans="1:31" s="80" customFormat="1" ht="15" customHeight="1" x14ac:dyDescent="0.25">
      <c r="A278" s="65"/>
      <c r="B278" s="73"/>
      <c r="C278" s="56" t="s">
        <v>14</v>
      </c>
      <c r="D278" s="56" t="s">
        <v>8</v>
      </c>
      <c r="E278" s="163" t="s">
        <v>552</v>
      </c>
      <c r="F278" s="171" t="s">
        <v>553</v>
      </c>
      <c r="G278" s="128"/>
      <c r="H278" s="84">
        <v>1962377.07</v>
      </c>
      <c r="I278" s="85"/>
      <c r="J278" s="49"/>
      <c r="L278" s="52"/>
      <c r="R278" s="63"/>
      <c r="S278" s="64"/>
      <c r="T278" s="63"/>
      <c r="AE278" s="34"/>
    </row>
    <row r="279" spans="1:31" s="80" customFormat="1" ht="15" customHeight="1" x14ac:dyDescent="0.25">
      <c r="A279" s="65"/>
      <c r="B279" s="73"/>
      <c r="C279" s="56" t="s">
        <v>14</v>
      </c>
      <c r="D279" s="56" t="s">
        <v>8</v>
      </c>
      <c r="E279" s="163" t="s">
        <v>554</v>
      </c>
      <c r="F279" s="171" t="s">
        <v>555</v>
      </c>
      <c r="G279" s="128"/>
      <c r="H279" s="84">
        <v>0</v>
      </c>
      <c r="I279" s="85"/>
      <c r="J279" s="49"/>
      <c r="L279" s="52"/>
      <c r="R279" s="63"/>
      <c r="S279" s="64"/>
      <c r="T279" s="63"/>
      <c r="AE279" s="34"/>
    </row>
    <row r="280" spans="1:31" s="80" customFormat="1" ht="15" customHeight="1" x14ac:dyDescent="0.25">
      <c r="A280" s="65"/>
      <c r="B280" s="73"/>
      <c r="C280" s="56" t="s">
        <v>14</v>
      </c>
      <c r="D280" s="56" t="s">
        <v>8</v>
      </c>
      <c r="E280" s="163" t="s">
        <v>556</v>
      </c>
      <c r="F280" s="171" t="s">
        <v>557</v>
      </c>
      <c r="G280" s="128"/>
      <c r="H280" s="84">
        <v>14488.64</v>
      </c>
      <c r="I280" s="85"/>
      <c r="J280" s="49"/>
      <c r="L280" s="52"/>
      <c r="R280" s="63"/>
      <c r="S280" s="64"/>
      <c r="T280" s="63"/>
      <c r="AE280" s="34"/>
    </row>
    <row r="281" spans="1:31" s="80" customFormat="1" ht="15" customHeight="1" x14ac:dyDescent="0.25">
      <c r="A281" s="65"/>
      <c r="B281" s="73" t="s">
        <v>7</v>
      </c>
      <c r="C281" s="56" t="s">
        <v>7</v>
      </c>
      <c r="D281" s="56" t="s">
        <v>8</v>
      </c>
      <c r="E281" s="163" t="s">
        <v>558</v>
      </c>
      <c r="F281" s="171" t="s">
        <v>559</v>
      </c>
      <c r="G281" s="128"/>
      <c r="H281" s="84">
        <v>0</v>
      </c>
      <c r="I281" s="85"/>
      <c r="J281" s="49"/>
      <c r="L281" s="52"/>
      <c r="R281" s="63"/>
      <c r="S281" s="64"/>
      <c r="T281" s="63"/>
      <c r="AE281" s="34"/>
    </row>
    <row r="282" spans="1:31" s="80" customFormat="1" ht="15" customHeight="1" x14ac:dyDescent="0.25">
      <c r="A282" s="65"/>
      <c r="B282" s="73"/>
      <c r="C282" s="56" t="s">
        <v>14</v>
      </c>
      <c r="D282" s="56" t="s">
        <v>8</v>
      </c>
      <c r="E282" s="163" t="s">
        <v>560</v>
      </c>
      <c r="F282" s="171" t="s">
        <v>561</v>
      </c>
      <c r="G282" s="128"/>
      <c r="H282" s="84">
        <v>0</v>
      </c>
      <c r="I282" s="85"/>
      <c r="J282" s="49"/>
      <c r="L282" s="52"/>
      <c r="R282" s="63"/>
      <c r="S282" s="64"/>
      <c r="T282" s="63"/>
      <c r="AE282" s="34"/>
    </row>
    <row r="283" spans="1:31" s="80" customFormat="1" ht="15" customHeight="1" x14ac:dyDescent="0.25">
      <c r="A283" s="65"/>
      <c r="B283" s="73" t="s">
        <v>7</v>
      </c>
      <c r="C283" s="56" t="s">
        <v>7</v>
      </c>
      <c r="D283" s="56" t="s">
        <v>8</v>
      </c>
      <c r="E283" s="163" t="s">
        <v>562</v>
      </c>
      <c r="F283" s="171" t="s">
        <v>563</v>
      </c>
      <c r="G283" s="128"/>
      <c r="H283" s="84">
        <v>0</v>
      </c>
      <c r="I283" s="85"/>
      <c r="J283" s="49"/>
      <c r="L283" s="52"/>
      <c r="R283" s="63"/>
      <c r="S283" s="64"/>
      <c r="T283" s="63"/>
      <c r="AE283" s="34"/>
    </row>
    <row r="284" spans="1:31" s="80" customFormat="1" ht="15" customHeight="1" x14ac:dyDescent="0.25">
      <c r="A284" s="65" t="s">
        <v>11</v>
      </c>
      <c r="B284" s="73"/>
      <c r="C284" s="56" t="s">
        <v>14</v>
      </c>
      <c r="D284" s="56" t="s">
        <v>14</v>
      </c>
      <c r="E284" s="160" t="s">
        <v>564</v>
      </c>
      <c r="F284" s="176" t="s">
        <v>565</v>
      </c>
      <c r="G284" s="177">
        <f>SUM(G285:G291)</f>
        <v>0</v>
      </c>
      <c r="H284" s="175">
        <v>3699587.9700000007</v>
      </c>
      <c r="I284" s="106"/>
      <c r="J284" s="49"/>
      <c r="L284" s="52"/>
      <c r="R284" s="63"/>
      <c r="S284" s="64"/>
      <c r="T284" s="63"/>
      <c r="AE284" s="34"/>
    </row>
    <row r="285" spans="1:31" s="80" customFormat="1" ht="15" customHeight="1" x14ac:dyDescent="0.25">
      <c r="A285" s="65"/>
      <c r="B285" s="73"/>
      <c r="C285" s="56" t="s">
        <v>14</v>
      </c>
      <c r="D285" s="56" t="s">
        <v>8</v>
      </c>
      <c r="E285" s="163" t="s">
        <v>566</v>
      </c>
      <c r="F285" s="171" t="s">
        <v>567</v>
      </c>
      <c r="G285" s="128"/>
      <c r="H285" s="84">
        <v>35664.57</v>
      </c>
      <c r="I285" s="85"/>
      <c r="J285" s="49"/>
      <c r="L285" s="52"/>
      <c r="R285" s="63"/>
      <c r="S285" s="64"/>
      <c r="T285" s="63"/>
      <c r="AE285" s="34"/>
    </row>
    <row r="286" spans="1:31" s="80" customFormat="1" ht="15" customHeight="1" x14ac:dyDescent="0.25">
      <c r="A286" s="65"/>
      <c r="B286" s="73"/>
      <c r="C286" s="56" t="s">
        <v>14</v>
      </c>
      <c r="D286" s="56" t="s">
        <v>8</v>
      </c>
      <c r="E286" s="163" t="s">
        <v>568</v>
      </c>
      <c r="F286" s="171" t="s">
        <v>569</v>
      </c>
      <c r="G286" s="128"/>
      <c r="H286" s="84">
        <v>8634.7900000000009</v>
      </c>
      <c r="I286" s="85"/>
      <c r="J286" s="49"/>
      <c r="L286" s="52"/>
      <c r="R286" s="63"/>
      <c r="S286" s="64"/>
      <c r="T286" s="63"/>
      <c r="AE286" s="34"/>
    </row>
    <row r="287" spans="1:31" s="80" customFormat="1" ht="15" customHeight="1" x14ac:dyDescent="0.25">
      <c r="A287" s="65"/>
      <c r="B287" s="73"/>
      <c r="C287" s="56" t="s">
        <v>14</v>
      </c>
      <c r="D287" s="56" t="s">
        <v>8</v>
      </c>
      <c r="E287" s="163" t="s">
        <v>570</v>
      </c>
      <c r="F287" s="171" t="s">
        <v>571</v>
      </c>
      <c r="G287" s="128"/>
      <c r="H287" s="84">
        <v>0</v>
      </c>
      <c r="I287" s="85"/>
      <c r="J287" s="49"/>
      <c r="L287" s="52"/>
      <c r="R287" s="63"/>
      <c r="S287" s="64"/>
      <c r="T287" s="63"/>
      <c r="AE287" s="34"/>
    </row>
    <row r="288" spans="1:31" s="80" customFormat="1" ht="15" customHeight="1" x14ac:dyDescent="0.25">
      <c r="A288" s="65"/>
      <c r="B288" s="73"/>
      <c r="C288" s="56" t="s">
        <v>14</v>
      </c>
      <c r="D288" s="56" t="s">
        <v>8</v>
      </c>
      <c r="E288" s="163" t="s">
        <v>572</v>
      </c>
      <c r="F288" s="171" t="s">
        <v>573</v>
      </c>
      <c r="G288" s="128"/>
      <c r="H288" s="84">
        <v>2544781.4300000002</v>
      </c>
      <c r="I288" s="85"/>
      <c r="J288" s="49"/>
      <c r="L288" s="52"/>
      <c r="R288" s="63"/>
      <c r="S288" s="64"/>
      <c r="T288" s="63"/>
      <c r="AE288" s="34"/>
    </row>
    <row r="289" spans="1:31" s="80" customFormat="1" ht="15" customHeight="1" x14ac:dyDescent="0.25">
      <c r="A289" s="65"/>
      <c r="B289" s="73"/>
      <c r="C289" s="56" t="s">
        <v>14</v>
      </c>
      <c r="D289" s="56" t="s">
        <v>8</v>
      </c>
      <c r="E289" s="163" t="s">
        <v>574</v>
      </c>
      <c r="F289" s="171" t="s">
        <v>575</v>
      </c>
      <c r="G289" s="128"/>
      <c r="H289" s="84">
        <v>1088014.3800000008</v>
      </c>
      <c r="I289" s="85"/>
      <c r="J289" s="49"/>
      <c r="L289" s="52"/>
      <c r="R289" s="63"/>
      <c r="S289" s="64"/>
      <c r="T289" s="63"/>
      <c r="AE289" s="34"/>
    </row>
    <row r="290" spans="1:31" s="80" customFormat="1" ht="15" customHeight="1" x14ac:dyDescent="0.25">
      <c r="A290" s="65"/>
      <c r="B290" s="73" t="s">
        <v>7</v>
      </c>
      <c r="C290" s="56" t="s">
        <v>7</v>
      </c>
      <c r="D290" s="56" t="s">
        <v>8</v>
      </c>
      <c r="E290" s="163" t="s">
        <v>576</v>
      </c>
      <c r="F290" s="171" t="s">
        <v>577</v>
      </c>
      <c r="G290" s="128"/>
      <c r="H290" s="84">
        <v>22492.799999999999</v>
      </c>
      <c r="I290" s="85"/>
      <c r="J290" s="49"/>
      <c r="L290" s="52"/>
      <c r="R290" s="63"/>
      <c r="S290" s="64"/>
      <c r="T290" s="63"/>
      <c r="AE290" s="34"/>
    </row>
    <row r="291" spans="1:31" s="136" customFormat="1" ht="15" customHeight="1" x14ac:dyDescent="0.25">
      <c r="A291" s="65"/>
      <c r="B291" s="73" t="s">
        <v>7</v>
      </c>
      <c r="C291" s="56" t="s">
        <v>7</v>
      </c>
      <c r="D291" s="56" t="s">
        <v>8</v>
      </c>
      <c r="E291" s="163" t="s">
        <v>578</v>
      </c>
      <c r="F291" s="171" t="s">
        <v>579</v>
      </c>
      <c r="G291" s="128"/>
      <c r="H291" s="84">
        <v>0</v>
      </c>
      <c r="I291" s="85"/>
      <c r="J291" s="169"/>
      <c r="L291" s="170"/>
      <c r="R291" s="63"/>
      <c r="S291" s="64"/>
      <c r="T291" s="63"/>
      <c r="AE291" s="114"/>
    </row>
    <row r="292" spans="1:31" s="80" customFormat="1" ht="15" customHeight="1" x14ac:dyDescent="0.25">
      <c r="A292" s="65" t="s">
        <v>11</v>
      </c>
      <c r="B292" s="73"/>
      <c r="C292" s="56" t="s">
        <v>14</v>
      </c>
      <c r="D292" s="56" t="s">
        <v>14</v>
      </c>
      <c r="E292" s="160" t="s">
        <v>580</v>
      </c>
      <c r="F292" s="176" t="s">
        <v>581</v>
      </c>
      <c r="G292" s="177">
        <f>+G293+G294+G295+G302</f>
        <v>0</v>
      </c>
      <c r="H292" s="175">
        <v>6295290.6200000001</v>
      </c>
      <c r="I292" s="106"/>
      <c r="J292" s="49"/>
      <c r="L292" s="52"/>
      <c r="R292" s="63"/>
      <c r="S292" s="64"/>
      <c r="T292" s="63"/>
      <c r="AE292" s="34"/>
    </row>
    <row r="293" spans="1:31" s="33" customFormat="1" ht="15" customHeight="1" x14ac:dyDescent="0.25">
      <c r="A293" s="98"/>
      <c r="B293" s="99" t="s">
        <v>7</v>
      </c>
      <c r="C293" s="56" t="s">
        <v>7</v>
      </c>
      <c r="D293" s="56" t="s">
        <v>8</v>
      </c>
      <c r="E293" s="163" t="s">
        <v>582</v>
      </c>
      <c r="F293" s="171" t="s">
        <v>583</v>
      </c>
      <c r="G293" s="128"/>
      <c r="H293" s="84">
        <v>11899.44</v>
      </c>
      <c r="I293" s="85"/>
      <c r="J293" s="49"/>
      <c r="L293" s="52"/>
      <c r="R293" s="63"/>
      <c r="S293" s="64"/>
      <c r="T293" s="63"/>
      <c r="AE293" s="34"/>
    </row>
    <row r="294" spans="1:31" s="33" customFormat="1" ht="15" customHeight="1" x14ac:dyDescent="0.25">
      <c r="A294" s="98"/>
      <c r="B294" s="99"/>
      <c r="C294" s="56" t="s">
        <v>14</v>
      </c>
      <c r="D294" s="56" t="s">
        <v>8</v>
      </c>
      <c r="E294" s="163" t="s">
        <v>584</v>
      </c>
      <c r="F294" s="171" t="s">
        <v>585</v>
      </c>
      <c r="G294" s="128"/>
      <c r="H294" s="84">
        <v>0</v>
      </c>
      <c r="I294" s="85"/>
      <c r="J294" s="49"/>
      <c r="L294" s="52"/>
      <c r="R294" s="63"/>
      <c r="S294" s="64"/>
      <c r="T294" s="63"/>
      <c r="AE294" s="34"/>
    </row>
    <row r="295" spans="1:31" s="33" customFormat="1" ht="15" customHeight="1" x14ac:dyDescent="0.25">
      <c r="A295" s="98" t="s">
        <v>11</v>
      </c>
      <c r="B295" s="99"/>
      <c r="C295" s="56" t="s">
        <v>14</v>
      </c>
      <c r="D295" s="56" t="s">
        <v>14</v>
      </c>
      <c r="E295" s="163" t="s">
        <v>586</v>
      </c>
      <c r="F295" s="171" t="s">
        <v>587</v>
      </c>
      <c r="G295" s="83">
        <f>SUM(G296:G301)</f>
        <v>0</v>
      </c>
      <c r="H295" s="91">
        <v>6198736.0800000001</v>
      </c>
      <c r="I295" s="79"/>
      <c r="J295" s="49"/>
      <c r="L295" s="52"/>
      <c r="R295" s="63"/>
      <c r="S295" s="64"/>
      <c r="T295" s="63"/>
      <c r="AE295" s="34"/>
    </row>
    <row r="296" spans="1:31" s="33" customFormat="1" ht="15" customHeight="1" x14ac:dyDescent="0.25">
      <c r="A296" s="98"/>
      <c r="B296" s="99"/>
      <c r="C296" s="56" t="s">
        <v>14</v>
      </c>
      <c r="D296" s="56" t="s">
        <v>8</v>
      </c>
      <c r="E296" s="164" t="s">
        <v>588</v>
      </c>
      <c r="F296" s="178" t="s">
        <v>589</v>
      </c>
      <c r="G296" s="83"/>
      <c r="H296" s="84">
        <v>4568505.99</v>
      </c>
      <c r="I296" s="85"/>
      <c r="J296" s="49"/>
      <c r="L296" s="52"/>
      <c r="R296" s="63"/>
      <c r="S296" s="64"/>
      <c r="T296" s="63"/>
      <c r="AE296" s="34"/>
    </row>
    <row r="297" spans="1:31" s="33" customFormat="1" ht="15" customHeight="1" x14ac:dyDescent="0.25">
      <c r="A297" s="98"/>
      <c r="B297" s="99"/>
      <c r="C297" s="56" t="s">
        <v>14</v>
      </c>
      <c r="D297" s="56" t="s">
        <v>8</v>
      </c>
      <c r="E297" s="164" t="s">
        <v>590</v>
      </c>
      <c r="F297" s="178" t="s">
        <v>591</v>
      </c>
      <c r="G297" s="83"/>
      <c r="H297" s="84">
        <v>0</v>
      </c>
      <c r="I297" s="85"/>
      <c r="J297" s="49"/>
      <c r="L297" s="52"/>
      <c r="R297" s="63"/>
      <c r="S297" s="64"/>
      <c r="T297" s="63"/>
      <c r="AE297" s="34"/>
    </row>
    <row r="298" spans="1:31" s="33" customFormat="1" ht="15" customHeight="1" x14ac:dyDescent="0.25">
      <c r="A298" s="98"/>
      <c r="B298" s="99"/>
      <c r="C298" s="56" t="s">
        <v>14</v>
      </c>
      <c r="D298" s="56" t="s">
        <v>8</v>
      </c>
      <c r="E298" s="164" t="s">
        <v>592</v>
      </c>
      <c r="F298" s="178" t="s">
        <v>593</v>
      </c>
      <c r="G298" s="83"/>
      <c r="H298" s="84">
        <v>141997.38999999998</v>
      </c>
      <c r="I298" s="85"/>
      <c r="J298" s="49"/>
      <c r="L298" s="52"/>
      <c r="R298" s="63"/>
      <c r="S298" s="64"/>
      <c r="T298" s="63"/>
      <c r="AE298" s="34"/>
    </row>
    <row r="299" spans="1:31" s="33" customFormat="1" ht="15" customHeight="1" x14ac:dyDescent="0.25">
      <c r="A299" s="98"/>
      <c r="B299" s="99"/>
      <c r="C299" s="56" t="s">
        <v>14</v>
      </c>
      <c r="D299" s="56" t="s">
        <v>8</v>
      </c>
      <c r="E299" s="164" t="s">
        <v>594</v>
      </c>
      <c r="F299" s="178" t="s">
        <v>595</v>
      </c>
      <c r="G299" s="83"/>
      <c r="H299" s="84">
        <v>0</v>
      </c>
      <c r="I299" s="85"/>
      <c r="J299" s="49"/>
      <c r="L299" s="52"/>
      <c r="R299" s="63"/>
      <c r="S299" s="64"/>
      <c r="T299" s="63"/>
      <c r="AE299" s="34"/>
    </row>
    <row r="300" spans="1:31" s="33" customFormat="1" ht="15" customHeight="1" x14ac:dyDescent="0.25">
      <c r="A300" s="98"/>
      <c r="B300" s="99"/>
      <c r="C300" s="56" t="s">
        <v>14</v>
      </c>
      <c r="D300" s="56" t="s">
        <v>8</v>
      </c>
      <c r="E300" s="164" t="s">
        <v>596</v>
      </c>
      <c r="F300" s="178" t="s">
        <v>597</v>
      </c>
      <c r="G300" s="83"/>
      <c r="H300" s="84">
        <v>324570.45</v>
      </c>
      <c r="I300" s="85"/>
      <c r="J300" s="49"/>
      <c r="L300" s="52"/>
      <c r="R300" s="63"/>
      <c r="S300" s="64"/>
      <c r="T300" s="63"/>
      <c r="AE300" s="34"/>
    </row>
    <row r="301" spans="1:31" s="33" customFormat="1" ht="15" customHeight="1" x14ac:dyDescent="0.25">
      <c r="A301" s="98"/>
      <c r="B301" s="99"/>
      <c r="C301" s="56" t="s">
        <v>14</v>
      </c>
      <c r="D301" s="56" t="s">
        <v>8</v>
      </c>
      <c r="E301" s="164" t="s">
        <v>598</v>
      </c>
      <c r="F301" s="178" t="s">
        <v>599</v>
      </c>
      <c r="G301" s="83"/>
      <c r="H301" s="84">
        <v>1163662.25</v>
      </c>
      <c r="I301" s="85"/>
      <c r="J301" s="49"/>
      <c r="L301" s="52"/>
      <c r="R301" s="63"/>
      <c r="S301" s="64"/>
      <c r="T301" s="63"/>
      <c r="AE301" s="34"/>
    </row>
    <row r="302" spans="1:31" s="33" customFormat="1" ht="15" customHeight="1" x14ac:dyDescent="0.25">
      <c r="A302" s="98" t="s">
        <v>11</v>
      </c>
      <c r="B302" s="99"/>
      <c r="C302" s="56" t="s">
        <v>14</v>
      </c>
      <c r="D302" s="56" t="s">
        <v>14</v>
      </c>
      <c r="E302" s="163" t="s">
        <v>600</v>
      </c>
      <c r="F302" s="171" t="s">
        <v>601</v>
      </c>
      <c r="G302" s="83">
        <f>SUM(G303:G305)</f>
        <v>0</v>
      </c>
      <c r="H302" s="84">
        <v>84655.1</v>
      </c>
      <c r="I302" s="85"/>
      <c r="J302" s="49"/>
      <c r="L302" s="52"/>
      <c r="R302" s="63"/>
      <c r="S302" s="64"/>
      <c r="T302" s="63"/>
      <c r="AE302" s="34"/>
    </row>
    <row r="303" spans="1:31" s="33" customFormat="1" ht="15" customHeight="1" x14ac:dyDescent="0.25">
      <c r="A303" s="98"/>
      <c r="B303" s="99" t="s">
        <v>7</v>
      </c>
      <c r="C303" s="56" t="s">
        <v>7</v>
      </c>
      <c r="D303" s="56" t="s">
        <v>8</v>
      </c>
      <c r="E303" s="164" t="s">
        <v>602</v>
      </c>
      <c r="F303" s="178" t="s">
        <v>603</v>
      </c>
      <c r="G303" s="83"/>
      <c r="H303" s="84">
        <v>0</v>
      </c>
      <c r="I303" s="85"/>
      <c r="J303" s="49"/>
      <c r="L303" s="52"/>
      <c r="R303" s="63"/>
      <c r="S303" s="64"/>
      <c r="T303" s="63"/>
      <c r="AE303" s="34"/>
    </row>
    <row r="304" spans="1:31" s="33" customFormat="1" ht="15" customHeight="1" x14ac:dyDescent="0.25">
      <c r="A304" s="98"/>
      <c r="B304" s="99"/>
      <c r="C304" s="56" t="s">
        <v>14</v>
      </c>
      <c r="D304" s="56" t="s">
        <v>8</v>
      </c>
      <c r="E304" s="164" t="s">
        <v>604</v>
      </c>
      <c r="F304" s="178" t="s">
        <v>605</v>
      </c>
      <c r="G304" s="83"/>
      <c r="H304" s="84">
        <v>84655.1</v>
      </c>
      <c r="I304" s="85"/>
      <c r="J304" s="49"/>
      <c r="L304" s="52"/>
      <c r="R304" s="63"/>
      <c r="S304" s="64"/>
      <c r="T304" s="63"/>
      <c r="AE304" s="34"/>
    </row>
    <row r="305" spans="1:31" s="33" customFormat="1" ht="15" customHeight="1" x14ac:dyDescent="0.25">
      <c r="A305" s="98"/>
      <c r="B305" s="99" t="s">
        <v>142</v>
      </c>
      <c r="C305" s="56" t="s">
        <v>142</v>
      </c>
      <c r="D305" s="56" t="s">
        <v>8</v>
      </c>
      <c r="E305" s="164" t="s">
        <v>606</v>
      </c>
      <c r="F305" s="178" t="s">
        <v>607</v>
      </c>
      <c r="G305" s="83"/>
      <c r="H305" s="84">
        <v>0</v>
      </c>
      <c r="I305" s="85"/>
      <c r="J305" s="49"/>
      <c r="L305" s="52"/>
      <c r="R305" s="63"/>
      <c r="S305" s="64"/>
      <c r="T305" s="63"/>
      <c r="AE305" s="34"/>
    </row>
    <row r="306" spans="1:31" s="33" customFormat="1" ht="15" customHeight="1" x14ac:dyDescent="0.25">
      <c r="A306" s="98" t="s">
        <v>11</v>
      </c>
      <c r="B306" s="99"/>
      <c r="C306" s="56" t="s">
        <v>14</v>
      </c>
      <c r="D306" s="56" t="s">
        <v>14</v>
      </c>
      <c r="E306" s="160" t="s">
        <v>608</v>
      </c>
      <c r="F306" s="176" t="s">
        <v>609</v>
      </c>
      <c r="G306" s="177">
        <f>SUM(G307:G313)</f>
        <v>0</v>
      </c>
      <c r="H306" s="175">
        <v>3814349.6799999997</v>
      </c>
      <c r="I306" s="106"/>
      <c r="J306" s="49"/>
      <c r="L306" s="52"/>
      <c r="R306" s="63"/>
      <c r="S306" s="64"/>
      <c r="T306" s="63"/>
      <c r="AE306" s="34"/>
    </row>
    <row r="307" spans="1:31" s="33" customFormat="1" ht="15" customHeight="1" x14ac:dyDescent="0.25">
      <c r="A307" s="98"/>
      <c r="B307" s="99" t="s">
        <v>7</v>
      </c>
      <c r="C307" s="56" t="s">
        <v>7</v>
      </c>
      <c r="D307" s="56" t="s">
        <v>8</v>
      </c>
      <c r="E307" s="163" t="s">
        <v>610</v>
      </c>
      <c r="F307" s="171" t="s">
        <v>611</v>
      </c>
      <c r="G307" s="128"/>
      <c r="H307" s="84">
        <v>55591.01</v>
      </c>
      <c r="I307" s="85"/>
      <c r="J307" s="49"/>
      <c r="L307" s="52"/>
      <c r="R307" s="63"/>
      <c r="S307" s="64"/>
      <c r="T307" s="63"/>
      <c r="AE307" s="34"/>
    </row>
    <row r="308" spans="1:31" s="33" customFormat="1" ht="15" customHeight="1" x14ac:dyDescent="0.25">
      <c r="A308" s="98"/>
      <c r="B308" s="99"/>
      <c r="C308" s="56" t="s">
        <v>14</v>
      </c>
      <c r="D308" s="56" t="s">
        <v>8</v>
      </c>
      <c r="E308" s="163" t="s">
        <v>612</v>
      </c>
      <c r="F308" s="171" t="s">
        <v>613</v>
      </c>
      <c r="G308" s="128"/>
      <c r="H308" s="84">
        <v>0</v>
      </c>
      <c r="I308" s="85"/>
      <c r="J308" s="49"/>
      <c r="L308" s="52"/>
      <c r="R308" s="63"/>
      <c r="S308" s="64"/>
      <c r="T308" s="63"/>
      <c r="AE308" s="34"/>
    </row>
    <row r="309" spans="1:31" s="33" customFormat="1" ht="15" customHeight="1" x14ac:dyDescent="0.25">
      <c r="A309" s="98"/>
      <c r="B309" s="99" t="s">
        <v>142</v>
      </c>
      <c r="C309" s="56" t="s">
        <v>142</v>
      </c>
      <c r="D309" s="56" t="s">
        <v>8</v>
      </c>
      <c r="E309" s="163" t="s">
        <v>614</v>
      </c>
      <c r="F309" s="171" t="s">
        <v>615</v>
      </c>
      <c r="G309" s="128"/>
      <c r="H309" s="84">
        <v>108069.3</v>
      </c>
      <c r="I309" s="85"/>
      <c r="J309" s="49"/>
      <c r="L309" s="52"/>
      <c r="R309" s="63"/>
      <c r="S309" s="64"/>
      <c r="T309" s="63"/>
      <c r="AE309" s="34"/>
    </row>
    <row r="310" spans="1:31" s="33" customFormat="1" ht="15" customHeight="1" x14ac:dyDescent="0.25">
      <c r="A310" s="98"/>
      <c r="B310" s="99"/>
      <c r="C310" s="56" t="s">
        <v>14</v>
      </c>
      <c r="D310" s="56" t="s">
        <v>8</v>
      </c>
      <c r="E310" s="163" t="s">
        <v>616</v>
      </c>
      <c r="F310" s="171" t="s">
        <v>617</v>
      </c>
      <c r="G310" s="128"/>
      <c r="H310" s="84">
        <v>3650689.3699999996</v>
      </c>
      <c r="I310" s="85"/>
      <c r="J310" s="49"/>
      <c r="L310" s="52"/>
      <c r="R310" s="63"/>
      <c r="S310" s="64"/>
      <c r="T310" s="63"/>
      <c r="AE310" s="34"/>
    </row>
    <row r="311" spans="1:31" s="80" customFormat="1" ht="15" customHeight="1" x14ac:dyDescent="0.25">
      <c r="A311" s="65"/>
      <c r="B311" s="73"/>
      <c r="C311" s="56" t="s">
        <v>14</v>
      </c>
      <c r="D311" s="56" t="s">
        <v>8</v>
      </c>
      <c r="E311" s="163" t="s">
        <v>618</v>
      </c>
      <c r="F311" s="171" t="s">
        <v>619</v>
      </c>
      <c r="G311" s="128"/>
      <c r="H311" s="84">
        <v>0</v>
      </c>
      <c r="I311" s="85"/>
      <c r="J311" s="49"/>
      <c r="L311" s="52"/>
      <c r="R311" s="63"/>
      <c r="S311" s="64"/>
      <c r="T311" s="63"/>
      <c r="AE311" s="34"/>
    </row>
    <row r="312" spans="1:31" s="80" customFormat="1" ht="15" customHeight="1" x14ac:dyDescent="0.25">
      <c r="A312" s="65"/>
      <c r="B312" s="73" t="s">
        <v>7</v>
      </c>
      <c r="C312" s="56" t="s">
        <v>7</v>
      </c>
      <c r="D312" s="56" t="s">
        <v>8</v>
      </c>
      <c r="E312" s="163" t="s">
        <v>620</v>
      </c>
      <c r="F312" s="171" t="s">
        <v>621</v>
      </c>
      <c r="G312" s="128"/>
      <c r="H312" s="84">
        <v>0</v>
      </c>
      <c r="I312" s="85"/>
      <c r="J312" s="49"/>
      <c r="L312" s="52"/>
      <c r="R312" s="63"/>
      <c r="S312" s="64"/>
      <c r="T312" s="63"/>
      <c r="AE312" s="34"/>
    </row>
    <row r="313" spans="1:31" s="80" customFormat="1" ht="15" customHeight="1" x14ac:dyDescent="0.25">
      <c r="A313" s="65"/>
      <c r="B313" s="73" t="s">
        <v>142</v>
      </c>
      <c r="C313" s="56" t="s">
        <v>142</v>
      </c>
      <c r="D313" s="56" t="s">
        <v>8</v>
      </c>
      <c r="E313" s="163" t="s">
        <v>622</v>
      </c>
      <c r="F313" s="171" t="s">
        <v>623</v>
      </c>
      <c r="G313" s="128"/>
      <c r="H313" s="84">
        <v>0</v>
      </c>
      <c r="I313" s="85"/>
      <c r="J313" s="49"/>
      <c r="L313" s="52"/>
      <c r="R313" s="63"/>
      <c r="S313" s="64"/>
      <c r="T313" s="63"/>
      <c r="AE313" s="34"/>
    </row>
    <row r="314" spans="1:31" s="80" customFormat="1" ht="15" customHeight="1" x14ac:dyDescent="0.25">
      <c r="A314" s="129"/>
      <c r="B314" s="130" t="s">
        <v>135</v>
      </c>
      <c r="C314" s="56" t="s">
        <v>135</v>
      </c>
      <c r="D314" s="56" t="s">
        <v>8</v>
      </c>
      <c r="E314" s="160" t="s">
        <v>624</v>
      </c>
      <c r="F314" s="176" t="s">
        <v>625</v>
      </c>
      <c r="G314" s="174"/>
      <c r="H314" s="95">
        <v>0</v>
      </c>
      <c r="I314" s="85"/>
      <c r="J314" s="49"/>
      <c r="L314" s="52"/>
      <c r="R314" s="63"/>
      <c r="S314" s="64"/>
      <c r="T314" s="63"/>
      <c r="AE314" s="34"/>
    </row>
    <row r="315" spans="1:31" s="80" customFormat="1" ht="15" customHeight="1" x14ac:dyDescent="0.25">
      <c r="A315" s="65" t="s">
        <v>11</v>
      </c>
      <c r="B315" s="73"/>
      <c r="C315" s="56" t="s">
        <v>14</v>
      </c>
      <c r="D315" s="56" t="s">
        <v>14</v>
      </c>
      <c r="E315" s="160" t="s">
        <v>626</v>
      </c>
      <c r="F315" s="172" t="s">
        <v>627</v>
      </c>
      <c r="G315" s="133">
        <v>0</v>
      </c>
      <c r="H315" s="105">
        <v>36658275.560000002</v>
      </c>
      <c r="I315" s="106"/>
      <c r="J315" s="49"/>
      <c r="L315" s="52"/>
      <c r="R315" s="63"/>
      <c r="S315" s="64"/>
      <c r="T315" s="63"/>
      <c r="AE315" s="34"/>
    </row>
    <row r="316" spans="1:31" s="80" customFormat="1" ht="15" customHeight="1" x14ac:dyDescent="0.25">
      <c r="A316" s="65" t="s">
        <v>11</v>
      </c>
      <c r="B316" s="73"/>
      <c r="C316" s="56" t="s">
        <v>14</v>
      </c>
      <c r="D316" s="56" t="s">
        <v>14</v>
      </c>
      <c r="E316" s="160" t="s">
        <v>628</v>
      </c>
      <c r="F316" s="176" t="s">
        <v>629</v>
      </c>
      <c r="G316" s="174">
        <v>0</v>
      </c>
      <c r="H316" s="175">
        <v>36365411.720000006</v>
      </c>
      <c r="I316" s="106"/>
      <c r="J316" s="49"/>
      <c r="L316" s="52"/>
      <c r="R316" s="63"/>
      <c r="S316" s="64"/>
      <c r="T316" s="63"/>
      <c r="AE316" s="34"/>
    </row>
    <row r="317" spans="1:31" s="80" customFormat="1" ht="15" customHeight="1" x14ac:dyDescent="0.25">
      <c r="A317" s="65"/>
      <c r="B317" s="73"/>
      <c r="C317" s="56" t="s">
        <v>14</v>
      </c>
      <c r="D317" s="56" t="s">
        <v>8</v>
      </c>
      <c r="E317" s="163" t="s">
        <v>630</v>
      </c>
      <c r="F317" s="171" t="s">
        <v>631</v>
      </c>
      <c r="G317" s="128"/>
      <c r="H317" s="84">
        <v>1292235.25</v>
      </c>
      <c r="I317" s="85"/>
      <c r="J317" s="49"/>
      <c r="L317" s="52"/>
      <c r="R317" s="63"/>
      <c r="S317" s="64"/>
      <c r="T317" s="63"/>
      <c r="AE317" s="34"/>
    </row>
    <row r="318" spans="1:31" s="80" customFormat="1" ht="15" customHeight="1" x14ac:dyDescent="0.25">
      <c r="A318" s="65"/>
      <c r="B318" s="73"/>
      <c r="C318" s="56" t="s">
        <v>14</v>
      </c>
      <c r="D318" s="56" t="s">
        <v>8</v>
      </c>
      <c r="E318" s="163" t="s">
        <v>632</v>
      </c>
      <c r="F318" s="171" t="s">
        <v>633</v>
      </c>
      <c r="G318" s="128"/>
      <c r="H318" s="84">
        <v>5445337.0199999996</v>
      </c>
      <c r="I318" s="85"/>
      <c r="J318" s="49"/>
      <c r="L318" s="52"/>
      <c r="R318" s="63"/>
      <c r="S318" s="64"/>
      <c r="T318" s="63"/>
      <c r="AE318" s="34"/>
    </row>
    <row r="319" spans="1:31" s="80" customFormat="1" ht="15" customHeight="1" x14ac:dyDescent="0.25">
      <c r="A319" s="65" t="s">
        <v>11</v>
      </c>
      <c r="B319" s="73"/>
      <c r="C319" s="56" t="s">
        <v>14</v>
      </c>
      <c r="D319" s="56" t="s">
        <v>14</v>
      </c>
      <c r="E319" s="163" t="s">
        <v>634</v>
      </c>
      <c r="F319" s="171" t="s">
        <v>635</v>
      </c>
      <c r="G319" s="184">
        <f>G320+G321</f>
        <v>0</v>
      </c>
      <c r="H319" s="91">
        <v>1644819.87</v>
      </c>
      <c r="I319" s="79"/>
      <c r="J319" s="49"/>
      <c r="L319" s="52"/>
      <c r="R319" s="63"/>
      <c r="S319" s="64"/>
      <c r="T319" s="63"/>
      <c r="AE319" s="34"/>
    </row>
    <row r="320" spans="1:31" s="136" customFormat="1" ht="15" customHeight="1" x14ac:dyDescent="0.25">
      <c r="A320" s="65"/>
      <c r="B320" s="73"/>
      <c r="C320" s="56" t="s">
        <v>14</v>
      </c>
      <c r="D320" s="56" t="s">
        <v>8</v>
      </c>
      <c r="E320" s="163" t="s">
        <v>636</v>
      </c>
      <c r="F320" s="178" t="s">
        <v>637</v>
      </c>
      <c r="G320" s="83"/>
      <c r="H320" s="84">
        <v>0</v>
      </c>
      <c r="I320" s="85"/>
      <c r="J320" s="49"/>
      <c r="L320" s="52"/>
      <c r="R320" s="63"/>
      <c r="S320" s="64"/>
      <c r="T320" s="63"/>
      <c r="AE320" s="114"/>
    </row>
    <row r="321" spans="1:31" s="136" customFormat="1" ht="15" customHeight="1" x14ac:dyDescent="0.25">
      <c r="A321" s="65"/>
      <c r="B321" s="73"/>
      <c r="C321" s="56" t="s">
        <v>14</v>
      </c>
      <c r="D321" s="56" t="s">
        <v>8</v>
      </c>
      <c r="E321" s="163" t="s">
        <v>638</v>
      </c>
      <c r="F321" s="178" t="s">
        <v>639</v>
      </c>
      <c r="G321" s="83"/>
      <c r="H321" s="84">
        <v>1644819.87</v>
      </c>
      <c r="I321" s="85"/>
      <c r="J321" s="49"/>
      <c r="L321" s="52"/>
      <c r="R321" s="63"/>
      <c r="S321" s="64"/>
      <c r="T321" s="63"/>
      <c r="AE321" s="114"/>
    </row>
    <row r="322" spans="1:31" s="80" customFormat="1" ht="15" customHeight="1" x14ac:dyDescent="0.25">
      <c r="A322" s="65"/>
      <c r="B322" s="73"/>
      <c r="C322" s="56" t="s">
        <v>14</v>
      </c>
      <c r="D322" s="56" t="s">
        <v>8</v>
      </c>
      <c r="E322" s="163" t="s">
        <v>640</v>
      </c>
      <c r="F322" s="171" t="s">
        <v>641</v>
      </c>
      <c r="G322" s="128"/>
      <c r="H322" s="84">
        <v>0</v>
      </c>
      <c r="I322" s="85"/>
      <c r="J322" s="49"/>
      <c r="L322" s="52"/>
      <c r="R322" s="63"/>
      <c r="S322" s="64"/>
      <c r="T322" s="63"/>
      <c r="AE322" s="34"/>
    </row>
    <row r="323" spans="1:31" s="80" customFormat="1" ht="15" customHeight="1" x14ac:dyDescent="0.25">
      <c r="A323" s="65"/>
      <c r="B323" s="73"/>
      <c r="C323" s="56" t="s">
        <v>14</v>
      </c>
      <c r="D323" s="56" t="s">
        <v>8</v>
      </c>
      <c r="E323" s="163" t="s">
        <v>642</v>
      </c>
      <c r="F323" s="178" t="s">
        <v>643</v>
      </c>
      <c r="G323" s="83"/>
      <c r="H323" s="84">
        <v>4529616.24</v>
      </c>
      <c r="I323" s="85"/>
      <c r="J323" s="49"/>
      <c r="L323" s="52"/>
      <c r="R323" s="63"/>
      <c r="S323" s="64"/>
      <c r="T323" s="63"/>
      <c r="AE323" s="34"/>
    </row>
    <row r="324" spans="1:31" s="80" customFormat="1" ht="15" customHeight="1" x14ac:dyDescent="0.25">
      <c r="A324" s="65"/>
      <c r="B324" s="73"/>
      <c r="C324" s="56" t="s">
        <v>14</v>
      </c>
      <c r="D324" s="56" t="s">
        <v>8</v>
      </c>
      <c r="E324" s="163" t="s">
        <v>644</v>
      </c>
      <c r="F324" s="178" t="s">
        <v>645</v>
      </c>
      <c r="G324" s="83"/>
      <c r="H324" s="84">
        <v>27115.67</v>
      </c>
      <c r="I324" s="85"/>
      <c r="J324" s="49"/>
      <c r="L324" s="52"/>
      <c r="R324" s="63"/>
      <c r="S324" s="64"/>
      <c r="T324" s="63"/>
      <c r="AE324" s="34"/>
    </row>
    <row r="325" spans="1:31" s="80" customFormat="1" ht="15" customHeight="1" x14ac:dyDescent="0.25">
      <c r="A325" s="65"/>
      <c r="B325" s="73"/>
      <c r="C325" s="56" t="s">
        <v>14</v>
      </c>
      <c r="D325" s="56" t="s">
        <v>8</v>
      </c>
      <c r="E325" s="163" t="s">
        <v>646</v>
      </c>
      <c r="F325" s="171" t="s">
        <v>647</v>
      </c>
      <c r="G325" s="128"/>
      <c r="H325" s="84">
        <v>577684.57999999996</v>
      </c>
      <c r="I325" s="85"/>
      <c r="J325" s="49"/>
      <c r="L325" s="52"/>
      <c r="R325" s="63"/>
      <c r="S325" s="64"/>
      <c r="T325" s="63"/>
      <c r="AE325" s="34"/>
    </row>
    <row r="326" spans="1:31" s="80" customFormat="1" ht="15" customHeight="1" x14ac:dyDescent="0.25">
      <c r="A326" s="65"/>
      <c r="B326" s="73"/>
      <c r="C326" s="56" t="s">
        <v>14</v>
      </c>
      <c r="D326" s="56" t="s">
        <v>8</v>
      </c>
      <c r="E326" s="163" t="s">
        <v>648</v>
      </c>
      <c r="F326" s="178" t="s">
        <v>649</v>
      </c>
      <c r="G326" s="83"/>
      <c r="H326" s="84">
        <v>1118645.7</v>
      </c>
      <c r="I326" s="85"/>
      <c r="J326" s="49"/>
      <c r="L326" s="52"/>
      <c r="R326" s="63"/>
      <c r="S326" s="64"/>
      <c r="T326" s="63"/>
      <c r="AE326" s="34"/>
    </row>
    <row r="327" spans="1:31" s="80" customFormat="1" ht="15" customHeight="1" x14ac:dyDescent="0.25">
      <c r="A327" s="65"/>
      <c r="B327" s="73"/>
      <c r="C327" s="56" t="s">
        <v>14</v>
      </c>
      <c r="D327" s="56" t="s">
        <v>8</v>
      </c>
      <c r="E327" s="163" t="s">
        <v>650</v>
      </c>
      <c r="F327" s="178" t="s">
        <v>651</v>
      </c>
      <c r="G327" s="83"/>
      <c r="H327" s="84">
        <v>7240520.2300000004</v>
      </c>
      <c r="I327" s="85"/>
      <c r="J327" s="49"/>
      <c r="L327" s="52"/>
      <c r="R327" s="63"/>
      <c r="S327" s="64"/>
      <c r="T327" s="63"/>
      <c r="AE327" s="34"/>
    </row>
    <row r="328" spans="1:31" s="80" customFormat="1" ht="15" customHeight="1" x14ac:dyDescent="0.25">
      <c r="A328" s="65"/>
      <c r="B328" s="73"/>
      <c r="C328" s="56" t="s">
        <v>14</v>
      </c>
      <c r="D328" s="56" t="s">
        <v>8</v>
      </c>
      <c r="E328" s="163" t="s">
        <v>652</v>
      </c>
      <c r="F328" s="171" t="s">
        <v>653</v>
      </c>
      <c r="G328" s="128"/>
      <c r="H328" s="84">
        <v>3057272.59</v>
      </c>
      <c r="I328" s="85"/>
      <c r="J328" s="49"/>
      <c r="L328" s="52"/>
      <c r="R328" s="63"/>
      <c r="S328" s="64"/>
      <c r="T328" s="63"/>
      <c r="AE328" s="34"/>
    </row>
    <row r="329" spans="1:31" s="80" customFormat="1" ht="15" customHeight="1" x14ac:dyDescent="0.25">
      <c r="A329" s="65" t="s">
        <v>11</v>
      </c>
      <c r="B329" s="73"/>
      <c r="C329" s="56" t="s">
        <v>14</v>
      </c>
      <c r="D329" s="56" t="s">
        <v>14</v>
      </c>
      <c r="E329" s="163" t="s">
        <v>654</v>
      </c>
      <c r="F329" s="171" t="s">
        <v>655</v>
      </c>
      <c r="G329" s="184">
        <f>+G330+G331</f>
        <v>0</v>
      </c>
      <c r="H329" s="91">
        <v>2181956.25</v>
      </c>
      <c r="I329" s="79"/>
      <c r="J329" s="49"/>
      <c r="L329" s="52"/>
      <c r="R329" s="63"/>
      <c r="S329" s="64"/>
      <c r="T329" s="63"/>
      <c r="AE329" s="34"/>
    </row>
    <row r="330" spans="1:31" s="80" customFormat="1" ht="15" customHeight="1" x14ac:dyDescent="0.25">
      <c r="A330" s="65"/>
      <c r="B330" s="73"/>
      <c r="C330" s="56" t="s">
        <v>14</v>
      </c>
      <c r="D330" s="56" t="s">
        <v>8</v>
      </c>
      <c r="E330" s="164" t="s">
        <v>656</v>
      </c>
      <c r="F330" s="178" t="s">
        <v>657</v>
      </c>
      <c r="G330" s="83"/>
      <c r="H330" s="84">
        <v>2136443.1800000002</v>
      </c>
      <c r="I330" s="85"/>
      <c r="J330" s="49"/>
      <c r="L330" s="52"/>
      <c r="R330" s="63"/>
      <c r="S330" s="64"/>
      <c r="T330" s="63"/>
      <c r="AE330" s="34"/>
    </row>
    <row r="331" spans="1:31" s="80" customFormat="1" ht="15" customHeight="1" x14ac:dyDescent="0.25">
      <c r="A331" s="65"/>
      <c r="B331" s="73"/>
      <c r="C331" s="56" t="s">
        <v>14</v>
      </c>
      <c r="D331" s="56" t="s">
        <v>8</v>
      </c>
      <c r="E331" s="164" t="s">
        <v>658</v>
      </c>
      <c r="F331" s="178" t="s">
        <v>659</v>
      </c>
      <c r="G331" s="83"/>
      <c r="H331" s="84">
        <v>45513.07</v>
      </c>
      <c r="I331" s="85"/>
      <c r="J331" s="49"/>
      <c r="L331" s="52"/>
      <c r="R331" s="63"/>
      <c r="S331" s="64"/>
      <c r="T331" s="63"/>
      <c r="AE331" s="34"/>
    </row>
    <row r="332" spans="1:31" s="80" customFormat="1" ht="15" customHeight="1" x14ac:dyDescent="0.25">
      <c r="A332" s="65" t="s">
        <v>11</v>
      </c>
      <c r="B332" s="73"/>
      <c r="C332" s="56" t="s">
        <v>14</v>
      </c>
      <c r="D332" s="56" t="s">
        <v>14</v>
      </c>
      <c r="E332" s="163" t="s">
        <v>660</v>
      </c>
      <c r="F332" s="171" t="s">
        <v>661</v>
      </c>
      <c r="G332" s="184">
        <f>SUM(G333:G335)</f>
        <v>0</v>
      </c>
      <c r="H332" s="91">
        <v>9250208.3200000022</v>
      </c>
      <c r="I332" s="79"/>
      <c r="J332" s="49"/>
      <c r="L332" s="52"/>
      <c r="R332" s="63"/>
      <c r="S332" s="64"/>
      <c r="T332" s="63"/>
      <c r="AE332" s="34"/>
    </row>
    <row r="333" spans="1:31" s="80" customFormat="1" ht="15" customHeight="1" x14ac:dyDescent="0.25">
      <c r="A333" s="65"/>
      <c r="B333" s="73" t="s">
        <v>7</v>
      </c>
      <c r="C333" s="56" t="s">
        <v>7</v>
      </c>
      <c r="D333" s="56" t="s">
        <v>8</v>
      </c>
      <c r="E333" s="164" t="s">
        <v>662</v>
      </c>
      <c r="F333" s="178" t="s">
        <v>663</v>
      </c>
      <c r="G333" s="83"/>
      <c r="H333" s="84">
        <v>0</v>
      </c>
      <c r="I333" s="85"/>
      <c r="J333" s="49"/>
      <c r="L333" s="52"/>
      <c r="R333" s="63"/>
      <c r="S333" s="64"/>
      <c r="T333" s="63"/>
      <c r="AE333" s="34"/>
    </row>
    <row r="334" spans="1:31" s="80" customFormat="1" ht="15" customHeight="1" x14ac:dyDescent="0.25">
      <c r="A334" s="65"/>
      <c r="B334" s="73"/>
      <c r="C334" s="56" t="s">
        <v>14</v>
      </c>
      <c r="D334" s="56" t="s">
        <v>8</v>
      </c>
      <c r="E334" s="164" t="s">
        <v>664</v>
      </c>
      <c r="F334" s="178" t="s">
        <v>665</v>
      </c>
      <c r="G334" s="83"/>
      <c r="H334" s="84">
        <v>1700</v>
      </c>
      <c r="I334" s="85"/>
      <c r="J334" s="49"/>
      <c r="L334" s="52"/>
      <c r="R334" s="63"/>
      <c r="S334" s="64"/>
      <c r="T334" s="63"/>
      <c r="AE334" s="34"/>
    </row>
    <row r="335" spans="1:31" s="80" customFormat="1" ht="15" customHeight="1" x14ac:dyDescent="0.25">
      <c r="A335" s="65"/>
      <c r="B335" s="73"/>
      <c r="C335" s="56" t="s">
        <v>14</v>
      </c>
      <c r="D335" s="56" t="s">
        <v>8</v>
      </c>
      <c r="E335" s="164" t="s">
        <v>666</v>
      </c>
      <c r="F335" s="178" t="s">
        <v>667</v>
      </c>
      <c r="G335" s="83"/>
      <c r="H335" s="84">
        <v>9248508.3200000022</v>
      </c>
      <c r="I335" s="85"/>
      <c r="J335" s="49"/>
      <c r="L335" s="52"/>
      <c r="R335" s="63"/>
      <c r="S335" s="64"/>
      <c r="T335" s="63"/>
      <c r="AE335" s="34"/>
    </row>
    <row r="336" spans="1:31" s="80" customFormat="1" ht="15" customHeight="1" x14ac:dyDescent="0.25">
      <c r="A336" s="65" t="s">
        <v>11</v>
      </c>
      <c r="B336" s="73"/>
      <c r="C336" s="56" t="s">
        <v>14</v>
      </c>
      <c r="D336" s="56" t="s">
        <v>14</v>
      </c>
      <c r="E336" s="160" t="s">
        <v>668</v>
      </c>
      <c r="F336" s="176" t="s">
        <v>669</v>
      </c>
      <c r="G336" s="177">
        <f>SUM(G337:G339)+G345</f>
        <v>0</v>
      </c>
      <c r="H336" s="175">
        <v>145438.66</v>
      </c>
      <c r="I336" s="106"/>
      <c r="J336" s="49"/>
      <c r="L336" s="52"/>
      <c r="R336" s="63"/>
      <c r="S336" s="64"/>
      <c r="T336" s="63"/>
      <c r="AE336" s="34"/>
    </row>
    <row r="337" spans="1:31" s="80" customFormat="1" ht="15" customHeight="1" x14ac:dyDescent="0.25">
      <c r="A337" s="65"/>
      <c r="B337" s="73" t="s">
        <v>7</v>
      </c>
      <c r="C337" s="56" t="s">
        <v>7</v>
      </c>
      <c r="D337" s="56" t="s">
        <v>8</v>
      </c>
      <c r="E337" s="163" t="s">
        <v>670</v>
      </c>
      <c r="F337" s="171" t="s">
        <v>671</v>
      </c>
      <c r="G337" s="128"/>
      <c r="H337" s="84">
        <v>0</v>
      </c>
      <c r="I337" s="85"/>
      <c r="J337" s="49"/>
      <c r="L337" s="52"/>
      <c r="R337" s="63"/>
      <c r="S337" s="64"/>
      <c r="T337" s="63"/>
      <c r="AE337" s="34"/>
    </row>
    <row r="338" spans="1:31" s="80" customFormat="1" ht="15" customHeight="1" x14ac:dyDescent="0.25">
      <c r="A338" s="65"/>
      <c r="B338" s="73"/>
      <c r="C338" s="56" t="s">
        <v>14</v>
      </c>
      <c r="D338" s="56" t="s">
        <v>8</v>
      </c>
      <c r="E338" s="163" t="s">
        <v>672</v>
      </c>
      <c r="F338" s="171" t="s">
        <v>673</v>
      </c>
      <c r="G338" s="128"/>
      <c r="H338" s="84">
        <v>0</v>
      </c>
      <c r="I338" s="85"/>
      <c r="J338" s="49"/>
      <c r="L338" s="52"/>
      <c r="R338" s="63"/>
      <c r="S338" s="64"/>
      <c r="T338" s="63"/>
      <c r="AE338" s="34"/>
    </row>
    <row r="339" spans="1:31" s="80" customFormat="1" ht="15" customHeight="1" x14ac:dyDescent="0.25">
      <c r="A339" s="65" t="s">
        <v>11</v>
      </c>
      <c r="B339" s="73"/>
      <c r="C339" s="56" t="s">
        <v>14</v>
      </c>
      <c r="D339" s="56" t="s">
        <v>14</v>
      </c>
      <c r="E339" s="163" t="s">
        <v>674</v>
      </c>
      <c r="F339" s="171" t="s">
        <v>675</v>
      </c>
      <c r="G339" s="184">
        <f>SUM(G340:G345)</f>
        <v>0</v>
      </c>
      <c r="H339" s="91">
        <v>110635.77</v>
      </c>
      <c r="I339" s="79"/>
      <c r="J339" s="49"/>
      <c r="L339" s="52"/>
      <c r="R339" s="63"/>
      <c r="S339" s="64"/>
      <c r="T339" s="63"/>
      <c r="AE339" s="34"/>
    </row>
    <row r="340" spans="1:31" s="80" customFormat="1" ht="15" customHeight="1" x14ac:dyDescent="0.25">
      <c r="A340" s="65"/>
      <c r="B340" s="73"/>
      <c r="C340" s="56" t="s">
        <v>14</v>
      </c>
      <c r="D340" s="56" t="s">
        <v>8</v>
      </c>
      <c r="E340" s="164" t="s">
        <v>676</v>
      </c>
      <c r="F340" s="178" t="s">
        <v>677</v>
      </c>
      <c r="G340" s="83"/>
      <c r="H340" s="84">
        <v>2514.06</v>
      </c>
      <c r="I340" s="85"/>
      <c r="J340" s="49"/>
      <c r="L340" s="52"/>
      <c r="R340" s="63"/>
      <c r="S340" s="64"/>
      <c r="T340" s="63"/>
      <c r="AE340" s="34"/>
    </row>
    <row r="341" spans="1:31" s="80" customFormat="1" ht="15" customHeight="1" x14ac:dyDescent="0.25">
      <c r="A341" s="65"/>
      <c r="B341" s="73"/>
      <c r="C341" s="56" t="s">
        <v>14</v>
      </c>
      <c r="D341" s="56" t="s">
        <v>8</v>
      </c>
      <c r="E341" s="164" t="s">
        <v>678</v>
      </c>
      <c r="F341" s="178" t="s">
        <v>679</v>
      </c>
      <c r="G341" s="83"/>
      <c r="H341" s="84">
        <v>108121.71</v>
      </c>
      <c r="I341" s="85"/>
      <c r="J341" s="49"/>
      <c r="L341" s="52"/>
      <c r="R341" s="63"/>
      <c r="S341" s="64"/>
      <c r="T341" s="63"/>
      <c r="AE341" s="34"/>
    </row>
    <row r="342" spans="1:31" s="80" customFormat="1" ht="15" customHeight="1" x14ac:dyDescent="0.25">
      <c r="A342" s="65"/>
      <c r="B342" s="73"/>
      <c r="C342" s="56" t="s">
        <v>14</v>
      </c>
      <c r="D342" s="56" t="s">
        <v>8</v>
      </c>
      <c r="E342" s="164" t="s">
        <v>680</v>
      </c>
      <c r="F342" s="178" t="s">
        <v>681</v>
      </c>
      <c r="G342" s="83"/>
      <c r="H342" s="84">
        <v>0</v>
      </c>
      <c r="I342" s="85"/>
      <c r="J342" s="49"/>
      <c r="L342" s="52"/>
      <c r="R342" s="63"/>
      <c r="S342" s="64"/>
      <c r="T342" s="63"/>
      <c r="AE342" s="34"/>
    </row>
    <row r="343" spans="1:31" s="80" customFormat="1" ht="15" customHeight="1" x14ac:dyDescent="0.25">
      <c r="A343" s="65"/>
      <c r="B343" s="73"/>
      <c r="C343" s="56" t="s">
        <v>14</v>
      </c>
      <c r="D343" s="56" t="s">
        <v>8</v>
      </c>
      <c r="E343" s="164" t="s">
        <v>682</v>
      </c>
      <c r="F343" s="178" t="s">
        <v>683</v>
      </c>
      <c r="G343" s="83"/>
      <c r="H343" s="84">
        <v>0</v>
      </c>
      <c r="I343" s="85"/>
      <c r="J343" s="49"/>
      <c r="L343" s="52"/>
      <c r="R343" s="63"/>
      <c r="S343" s="64"/>
      <c r="T343" s="63"/>
      <c r="AE343" s="34"/>
    </row>
    <row r="344" spans="1:31" s="80" customFormat="1" ht="15" customHeight="1" x14ac:dyDescent="0.25">
      <c r="A344" s="65"/>
      <c r="B344" s="73"/>
      <c r="C344" s="56" t="s">
        <v>14</v>
      </c>
      <c r="D344" s="56" t="s">
        <v>8</v>
      </c>
      <c r="E344" s="164" t="s">
        <v>684</v>
      </c>
      <c r="F344" s="178" t="s">
        <v>685</v>
      </c>
      <c r="G344" s="83"/>
      <c r="H344" s="84">
        <v>0</v>
      </c>
      <c r="I344" s="85"/>
      <c r="J344" s="49"/>
      <c r="L344" s="52"/>
      <c r="R344" s="63"/>
      <c r="S344" s="64"/>
      <c r="T344" s="63"/>
      <c r="AE344" s="34"/>
    </row>
    <row r="345" spans="1:31" s="136" customFormat="1" ht="15" customHeight="1" x14ac:dyDescent="0.25">
      <c r="A345" s="65"/>
      <c r="B345" s="73"/>
      <c r="C345" s="56" t="s">
        <v>14</v>
      </c>
      <c r="D345" s="56" t="s">
        <v>8</v>
      </c>
      <c r="E345" s="164" t="s">
        <v>686</v>
      </c>
      <c r="F345" s="178" t="s">
        <v>687</v>
      </c>
      <c r="G345" s="83"/>
      <c r="H345" s="84">
        <v>0</v>
      </c>
      <c r="I345" s="85"/>
      <c r="J345" s="49"/>
      <c r="L345" s="52"/>
      <c r="R345" s="63"/>
      <c r="S345" s="64"/>
      <c r="T345" s="63"/>
      <c r="AE345" s="114"/>
    </row>
    <row r="346" spans="1:31" s="80" customFormat="1" ht="15" customHeight="1" x14ac:dyDescent="0.25">
      <c r="A346" s="65" t="s">
        <v>11</v>
      </c>
      <c r="B346" s="73"/>
      <c r="C346" s="56" t="s">
        <v>14</v>
      </c>
      <c r="D346" s="56" t="s">
        <v>14</v>
      </c>
      <c r="E346" s="163" t="s">
        <v>688</v>
      </c>
      <c r="F346" s="171" t="s">
        <v>689</v>
      </c>
      <c r="G346" s="184">
        <f>SUM(G347:G349)</f>
        <v>0</v>
      </c>
      <c r="H346" s="91">
        <v>34802.89</v>
      </c>
      <c r="I346" s="79"/>
      <c r="J346" s="49"/>
      <c r="L346" s="52"/>
      <c r="R346" s="63"/>
      <c r="S346" s="64"/>
      <c r="T346" s="63"/>
      <c r="AE346" s="34"/>
    </row>
    <row r="347" spans="1:31" s="80" customFormat="1" ht="15" customHeight="1" x14ac:dyDescent="0.25">
      <c r="A347" s="65"/>
      <c r="B347" s="73" t="s">
        <v>7</v>
      </c>
      <c r="C347" s="56" t="s">
        <v>7</v>
      </c>
      <c r="D347" s="56" t="s">
        <v>8</v>
      </c>
      <c r="E347" s="164" t="s">
        <v>690</v>
      </c>
      <c r="F347" s="178" t="s">
        <v>691</v>
      </c>
      <c r="G347" s="83"/>
      <c r="H347" s="84">
        <v>0</v>
      </c>
      <c r="I347" s="85"/>
      <c r="J347" s="49"/>
      <c r="L347" s="52"/>
      <c r="R347" s="63"/>
      <c r="S347" s="64"/>
      <c r="T347" s="63"/>
      <c r="AE347" s="34"/>
    </row>
    <row r="348" spans="1:31" s="80" customFormat="1" ht="15" customHeight="1" x14ac:dyDescent="0.25">
      <c r="A348" s="65"/>
      <c r="B348" s="73"/>
      <c r="C348" s="56" t="s">
        <v>14</v>
      </c>
      <c r="D348" s="56" t="s">
        <v>8</v>
      </c>
      <c r="E348" s="164" t="s">
        <v>692</v>
      </c>
      <c r="F348" s="178" t="s">
        <v>693</v>
      </c>
      <c r="G348" s="83"/>
      <c r="H348" s="84">
        <v>34802.89</v>
      </c>
      <c r="I348" s="85"/>
      <c r="J348" s="49"/>
      <c r="L348" s="52"/>
      <c r="R348" s="63"/>
      <c r="S348" s="64"/>
      <c r="T348" s="63"/>
      <c r="AE348" s="34"/>
    </row>
    <row r="349" spans="1:31" s="80" customFormat="1" ht="15" customHeight="1" x14ac:dyDescent="0.25">
      <c r="A349" s="65"/>
      <c r="B349" s="73" t="s">
        <v>142</v>
      </c>
      <c r="C349" s="56" t="s">
        <v>142</v>
      </c>
      <c r="D349" s="56" t="s">
        <v>8</v>
      </c>
      <c r="E349" s="164" t="s">
        <v>694</v>
      </c>
      <c r="F349" s="178" t="s">
        <v>695</v>
      </c>
      <c r="G349" s="83"/>
      <c r="H349" s="84">
        <v>0</v>
      </c>
      <c r="I349" s="85"/>
      <c r="J349" s="49"/>
      <c r="L349" s="52"/>
      <c r="R349" s="63"/>
      <c r="S349" s="64"/>
      <c r="T349" s="63"/>
      <c r="AE349" s="34"/>
    </row>
    <row r="350" spans="1:31" s="80" customFormat="1" ht="15" customHeight="1" x14ac:dyDescent="0.25">
      <c r="A350" s="65" t="s">
        <v>11</v>
      </c>
      <c r="B350" s="73"/>
      <c r="C350" s="56" t="s">
        <v>14</v>
      </c>
      <c r="D350" s="56" t="s">
        <v>14</v>
      </c>
      <c r="E350" s="160" t="s">
        <v>696</v>
      </c>
      <c r="F350" s="176" t="s">
        <v>697</v>
      </c>
      <c r="G350" s="177">
        <f>SUM(G351:G352)</f>
        <v>0</v>
      </c>
      <c r="H350" s="175">
        <v>147425.18</v>
      </c>
      <c r="I350" s="106"/>
      <c r="J350" s="49"/>
      <c r="L350" s="52"/>
      <c r="R350" s="63"/>
      <c r="S350" s="64"/>
      <c r="T350" s="63"/>
      <c r="AE350" s="34"/>
    </row>
    <row r="351" spans="1:31" s="80" customFormat="1" ht="15" customHeight="1" x14ac:dyDescent="0.25">
      <c r="A351" s="65"/>
      <c r="B351" s="73"/>
      <c r="C351" s="56" t="s">
        <v>14</v>
      </c>
      <c r="D351" s="56" t="s">
        <v>8</v>
      </c>
      <c r="E351" s="163" t="s">
        <v>698</v>
      </c>
      <c r="F351" s="171" t="s">
        <v>699</v>
      </c>
      <c r="G351" s="128"/>
      <c r="H351" s="84">
        <v>82547.66</v>
      </c>
      <c r="I351" s="85"/>
      <c r="J351" s="49"/>
      <c r="L351" s="52"/>
      <c r="R351" s="63"/>
      <c r="S351" s="64"/>
      <c r="T351" s="63"/>
      <c r="AE351" s="34"/>
    </row>
    <row r="352" spans="1:31" s="80" customFormat="1" ht="15" customHeight="1" x14ac:dyDescent="0.25">
      <c r="A352" s="65"/>
      <c r="B352" s="73"/>
      <c r="C352" s="56" t="s">
        <v>14</v>
      </c>
      <c r="D352" s="56" t="s">
        <v>8</v>
      </c>
      <c r="E352" s="163" t="s">
        <v>700</v>
      </c>
      <c r="F352" s="171" t="s">
        <v>701</v>
      </c>
      <c r="G352" s="128"/>
      <c r="H352" s="84">
        <v>64877.52</v>
      </c>
      <c r="I352" s="85"/>
      <c r="J352" s="49"/>
      <c r="L352" s="52"/>
      <c r="R352" s="63"/>
      <c r="S352" s="64"/>
      <c r="T352" s="63"/>
      <c r="AE352" s="34"/>
    </row>
    <row r="353" spans="1:31" s="80" customFormat="1" ht="15" customHeight="1" x14ac:dyDescent="0.25">
      <c r="A353" s="65" t="s">
        <v>11</v>
      </c>
      <c r="B353" s="73"/>
      <c r="C353" s="56" t="s">
        <v>14</v>
      </c>
      <c r="D353" s="56" t="s">
        <v>14</v>
      </c>
      <c r="E353" s="158" t="s">
        <v>702</v>
      </c>
      <c r="F353" s="185" t="s">
        <v>703</v>
      </c>
      <c r="G353" s="109">
        <f>SUM(G354:G360)</f>
        <v>0</v>
      </c>
      <c r="H353" s="60">
        <v>6194876.4500000002</v>
      </c>
      <c r="I353" s="61"/>
      <c r="J353" s="49"/>
      <c r="L353" s="52"/>
      <c r="R353" s="63"/>
      <c r="S353" s="64"/>
      <c r="T353" s="63"/>
      <c r="AE353" s="34"/>
    </row>
    <row r="354" spans="1:31" s="80" customFormat="1" ht="15" customHeight="1" x14ac:dyDescent="0.25">
      <c r="A354" s="65"/>
      <c r="B354" s="73"/>
      <c r="C354" s="56" t="s">
        <v>14</v>
      </c>
      <c r="D354" s="56" t="s">
        <v>8</v>
      </c>
      <c r="E354" s="160" t="s">
        <v>704</v>
      </c>
      <c r="F354" s="172" t="s">
        <v>705</v>
      </c>
      <c r="G354" s="103"/>
      <c r="H354" s="111">
        <v>2526614.16</v>
      </c>
      <c r="I354" s="85"/>
      <c r="J354" s="49"/>
      <c r="L354" s="52"/>
      <c r="R354" s="63"/>
      <c r="S354" s="64"/>
      <c r="T354" s="63"/>
      <c r="AE354" s="34"/>
    </row>
    <row r="355" spans="1:31" s="80" customFormat="1" ht="15" customHeight="1" x14ac:dyDescent="0.25">
      <c r="A355" s="65"/>
      <c r="B355" s="73"/>
      <c r="C355" s="56" t="s">
        <v>14</v>
      </c>
      <c r="D355" s="56" t="s">
        <v>8</v>
      </c>
      <c r="E355" s="160" t="s">
        <v>706</v>
      </c>
      <c r="F355" s="172" t="s">
        <v>707</v>
      </c>
      <c r="G355" s="103"/>
      <c r="H355" s="111">
        <v>1458300.95</v>
      </c>
      <c r="I355" s="85"/>
      <c r="J355" s="49"/>
      <c r="L355" s="52"/>
      <c r="R355" s="63"/>
      <c r="S355" s="64"/>
      <c r="T355" s="63"/>
      <c r="AE355" s="34"/>
    </row>
    <row r="356" spans="1:31" s="80" customFormat="1" ht="15" customHeight="1" x14ac:dyDescent="0.25">
      <c r="A356" s="65"/>
      <c r="B356" s="73"/>
      <c r="C356" s="56" t="s">
        <v>14</v>
      </c>
      <c r="D356" s="56" t="s">
        <v>8</v>
      </c>
      <c r="E356" s="160" t="s">
        <v>708</v>
      </c>
      <c r="F356" s="172" t="s">
        <v>709</v>
      </c>
      <c r="G356" s="103"/>
      <c r="H356" s="111">
        <v>2090877.92</v>
      </c>
      <c r="I356" s="85"/>
      <c r="J356" s="49"/>
      <c r="L356" s="52"/>
      <c r="R356" s="63"/>
      <c r="S356" s="64"/>
      <c r="T356" s="63"/>
      <c r="AE356" s="34"/>
    </row>
    <row r="357" spans="1:31" s="80" customFormat="1" ht="15" customHeight="1" x14ac:dyDescent="0.25">
      <c r="A357" s="65"/>
      <c r="B357" s="73"/>
      <c r="C357" s="56" t="s">
        <v>14</v>
      </c>
      <c r="D357" s="56" t="s">
        <v>8</v>
      </c>
      <c r="E357" s="160" t="s">
        <v>710</v>
      </c>
      <c r="F357" s="172" t="s">
        <v>711</v>
      </c>
      <c r="G357" s="103"/>
      <c r="H357" s="111">
        <v>42630.25</v>
      </c>
      <c r="I357" s="85"/>
      <c r="J357" s="49"/>
      <c r="L357" s="52"/>
      <c r="R357" s="63"/>
      <c r="S357" s="64"/>
      <c r="T357" s="63"/>
      <c r="AE357" s="34"/>
    </row>
    <row r="358" spans="1:31" s="80" customFormat="1" ht="15" customHeight="1" x14ac:dyDescent="0.25">
      <c r="A358" s="65"/>
      <c r="B358" s="73"/>
      <c r="C358" s="56" t="s">
        <v>14</v>
      </c>
      <c r="D358" s="56" t="s">
        <v>8</v>
      </c>
      <c r="E358" s="160" t="s">
        <v>712</v>
      </c>
      <c r="F358" s="172" t="s">
        <v>713</v>
      </c>
      <c r="G358" s="103"/>
      <c r="H358" s="111">
        <v>70567.13</v>
      </c>
      <c r="I358" s="85"/>
      <c r="J358" s="49"/>
      <c r="L358" s="52"/>
      <c r="R358" s="63"/>
      <c r="S358" s="64"/>
      <c r="T358" s="63"/>
      <c r="AE358" s="34"/>
    </row>
    <row r="359" spans="1:31" s="80" customFormat="1" ht="15" customHeight="1" x14ac:dyDescent="0.25">
      <c r="A359" s="65"/>
      <c r="B359" s="73"/>
      <c r="C359" s="56" t="s">
        <v>14</v>
      </c>
      <c r="D359" s="56" t="s">
        <v>8</v>
      </c>
      <c r="E359" s="160" t="s">
        <v>714</v>
      </c>
      <c r="F359" s="172" t="s">
        <v>715</v>
      </c>
      <c r="G359" s="103"/>
      <c r="H359" s="111">
        <v>5886.04</v>
      </c>
      <c r="I359" s="85"/>
      <c r="J359" s="49"/>
      <c r="L359" s="52"/>
      <c r="R359" s="63"/>
      <c r="S359" s="64"/>
      <c r="T359" s="63"/>
      <c r="AE359" s="34"/>
    </row>
    <row r="360" spans="1:31" s="80" customFormat="1" ht="15" customHeight="1" x14ac:dyDescent="0.25">
      <c r="A360" s="186"/>
      <c r="B360" s="187" t="s">
        <v>7</v>
      </c>
      <c r="C360" s="56" t="s">
        <v>7</v>
      </c>
      <c r="D360" s="56" t="s">
        <v>8</v>
      </c>
      <c r="E360" s="160" t="s">
        <v>716</v>
      </c>
      <c r="F360" s="172" t="s">
        <v>717</v>
      </c>
      <c r="G360" s="103"/>
      <c r="H360" s="111">
        <v>0</v>
      </c>
      <c r="I360" s="85"/>
      <c r="J360" s="49"/>
      <c r="L360" s="52"/>
      <c r="R360" s="63"/>
      <c r="S360" s="64"/>
      <c r="T360" s="63"/>
      <c r="AE360" s="34"/>
    </row>
    <row r="361" spans="1:31" s="80" customFormat="1" ht="15" customHeight="1" x14ac:dyDescent="0.25">
      <c r="A361" s="65" t="s">
        <v>11</v>
      </c>
      <c r="B361" s="73"/>
      <c r="C361" s="56" t="s">
        <v>14</v>
      </c>
      <c r="D361" s="56" t="s">
        <v>14</v>
      </c>
      <c r="E361" s="158" t="s">
        <v>718</v>
      </c>
      <c r="F361" s="185" t="s">
        <v>719</v>
      </c>
      <c r="G361" s="109">
        <f>+G362+G363+G366+G369+G370</f>
        <v>0</v>
      </c>
      <c r="H361" s="60">
        <v>5014511.84</v>
      </c>
      <c r="I361" s="61"/>
      <c r="J361" s="49"/>
      <c r="L361" s="52"/>
      <c r="R361" s="63"/>
      <c r="S361" s="64"/>
      <c r="T361" s="63"/>
      <c r="AE361" s="34"/>
    </row>
    <row r="362" spans="1:31" s="80" customFormat="1" ht="15" customHeight="1" x14ac:dyDescent="0.25">
      <c r="A362" s="65"/>
      <c r="B362" s="73"/>
      <c r="C362" s="56" t="s">
        <v>14</v>
      </c>
      <c r="D362" s="56" t="s">
        <v>8</v>
      </c>
      <c r="E362" s="160" t="s">
        <v>720</v>
      </c>
      <c r="F362" s="172" t="s">
        <v>721</v>
      </c>
      <c r="G362" s="103"/>
      <c r="H362" s="111">
        <v>326898.71000000002</v>
      </c>
      <c r="I362" s="85"/>
      <c r="J362" s="49"/>
      <c r="L362" s="52"/>
      <c r="R362" s="63"/>
      <c r="S362" s="64"/>
      <c r="T362" s="63"/>
      <c r="AE362" s="34"/>
    </row>
    <row r="363" spans="1:31" s="80" customFormat="1" ht="15" customHeight="1" x14ac:dyDescent="0.25">
      <c r="A363" s="65" t="s">
        <v>11</v>
      </c>
      <c r="B363" s="73"/>
      <c r="C363" s="56" t="s">
        <v>14</v>
      </c>
      <c r="D363" s="56" t="s">
        <v>14</v>
      </c>
      <c r="E363" s="160" t="s">
        <v>722</v>
      </c>
      <c r="F363" s="172" t="s">
        <v>723</v>
      </c>
      <c r="G363" s="133">
        <f>+G364+G365</f>
        <v>0</v>
      </c>
      <c r="H363" s="105">
        <v>4687613.13</v>
      </c>
      <c r="I363" s="106"/>
      <c r="J363" s="49"/>
      <c r="L363" s="52"/>
      <c r="R363" s="63"/>
      <c r="S363" s="64"/>
      <c r="T363" s="63"/>
      <c r="AE363" s="34"/>
    </row>
    <row r="364" spans="1:31" s="80" customFormat="1" ht="15" customHeight="1" x14ac:dyDescent="0.25">
      <c r="A364" s="65"/>
      <c r="B364" s="73"/>
      <c r="C364" s="56" t="s">
        <v>14</v>
      </c>
      <c r="D364" s="56" t="s">
        <v>8</v>
      </c>
      <c r="E364" s="163" t="s">
        <v>724</v>
      </c>
      <c r="F364" s="176" t="s">
        <v>725</v>
      </c>
      <c r="G364" s="174"/>
      <c r="H364" s="181">
        <v>4545214.7699999996</v>
      </c>
      <c r="I364" s="61"/>
      <c r="J364" s="49"/>
      <c r="L364" s="52"/>
      <c r="R364" s="63"/>
      <c r="S364" s="64"/>
      <c r="T364" s="63"/>
      <c r="AE364" s="34"/>
    </row>
    <row r="365" spans="1:31" s="80" customFormat="1" ht="15" customHeight="1" x14ac:dyDescent="0.25">
      <c r="A365" s="65"/>
      <c r="B365" s="73"/>
      <c r="C365" s="56" t="s">
        <v>14</v>
      </c>
      <c r="D365" s="56" t="s">
        <v>8</v>
      </c>
      <c r="E365" s="163" t="s">
        <v>726</v>
      </c>
      <c r="F365" s="176" t="s">
        <v>727</v>
      </c>
      <c r="G365" s="174"/>
      <c r="H365" s="181">
        <v>142398.35999999999</v>
      </c>
      <c r="I365" s="61"/>
      <c r="J365" s="49"/>
      <c r="L365" s="52"/>
      <c r="R365" s="63"/>
      <c r="S365" s="64"/>
      <c r="T365" s="63"/>
      <c r="AE365" s="34"/>
    </row>
    <row r="366" spans="1:31" s="80" customFormat="1" ht="15" customHeight="1" x14ac:dyDescent="0.25">
      <c r="A366" s="65" t="s">
        <v>11</v>
      </c>
      <c r="B366" s="73"/>
      <c r="C366" s="56" t="s">
        <v>14</v>
      </c>
      <c r="D366" s="56" t="s">
        <v>14</v>
      </c>
      <c r="E366" s="160" t="s">
        <v>728</v>
      </c>
      <c r="F366" s="172" t="s">
        <v>729</v>
      </c>
      <c r="G366" s="69">
        <f>+G367+G368</f>
        <v>0</v>
      </c>
      <c r="H366" s="70">
        <v>0</v>
      </c>
      <c r="I366" s="61"/>
      <c r="J366" s="49"/>
      <c r="L366" s="52"/>
      <c r="R366" s="63"/>
      <c r="S366" s="64"/>
      <c r="T366" s="63"/>
      <c r="AE366" s="34"/>
    </row>
    <row r="367" spans="1:31" s="80" customFormat="1" ht="15" customHeight="1" x14ac:dyDescent="0.25">
      <c r="A367" s="65"/>
      <c r="B367" s="73"/>
      <c r="C367" s="56" t="s">
        <v>14</v>
      </c>
      <c r="D367" s="56" t="s">
        <v>8</v>
      </c>
      <c r="E367" s="163" t="s">
        <v>730</v>
      </c>
      <c r="F367" s="176" t="s">
        <v>731</v>
      </c>
      <c r="G367" s="174"/>
      <c r="H367" s="181">
        <v>0</v>
      </c>
      <c r="I367" s="61"/>
      <c r="J367" s="49"/>
      <c r="L367" s="52"/>
      <c r="R367" s="63"/>
      <c r="S367" s="64"/>
      <c r="T367" s="63"/>
      <c r="AE367" s="34"/>
    </row>
    <row r="368" spans="1:31" s="80" customFormat="1" ht="15" customHeight="1" x14ac:dyDescent="0.25">
      <c r="A368" s="65"/>
      <c r="B368" s="73"/>
      <c r="C368" s="56" t="s">
        <v>14</v>
      </c>
      <c r="D368" s="56" t="s">
        <v>8</v>
      </c>
      <c r="E368" s="163" t="s">
        <v>732</v>
      </c>
      <c r="F368" s="176" t="s">
        <v>733</v>
      </c>
      <c r="G368" s="174"/>
      <c r="H368" s="181">
        <v>0</v>
      </c>
      <c r="I368" s="61"/>
      <c r="J368" s="49"/>
      <c r="L368" s="52"/>
      <c r="R368" s="63"/>
      <c r="S368" s="64"/>
      <c r="T368" s="63"/>
      <c r="AE368" s="34"/>
    </row>
    <row r="369" spans="1:31" s="33" customFormat="1" ht="15" customHeight="1" x14ac:dyDescent="0.25">
      <c r="A369" s="98"/>
      <c r="B369" s="99"/>
      <c r="C369" s="56" t="s">
        <v>14</v>
      </c>
      <c r="D369" s="56" t="s">
        <v>8</v>
      </c>
      <c r="E369" s="160" t="s">
        <v>734</v>
      </c>
      <c r="F369" s="172" t="s">
        <v>735</v>
      </c>
      <c r="G369" s="103"/>
      <c r="H369" s="111">
        <v>0</v>
      </c>
      <c r="I369" s="85"/>
      <c r="J369" s="49"/>
      <c r="L369" s="52"/>
      <c r="R369" s="63"/>
      <c r="S369" s="64"/>
      <c r="T369" s="63"/>
      <c r="AE369" s="34"/>
    </row>
    <row r="370" spans="1:31" s="33" customFormat="1" ht="15" customHeight="1" x14ac:dyDescent="0.25">
      <c r="A370" s="188"/>
      <c r="B370" s="189" t="s">
        <v>7</v>
      </c>
      <c r="C370" s="56" t="s">
        <v>7</v>
      </c>
      <c r="D370" s="56" t="s">
        <v>8</v>
      </c>
      <c r="E370" s="160" t="s">
        <v>736</v>
      </c>
      <c r="F370" s="172" t="s">
        <v>737</v>
      </c>
      <c r="G370" s="103"/>
      <c r="H370" s="111">
        <v>0</v>
      </c>
      <c r="I370" s="85"/>
      <c r="J370" s="49"/>
      <c r="L370" s="52"/>
      <c r="R370" s="63"/>
      <c r="S370" s="64"/>
      <c r="T370" s="63"/>
      <c r="AE370" s="34"/>
    </row>
    <row r="371" spans="1:31" s="80" customFormat="1" ht="15" customHeight="1" x14ac:dyDescent="0.25">
      <c r="A371" s="65" t="s">
        <v>11</v>
      </c>
      <c r="B371" s="73"/>
      <c r="C371" s="56" t="s">
        <v>14</v>
      </c>
      <c r="D371" s="56" t="s">
        <v>14</v>
      </c>
      <c r="E371" s="190" t="s">
        <v>738</v>
      </c>
      <c r="F371" s="191" t="s">
        <v>739</v>
      </c>
      <c r="G371" s="192"/>
      <c r="H371" s="193">
        <v>159395824.63</v>
      </c>
      <c r="I371" s="61"/>
      <c r="J371" s="49"/>
      <c r="L371" s="52"/>
      <c r="R371" s="63"/>
      <c r="S371" s="64"/>
      <c r="T371" s="63"/>
      <c r="AE371" s="34"/>
    </row>
    <row r="372" spans="1:31" s="80" customFormat="1" ht="15" customHeight="1" x14ac:dyDescent="0.25">
      <c r="A372" s="65" t="s">
        <v>11</v>
      </c>
      <c r="B372" s="73"/>
      <c r="C372" s="56" t="s">
        <v>14</v>
      </c>
      <c r="D372" s="56" t="s">
        <v>14</v>
      </c>
      <c r="E372" s="158" t="s">
        <v>740</v>
      </c>
      <c r="F372" s="185" t="s">
        <v>741</v>
      </c>
      <c r="G372" s="109">
        <f>+G373+G382</f>
        <v>0</v>
      </c>
      <c r="H372" s="60">
        <v>132659164.70999999</v>
      </c>
      <c r="I372" s="61"/>
      <c r="J372" s="49"/>
      <c r="L372" s="52"/>
      <c r="R372" s="63"/>
      <c r="S372" s="64"/>
      <c r="T372" s="63"/>
      <c r="AE372" s="34"/>
    </row>
    <row r="373" spans="1:31" s="80" customFormat="1" ht="15" customHeight="1" x14ac:dyDescent="0.25">
      <c r="A373" s="65" t="s">
        <v>11</v>
      </c>
      <c r="B373" s="73"/>
      <c r="C373" s="56" t="s">
        <v>14</v>
      </c>
      <c r="D373" s="56" t="s">
        <v>14</v>
      </c>
      <c r="E373" s="160" t="s">
        <v>742</v>
      </c>
      <c r="F373" s="172" t="s">
        <v>743</v>
      </c>
      <c r="G373" s="133">
        <f>+G374+G378</f>
        <v>0</v>
      </c>
      <c r="H373" s="105">
        <v>64253263.700000003</v>
      </c>
      <c r="I373" s="106"/>
      <c r="J373" s="49"/>
      <c r="L373" s="52"/>
      <c r="R373" s="63"/>
      <c r="S373" s="64"/>
      <c r="T373" s="63"/>
      <c r="AE373" s="34"/>
    </row>
    <row r="374" spans="1:31" s="80" customFormat="1" ht="15" customHeight="1" x14ac:dyDescent="0.25">
      <c r="A374" s="65" t="s">
        <v>11</v>
      </c>
      <c r="B374" s="73"/>
      <c r="C374" s="56" t="s">
        <v>14</v>
      </c>
      <c r="D374" s="56" t="s">
        <v>14</v>
      </c>
      <c r="E374" s="163" t="s">
        <v>744</v>
      </c>
      <c r="F374" s="167" t="s">
        <v>745</v>
      </c>
      <c r="G374" s="76">
        <f>SUM(G375:G377)</f>
        <v>0</v>
      </c>
      <c r="H374" s="78">
        <v>56639880.390000001</v>
      </c>
      <c r="I374" s="79"/>
      <c r="J374" s="49"/>
      <c r="L374" s="52"/>
      <c r="R374" s="63"/>
      <c r="S374" s="64"/>
      <c r="T374" s="63"/>
      <c r="AE374" s="34"/>
    </row>
    <row r="375" spans="1:31" s="80" customFormat="1" ht="15" customHeight="1" x14ac:dyDescent="0.25">
      <c r="A375" s="65"/>
      <c r="B375" s="73"/>
      <c r="C375" s="56" t="s">
        <v>14</v>
      </c>
      <c r="D375" s="56" t="s">
        <v>8</v>
      </c>
      <c r="E375" s="163" t="s">
        <v>746</v>
      </c>
      <c r="F375" s="171" t="s">
        <v>747</v>
      </c>
      <c r="G375" s="128"/>
      <c r="H375" s="91">
        <v>53007953.789999999</v>
      </c>
      <c r="I375" s="79"/>
      <c r="J375" s="49"/>
      <c r="L375" s="52"/>
      <c r="R375" s="63"/>
      <c r="S375" s="64"/>
      <c r="T375" s="63"/>
      <c r="AE375" s="34"/>
    </row>
    <row r="376" spans="1:31" s="80" customFormat="1" ht="15" customHeight="1" x14ac:dyDescent="0.25">
      <c r="A376" s="65"/>
      <c r="B376" s="73"/>
      <c r="C376" s="56" t="s">
        <v>14</v>
      </c>
      <c r="D376" s="56" t="s">
        <v>8</v>
      </c>
      <c r="E376" s="163" t="s">
        <v>748</v>
      </c>
      <c r="F376" s="171" t="s">
        <v>749</v>
      </c>
      <c r="G376" s="128"/>
      <c r="H376" s="91">
        <v>3631926.6</v>
      </c>
      <c r="I376" s="79"/>
      <c r="J376" s="49"/>
      <c r="L376" s="52"/>
      <c r="R376" s="63"/>
      <c r="S376" s="64"/>
      <c r="T376" s="63"/>
      <c r="AE376" s="34"/>
    </row>
    <row r="377" spans="1:31" s="80" customFormat="1" ht="15" customHeight="1" x14ac:dyDescent="0.25">
      <c r="A377" s="65"/>
      <c r="B377" s="73"/>
      <c r="C377" s="56" t="s">
        <v>14</v>
      </c>
      <c r="D377" s="56" t="s">
        <v>8</v>
      </c>
      <c r="E377" s="163" t="s">
        <v>750</v>
      </c>
      <c r="F377" s="171" t="s">
        <v>751</v>
      </c>
      <c r="G377" s="128"/>
      <c r="H377" s="91">
        <v>0</v>
      </c>
      <c r="I377" s="79"/>
      <c r="J377" s="49"/>
      <c r="L377" s="52"/>
      <c r="R377" s="63"/>
      <c r="S377" s="64"/>
      <c r="T377" s="63"/>
      <c r="AE377" s="34"/>
    </row>
    <row r="378" spans="1:31" s="80" customFormat="1" ht="15" customHeight="1" x14ac:dyDescent="0.25">
      <c r="A378" s="65" t="s">
        <v>11</v>
      </c>
      <c r="B378" s="73"/>
      <c r="C378" s="56" t="s">
        <v>14</v>
      </c>
      <c r="D378" s="56" t="s">
        <v>14</v>
      </c>
      <c r="E378" s="163" t="s">
        <v>752</v>
      </c>
      <c r="F378" s="167" t="s">
        <v>753</v>
      </c>
      <c r="G378" s="76">
        <f>SUM(G379:G381)</f>
        <v>0</v>
      </c>
      <c r="H378" s="78">
        <v>7613383.3100000005</v>
      </c>
      <c r="I378" s="79"/>
      <c r="J378" s="49"/>
      <c r="L378" s="52"/>
      <c r="R378" s="63"/>
      <c r="S378" s="64"/>
      <c r="T378" s="63"/>
      <c r="AE378" s="34"/>
    </row>
    <row r="379" spans="1:31" s="80" customFormat="1" ht="15" customHeight="1" x14ac:dyDescent="0.25">
      <c r="A379" s="65"/>
      <c r="B379" s="73"/>
      <c r="C379" s="56" t="s">
        <v>14</v>
      </c>
      <c r="D379" s="56" t="s">
        <v>8</v>
      </c>
      <c r="E379" s="163" t="s">
        <v>754</v>
      </c>
      <c r="F379" s="171" t="s">
        <v>755</v>
      </c>
      <c r="G379" s="128"/>
      <c r="H379" s="91">
        <v>6399617.9000000004</v>
      </c>
      <c r="I379" s="79"/>
      <c r="J379" s="49"/>
      <c r="L379" s="52"/>
      <c r="R379" s="63"/>
      <c r="S379" s="64"/>
      <c r="T379" s="63"/>
      <c r="AE379" s="34"/>
    </row>
    <row r="380" spans="1:31" s="80" customFormat="1" ht="15" customHeight="1" x14ac:dyDescent="0.25">
      <c r="A380" s="65"/>
      <c r="B380" s="73"/>
      <c r="C380" s="56" t="s">
        <v>14</v>
      </c>
      <c r="D380" s="56" t="s">
        <v>8</v>
      </c>
      <c r="E380" s="163" t="s">
        <v>756</v>
      </c>
      <c r="F380" s="171" t="s">
        <v>757</v>
      </c>
      <c r="G380" s="128"/>
      <c r="H380" s="91">
        <v>1213765.4099999999</v>
      </c>
      <c r="I380" s="79"/>
      <c r="J380" s="49"/>
      <c r="L380" s="52"/>
      <c r="R380" s="63"/>
      <c r="S380" s="64"/>
      <c r="T380" s="63"/>
      <c r="AE380" s="34"/>
    </row>
    <row r="381" spans="1:31" s="80" customFormat="1" ht="15" customHeight="1" x14ac:dyDescent="0.25">
      <c r="A381" s="65"/>
      <c r="B381" s="73"/>
      <c r="C381" s="56" t="s">
        <v>14</v>
      </c>
      <c r="D381" s="56" t="s">
        <v>8</v>
      </c>
      <c r="E381" s="163" t="s">
        <v>758</v>
      </c>
      <c r="F381" s="171" t="s">
        <v>759</v>
      </c>
      <c r="G381" s="128"/>
      <c r="H381" s="91">
        <v>0</v>
      </c>
      <c r="I381" s="79"/>
      <c r="J381" s="49"/>
      <c r="L381" s="52"/>
      <c r="R381" s="63"/>
      <c r="S381" s="64"/>
      <c r="T381" s="63"/>
      <c r="AE381" s="34"/>
    </row>
    <row r="382" spans="1:31" s="80" customFormat="1" ht="15" customHeight="1" x14ac:dyDescent="0.25">
      <c r="A382" s="65" t="s">
        <v>11</v>
      </c>
      <c r="B382" s="73"/>
      <c r="C382" s="56" t="s">
        <v>14</v>
      </c>
      <c r="D382" s="56" t="s">
        <v>14</v>
      </c>
      <c r="E382" s="160" t="s">
        <v>760</v>
      </c>
      <c r="F382" s="172" t="s">
        <v>761</v>
      </c>
      <c r="G382" s="103">
        <v>0</v>
      </c>
      <c r="H382" s="105">
        <v>68405901.00999999</v>
      </c>
      <c r="I382" s="106"/>
      <c r="J382" s="49"/>
      <c r="L382" s="52"/>
      <c r="R382" s="63"/>
      <c r="S382" s="64"/>
      <c r="T382" s="63"/>
      <c r="AE382" s="34"/>
    </row>
    <row r="383" spans="1:31" s="80" customFormat="1" ht="15" customHeight="1" x14ac:dyDescent="0.25">
      <c r="A383" s="65"/>
      <c r="B383" s="73"/>
      <c r="C383" s="56" t="s">
        <v>14</v>
      </c>
      <c r="D383" s="56" t="s">
        <v>8</v>
      </c>
      <c r="E383" s="163" t="s">
        <v>762</v>
      </c>
      <c r="F383" s="194" t="s">
        <v>763</v>
      </c>
      <c r="G383" s="195"/>
      <c r="H383" s="196">
        <v>56798073.159999996</v>
      </c>
      <c r="I383" s="79"/>
      <c r="J383" s="49"/>
      <c r="L383" s="52"/>
      <c r="R383" s="63"/>
      <c r="S383" s="64"/>
      <c r="T383" s="63"/>
      <c r="AE383" s="34"/>
    </row>
    <row r="384" spans="1:31" s="80" customFormat="1" ht="15" customHeight="1" x14ac:dyDescent="0.25">
      <c r="A384" s="65"/>
      <c r="B384" s="73"/>
      <c r="C384" s="56" t="s">
        <v>14</v>
      </c>
      <c r="D384" s="56" t="s">
        <v>8</v>
      </c>
      <c r="E384" s="163" t="s">
        <v>764</v>
      </c>
      <c r="F384" s="194" t="s">
        <v>765</v>
      </c>
      <c r="G384" s="195"/>
      <c r="H384" s="196">
        <v>11607827.85</v>
      </c>
      <c r="I384" s="79"/>
      <c r="J384" s="49"/>
      <c r="L384" s="52"/>
      <c r="R384" s="63"/>
      <c r="S384" s="64"/>
      <c r="T384" s="63"/>
      <c r="AE384" s="34"/>
    </row>
    <row r="385" spans="1:31" s="80" customFormat="1" ht="15" customHeight="1" x14ac:dyDescent="0.25">
      <c r="A385" s="65"/>
      <c r="B385" s="73"/>
      <c r="C385" s="56" t="s">
        <v>14</v>
      </c>
      <c r="D385" s="56" t="s">
        <v>8</v>
      </c>
      <c r="E385" s="163" t="s">
        <v>766</v>
      </c>
      <c r="F385" s="194" t="s">
        <v>767</v>
      </c>
      <c r="G385" s="195"/>
      <c r="H385" s="196">
        <v>0</v>
      </c>
      <c r="I385" s="79"/>
      <c r="J385" s="49"/>
      <c r="L385" s="52"/>
      <c r="R385" s="63"/>
      <c r="S385" s="64"/>
      <c r="T385" s="63"/>
      <c r="AE385" s="34"/>
    </row>
    <row r="386" spans="1:31" s="80" customFormat="1" ht="15" customHeight="1" x14ac:dyDescent="0.25">
      <c r="A386" s="65" t="s">
        <v>11</v>
      </c>
      <c r="B386" s="73"/>
      <c r="C386" s="56" t="s">
        <v>14</v>
      </c>
      <c r="D386" s="56" t="s">
        <v>14</v>
      </c>
      <c r="E386" s="158" t="s">
        <v>768</v>
      </c>
      <c r="F386" s="185" t="s">
        <v>769</v>
      </c>
      <c r="G386" s="109">
        <f>+G387+G391</f>
        <v>0</v>
      </c>
      <c r="H386" s="60">
        <v>504603.51</v>
      </c>
      <c r="I386" s="61"/>
      <c r="J386" s="49"/>
      <c r="L386" s="52"/>
      <c r="R386" s="63"/>
      <c r="S386" s="64"/>
      <c r="T386" s="63"/>
      <c r="AE386" s="34"/>
    </row>
    <row r="387" spans="1:31" s="80" customFormat="1" ht="15" customHeight="1" x14ac:dyDescent="0.25">
      <c r="A387" s="65" t="s">
        <v>11</v>
      </c>
      <c r="B387" s="73"/>
      <c r="C387" s="56" t="s">
        <v>14</v>
      </c>
      <c r="D387" s="56" t="s">
        <v>14</v>
      </c>
      <c r="E387" s="160" t="s">
        <v>770</v>
      </c>
      <c r="F387" s="172" t="s">
        <v>771</v>
      </c>
      <c r="G387" s="133">
        <f>+G388+G389+G390</f>
        <v>0</v>
      </c>
      <c r="H387" s="105">
        <v>393870.82</v>
      </c>
      <c r="I387" s="106"/>
      <c r="J387" s="49"/>
      <c r="L387" s="52"/>
      <c r="R387" s="63"/>
      <c r="S387" s="64"/>
      <c r="T387" s="63"/>
      <c r="AE387" s="34"/>
    </row>
    <row r="388" spans="1:31" s="80" customFormat="1" ht="15" customHeight="1" x14ac:dyDescent="0.25">
      <c r="A388" s="65"/>
      <c r="B388" s="73"/>
      <c r="C388" s="56" t="s">
        <v>14</v>
      </c>
      <c r="D388" s="56" t="s">
        <v>8</v>
      </c>
      <c r="E388" s="163" t="s">
        <v>772</v>
      </c>
      <c r="F388" s="167" t="s">
        <v>773</v>
      </c>
      <c r="G388" s="92"/>
      <c r="H388" s="78">
        <v>393870.82</v>
      </c>
      <c r="I388" s="79"/>
      <c r="J388" s="49"/>
      <c r="L388" s="52"/>
      <c r="R388" s="63"/>
      <c r="S388" s="64"/>
      <c r="T388" s="63"/>
      <c r="AE388" s="34"/>
    </row>
    <row r="389" spans="1:31" s="80" customFormat="1" ht="15" customHeight="1" x14ac:dyDescent="0.25">
      <c r="A389" s="65"/>
      <c r="B389" s="73"/>
      <c r="C389" s="56" t="s">
        <v>14</v>
      </c>
      <c r="D389" s="56" t="s">
        <v>8</v>
      </c>
      <c r="E389" s="163" t="s">
        <v>774</v>
      </c>
      <c r="F389" s="167" t="s">
        <v>775</v>
      </c>
      <c r="G389" s="92"/>
      <c r="H389" s="78">
        <v>0</v>
      </c>
      <c r="I389" s="79"/>
      <c r="J389" s="49"/>
      <c r="L389" s="52"/>
      <c r="R389" s="63"/>
      <c r="S389" s="64"/>
      <c r="T389" s="63"/>
      <c r="AE389" s="34"/>
    </row>
    <row r="390" spans="1:31" s="80" customFormat="1" ht="15" customHeight="1" x14ac:dyDescent="0.25">
      <c r="A390" s="65"/>
      <c r="B390" s="73"/>
      <c r="C390" s="56" t="s">
        <v>14</v>
      </c>
      <c r="D390" s="56" t="s">
        <v>8</v>
      </c>
      <c r="E390" s="163" t="s">
        <v>776</v>
      </c>
      <c r="F390" s="167" t="s">
        <v>777</v>
      </c>
      <c r="G390" s="92"/>
      <c r="H390" s="78">
        <v>0</v>
      </c>
      <c r="I390" s="79"/>
      <c r="J390" s="49"/>
      <c r="L390" s="52"/>
      <c r="R390" s="63"/>
      <c r="S390" s="64"/>
      <c r="T390" s="63"/>
      <c r="AE390" s="34"/>
    </row>
    <row r="391" spans="1:31" s="80" customFormat="1" ht="15" customHeight="1" x14ac:dyDescent="0.25">
      <c r="A391" s="65" t="s">
        <v>11</v>
      </c>
      <c r="B391" s="73"/>
      <c r="C391" s="56" t="s">
        <v>14</v>
      </c>
      <c r="D391" s="56" t="s">
        <v>14</v>
      </c>
      <c r="E391" s="160" t="s">
        <v>778</v>
      </c>
      <c r="F391" s="172" t="s">
        <v>779</v>
      </c>
      <c r="G391" s="133">
        <f>+G392+G393+G394</f>
        <v>0</v>
      </c>
      <c r="H391" s="105">
        <v>110732.69</v>
      </c>
      <c r="I391" s="106"/>
      <c r="J391" s="49"/>
      <c r="L391" s="52"/>
      <c r="R391" s="63"/>
      <c r="S391" s="64"/>
      <c r="T391" s="63"/>
      <c r="AE391" s="34"/>
    </row>
    <row r="392" spans="1:31" s="80" customFormat="1" ht="15" customHeight="1" x14ac:dyDescent="0.25">
      <c r="A392" s="65"/>
      <c r="B392" s="73"/>
      <c r="C392" s="56" t="s">
        <v>14</v>
      </c>
      <c r="D392" s="56" t="s">
        <v>8</v>
      </c>
      <c r="E392" s="163" t="s">
        <v>780</v>
      </c>
      <c r="F392" s="167" t="s">
        <v>781</v>
      </c>
      <c r="G392" s="92"/>
      <c r="H392" s="95">
        <v>110732.69</v>
      </c>
      <c r="I392" s="85"/>
      <c r="J392" s="49"/>
      <c r="L392" s="52"/>
      <c r="R392" s="63"/>
      <c r="S392" s="64"/>
      <c r="T392" s="63"/>
      <c r="AE392" s="34"/>
    </row>
    <row r="393" spans="1:31" s="80" customFormat="1" ht="15" customHeight="1" x14ac:dyDescent="0.25">
      <c r="A393" s="65"/>
      <c r="B393" s="73"/>
      <c r="C393" s="56" t="s">
        <v>14</v>
      </c>
      <c r="D393" s="56" t="s">
        <v>8</v>
      </c>
      <c r="E393" s="163" t="s">
        <v>782</v>
      </c>
      <c r="F393" s="167" t="s">
        <v>783</v>
      </c>
      <c r="G393" s="92"/>
      <c r="H393" s="95">
        <v>0</v>
      </c>
      <c r="I393" s="85"/>
      <c r="J393" s="49"/>
      <c r="L393" s="52"/>
      <c r="R393" s="63"/>
      <c r="S393" s="64"/>
      <c r="T393" s="63"/>
      <c r="AE393" s="34"/>
    </row>
    <row r="394" spans="1:31" s="80" customFormat="1" ht="15" customHeight="1" x14ac:dyDescent="0.25">
      <c r="A394" s="65"/>
      <c r="B394" s="73"/>
      <c r="C394" s="56" t="s">
        <v>14</v>
      </c>
      <c r="D394" s="56" t="s">
        <v>8</v>
      </c>
      <c r="E394" s="163" t="s">
        <v>784</v>
      </c>
      <c r="F394" s="167" t="s">
        <v>785</v>
      </c>
      <c r="G394" s="92"/>
      <c r="H394" s="95">
        <v>0</v>
      </c>
      <c r="I394" s="85"/>
      <c r="J394" s="49"/>
      <c r="L394" s="52"/>
      <c r="R394" s="63"/>
      <c r="S394" s="64"/>
      <c r="T394" s="63"/>
      <c r="AE394" s="34"/>
    </row>
    <row r="395" spans="1:31" s="80" customFormat="1" ht="15" customHeight="1" x14ac:dyDescent="0.25">
      <c r="A395" s="65" t="s">
        <v>11</v>
      </c>
      <c r="B395" s="73"/>
      <c r="C395" s="56" t="s">
        <v>14</v>
      </c>
      <c r="D395" s="56" t="s">
        <v>14</v>
      </c>
      <c r="E395" s="158" t="s">
        <v>786</v>
      </c>
      <c r="F395" s="185" t="s">
        <v>787</v>
      </c>
      <c r="G395" s="109">
        <f>+G396+G400</f>
        <v>0</v>
      </c>
      <c r="H395" s="60">
        <v>16445917.880000001</v>
      </c>
      <c r="I395" s="61"/>
      <c r="J395" s="49"/>
      <c r="L395" s="52"/>
      <c r="R395" s="63"/>
      <c r="S395" s="64"/>
      <c r="T395" s="63"/>
      <c r="AE395" s="34"/>
    </row>
    <row r="396" spans="1:31" s="80" customFormat="1" ht="15" customHeight="1" x14ac:dyDescent="0.25">
      <c r="A396" s="65" t="s">
        <v>11</v>
      </c>
      <c r="B396" s="73"/>
      <c r="C396" s="56" t="s">
        <v>14</v>
      </c>
      <c r="D396" s="56" t="s">
        <v>14</v>
      </c>
      <c r="E396" s="160" t="s">
        <v>788</v>
      </c>
      <c r="F396" s="172" t="s">
        <v>789</v>
      </c>
      <c r="G396" s="133">
        <f>SUM(G397:G399)</f>
        <v>0</v>
      </c>
      <c r="H396" s="105">
        <v>110758.45000000001</v>
      </c>
      <c r="I396" s="106"/>
      <c r="J396" s="49"/>
      <c r="L396" s="52"/>
      <c r="R396" s="63"/>
      <c r="S396" s="64"/>
      <c r="T396" s="63"/>
      <c r="AE396" s="34"/>
    </row>
    <row r="397" spans="1:31" s="80" customFormat="1" ht="15" customHeight="1" x14ac:dyDescent="0.25">
      <c r="A397" s="65"/>
      <c r="B397" s="73"/>
      <c r="C397" s="56" t="s">
        <v>14</v>
      </c>
      <c r="D397" s="56" t="s">
        <v>8</v>
      </c>
      <c r="E397" s="163" t="s">
        <v>790</v>
      </c>
      <c r="F397" s="167" t="s">
        <v>791</v>
      </c>
      <c r="G397" s="92"/>
      <c r="H397" s="95">
        <v>110758.45000000001</v>
      </c>
      <c r="I397" s="85"/>
      <c r="J397" s="49"/>
      <c r="L397" s="52"/>
      <c r="R397" s="63"/>
      <c r="S397" s="64"/>
      <c r="T397" s="63"/>
      <c r="AE397" s="34"/>
    </row>
    <row r="398" spans="1:31" s="80" customFormat="1" ht="15" customHeight="1" x14ac:dyDescent="0.25">
      <c r="A398" s="65"/>
      <c r="B398" s="73"/>
      <c r="C398" s="56" t="s">
        <v>14</v>
      </c>
      <c r="D398" s="56" t="s">
        <v>8</v>
      </c>
      <c r="E398" s="163" t="s">
        <v>792</v>
      </c>
      <c r="F398" s="167" t="s">
        <v>793</v>
      </c>
      <c r="G398" s="92"/>
      <c r="H398" s="95">
        <v>0</v>
      </c>
      <c r="I398" s="85"/>
      <c r="J398" s="49"/>
      <c r="L398" s="52"/>
      <c r="R398" s="63"/>
      <c r="S398" s="64"/>
      <c r="T398" s="63"/>
      <c r="AE398" s="34"/>
    </row>
    <row r="399" spans="1:31" s="80" customFormat="1" ht="15" customHeight="1" x14ac:dyDescent="0.25">
      <c r="A399" s="65"/>
      <c r="B399" s="73"/>
      <c r="C399" s="56" t="s">
        <v>14</v>
      </c>
      <c r="D399" s="56" t="s">
        <v>8</v>
      </c>
      <c r="E399" s="163" t="s">
        <v>794</v>
      </c>
      <c r="F399" s="167" t="s">
        <v>795</v>
      </c>
      <c r="G399" s="92"/>
      <c r="H399" s="95">
        <v>0</v>
      </c>
      <c r="I399" s="85"/>
      <c r="J399" s="49"/>
      <c r="L399" s="52"/>
      <c r="R399" s="63"/>
      <c r="S399" s="64"/>
      <c r="T399" s="63"/>
      <c r="AE399" s="34"/>
    </row>
    <row r="400" spans="1:31" s="80" customFormat="1" ht="15" customHeight="1" x14ac:dyDescent="0.25">
      <c r="A400" s="65" t="s">
        <v>11</v>
      </c>
      <c r="B400" s="73"/>
      <c r="C400" s="56" t="s">
        <v>14</v>
      </c>
      <c r="D400" s="56" t="s">
        <v>14</v>
      </c>
      <c r="E400" s="160" t="s">
        <v>796</v>
      </c>
      <c r="F400" s="172" t="s">
        <v>797</v>
      </c>
      <c r="G400" s="133">
        <f>SUM(G401:G403)</f>
        <v>0</v>
      </c>
      <c r="H400" s="105">
        <v>16335159.430000002</v>
      </c>
      <c r="I400" s="106"/>
      <c r="J400" s="49"/>
      <c r="L400" s="52"/>
      <c r="R400" s="63"/>
      <c r="S400" s="64"/>
      <c r="T400" s="63"/>
      <c r="AE400" s="34"/>
    </row>
    <row r="401" spans="1:31" s="80" customFormat="1" ht="15" customHeight="1" x14ac:dyDescent="0.25">
      <c r="A401" s="65"/>
      <c r="B401" s="73"/>
      <c r="C401" s="56" t="s">
        <v>14</v>
      </c>
      <c r="D401" s="56" t="s">
        <v>8</v>
      </c>
      <c r="E401" s="163" t="s">
        <v>798</v>
      </c>
      <c r="F401" s="167" t="s">
        <v>799</v>
      </c>
      <c r="G401" s="92"/>
      <c r="H401" s="95">
        <v>14376604.580000002</v>
      </c>
      <c r="I401" s="85"/>
      <c r="J401" s="49"/>
      <c r="L401" s="52"/>
      <c r="R401" s="63"/>
      <c r="S401" s="64"/>
      <c r="T401" s="63"/>
      <c r="AE401" s="34"/>
    </row>
    <row r="402" spans="1:31" s="80" customFormat="1" ht="15" customHeight="1" x14ac:dyDescent="0.25">
      <c r="A402" s="65"/>
      <c r="B402" s="73"/>
      <c r="C402" s="56" t="s">
        <v>14</v>
      </c>
      <c r="D402" s="56" t="s">
        <v>8</v>
      </c>
      <c r="E402" s="163" t="s">
        <v>800</v>
      </c>
      <c r="F402" s="167" t="s">
        <v>801</v>
      </c>
      <c r="G402" s="92"/>
      <c r="H402" s="95">
        <v>1958554.85</v>
      </c>
      <c r="I402" s="85"/>
      <c r="J402" s="49"/>
      <c r="L402" s="52"/>
      <c r="R402" s="63"/>
      <c r="S402" s="64"/>
      <c r="T402" s="63"/>
      <c r="AE402" s="34"/>
    </row>
    <row r="403" spans="1:31" s="80" customFormat="1" ht="15" customHeight="1" x14ac:dyDescent="0.25">
      <c r="A403" s="65"/>
      <c r="B403" s="73"/>
      <c r="C403" s="56" t="s">
        <v>14</v>
      </c>
      <c r="D403" s="56" t="s">
        <v>8</v>
      </c>
      <c r="E403" s="163" t="s">
        <v>802</v>
      </c>
      <c r="F403" s="167" t="s">
        <v>803</v>
      </c>
      <c r="G403" s="92"/>
      <c r="H403" s="95">
        <v>0</v>
      </c>
      <c r="I403" s="85"/>
      <c r="J403" s="49"/>
      <c r="L403" s="52"/>
      <c r="R403" s="63"/>
      <c r="S403" s="64"/>
      <c r="T403" s="63"/>
      <c r="AE403" s="34"/>
    </row>
    <row r="404" spans="1:31" s="80" customFormat="1" ht="15" customHeight="1" x14ac:dyDescent="0.25">
      <c r="A404" s="65" t="s">
        <v>11</v>
      </c>
      <c r="B404" s="73"/>
      <c r="C404" s="56" t="s">
        <v>14</v>
      </c>
      <c r="D404" s="56" t="s">
        <v>14</v>
      </c>
      <c r="E404" s="158" t="s">
        <v>804</v>
      </c>
      <c r="F404" s="185" t="s">
        <v>805</v>
      </c>
      <c r="G404" s="109">
        <f>+G405+G409</f>
        <v>0</v>
      </c>
      <c r="H404" s="60">
        <v>9786138.5300000012</v>
      </c>
      <c r="I404" s="61"/>
      <c r="J404" s="49"/>
      <c r="L404" s="52"/>
      <c r="R404" s="63"/>
      <c r="S404" s="64"/>
      <c r="T404" s="63"/>
      <c r="AE404" s="34"/>
    </row>
    <row r="405" spans="1:31" s="80" customFormat="1" ht="15" customHeight="1" x14ac:dyDescent="0.25">
      <c r="A405" s="65" t="s">
        <v>11</v>
      </c>
      <c r="B405" s="73"/>
      <c r="C405" s="56" t="s">
        <v>14</v>
      </c>
      <c r="D405" s="56" t="s">
        <v>14</v>
      </c>
      <c r="E405" s="160" t="s">
        <v>806</v>
      </c>
      <c r="F405" s="172" t="s">
        <v>807</v>
      </c>
      <c r="G405" s="133">
        <f>SUM(G406:G408)</f>
        <v>0</v>
      </c>
      <c r="H405" s="105">
        <v>1896088.25</v>
      </c>
      <c r="I405" s="106"/>
      <c r="J405" s="49"/>
      <c r="L405" s="52"/>
      <c r="R405" s="63"/>
      <c r="S405" s="64"/>
      <c r="T405" s="63"/>
      <c r="AE405" s="34"/>
    </row>
    <row r="406" spans="1:31" s="80" customFormat="1" ht="15" customHeight="1" x14ac:dyDescent="0.25">
      <c r="A406" s="65"/>
      <c r="B406" s="73"/>
      <c r="C406" s="56" t="s">
        <v>14</v>
      </c>
      <c r="D406" s="56" t="s">
        <v>8</v>
      </c>
      <c r="E406" s="163" t="s">
        <v>808</v>
      </c>
      <c r="F406" s="167" t="s">
        <v>809</v>
      </c>
      <c r="G406" s="92"/>
      <c r="H406" s="95">
        <v>1807405.94</v>
      </c>
      <c r="I406" s="85"/>
      <c r="J406" s="49"/>
      <c r="L406" s="52"/>
      <c r="R406" s="63"/>
      <c r="S406" s="64"/>
      <c r="T406" s="63"/>
      <c r="AE406" s="34"/>
    </row>
    <row r="407" spans="1:31" s="80" customFormat="1" ht="15" customHeight="1" x14ac:dyDescent="0.25">
      <c r="A407" s="65"/>
      <c r="B407" s="73"/>
      <c r="C407" s="56" t="s">
        <v>14</v>
      </c>
      <c r="D407" s="56" t="s">
        <v>8</v>
      </c>
      <c r="E407" s="163" t="s">
        <v>810</v>
      </c>
      <c r="F407" s="167" t="s">
        <v>811</v>
      </c>
      <c r="G407" s="92"/>
      <c r="H407" s="95">
        <v>88682.31</v>
      </c>
      <c r="I407" s="85"/>
      <c r="J407" s="49"/>
      <c r="L407" s="52"/>
      <c r="R407" s="63"/>
      <c r="S407" s="64"/>
      <c r="T407" s="63"/>
      <c r="AE407" s="34"/>
    </row>
    <row r="408" spans="1:31" s="80" customFormat="1" ht="15" customHeight="1" x14ac:dyDescent="0.25">
      <c r="A408" s="65"/>
      <c r="B408" s="73"/>
      <c r="C408" s="56" t="s">
        <v>14</v>
      </c>
      <c r="D408" s="56" t="s">
        <v>8</v>
      </c>
      <c r="E408" s="163" t="s">
        <v>812</v>
      </c>
      <c r="F408" s="167" t="s">
        <v>813</v>
      </c>
      <c r="G408" s="92"/>
      <c r="H408" s="95">
        <v>0</v>
      </c>
      <c r="I408" s="85"/>
      <c r="J408" s="49"/>
      <c r="L408" s="52"/>
      <c r="R408" s="63"/>
      <c r="S408" s="64"/>
      <c r="T408" s="63"/>
      <c r="AE408" s="34"/>
    </row>
    <row r="409" spans="1:31" s="80" customFormat="1" ht="15" customHeight="1" x14ac:dyDescent="0.25">
      <c r="A409" s="65" t="s">
        <v>11</v>
      </c>
      <c r="B409" s="73"/>
      <c r="C409" s="56" t="s">
        <v>14</v>
      </c>
      <c r="D409" s="56" t="s">
        <v>14</v>
      </c>
      <c r="E409" s="160" t="s">
        <v>814</v>
      </c>
      <c r="F409" s="172" t="s">
        <v>815</v>
      </c>
      <c r="G409" s="133">
        <f>SUM(G410:G412)</f>
        <v>0</v>
      </c>
      <c r="H409" s="105">
        <v>7890050.2800000003</v>
      </c>
      <c r="I409" s="106"/>
      <c r="J409" s="49"/>
      <c r="L409" s="52"/>
      <c r="R409" s="63"/>
      <c r="S409" s="64"/>
      <c r="T409" s="63"/>
      <c r="AE409" s="34"/>
    </row>
    <row r="410" spans="1:31" s="80" customFormat="1" ht="15" customHeight="1" x14ac:dyDescent="0.25">
      <c r="A410" s="65"/>
      <c r="B410" s="73"/>
      <c r="C410" s="56" t="s">
        <v>14</v>
      </c>
      <c r="D410" s="56" t="s">
        <v>8</v>
      </c>
      <c r="E410" s="163" t="s">
        <v>816</v>
      </c>
      <c r="F410" s="167" t="s">
        <v>817</v>
      </c>
      <c r="G410" s="92"/>
      <c r="H410" s="95">
        <v>7341371.5200000005</v>
      </c>
      <c r="I410" s="85"/>
      <c r="J410" s="49"/>
      <c r="L410" s="52"/>
      <c r="R410" s="63"/>
      <c r="S410" s="64"/>
      <c r="T410" s="63"/>
      <c r="AE410" s="34"/>
    </row>
    <row r="411" spans="1:31" s="80" customFormat="1" ht="15" customHeight="1" x14ac:dyDescent="0.25">
      <c r="A411" s="65"/>
      <c r="B411" s="73"/>
      <c r="C411" s="56" t="s">
        <v>14</v>
      </c>
      <c r="D411" s="56" t="s">
        <v>8</v>
      </c>
      <c r="E411" s="163" t="s">
        <v>818</v>
      </c>
      <c r="F411" s="167" t="s">
        <v>819</v>
      </c>
      <c r="G411" s="92"/>
      <c r="H411" s="95">
        <v>548678.76</v>
      </c>
      <c r="I411" s="85"/>
      <c r="J411" s="49"/>
      <c r="L411" s="52"/>
      <c r="R411" s="63"/>
      <c r="S411" s="64"/>
      <c r="T411" s="63"/>
      <c r="AE411" s="34"/>
    </row>
    <row r="412" spans="1:31" s="80" customFormat="1" ht="15" customHeight="1" x14ac:dyDescent="0.25">
      <c r="A412" s="65"/>
      <c r="B412" s="73"/>
      <c r="C412" s="56" t="s">
        <v>14</v>
      </c>
      <c r="D412" s="56" t="s">
        <v>8</v>
      </c>
      <c r="E412" s="163" t="s">
        <v>820</v>
      </c>
      <c r="F412" s="167" t="s">
        <v>821</v>
      </c>
      <c r="G412" s="92"/>
      <c r="H412" s="95">
        <v>0</v>
      </c>
      <c r="I412" s="85"/>
      <c r="J412" s="49"/>
      <c r="L412" s="52"/>
      <c r="R412" s="63"/>
      <c r="S412" s="64"/>
      <c r="T412" s="63"/>
      <c r="AE412" s="34"/>
    </row>
    <row r="413" spans="1:31" s="80" customFormat="1" ht="15" customHeight="1" x14ac:dyDescent="0.25">
      <c r="A413" s="65" t="s">
        <v>11</v>
      </c>
      <c r="B413" s="73"/>
      <c r="C413" s="56" t="s">
        <v>14</v>
      </c>
      <c r="D413" s="56" t="s">
        <v>14</v>
      </c>
      <c r="E413" s="158" t="s">
        <v>822</v>
      </c>
      <c r="F413" s="185" t="s">
        <v>823</v>
      </c>
      <c r="G413" s="109">
        <f>+G414+G415+G416</f>
        <v>0</v>
      </c>
      <c r="H413" s="60">
        <v>3001529.9499999997</v>
      </c>
      <c r="I413" s="61"/>
      <c r="J413" s="49"/>
      <c r="L413" s="52"/>
      <c r="R413" s="63"/>
      <c r="S413" s="64"/>
      <c r="T413" s="63"/>
      <c r="AE413" s="34"/>
    </row>
    <row r="414" spans="1:31" s="80" customFormat="1" ht="15" customHeight="1" x14ac:dyDescent="0.25">
      <c r="A414" s="65"/>
      <c r="B414" s="73"/>
      <c r="C414" s="56" t="s">
        <v>14</v>
      </c>
      <c r="D414" s="56" t="s">
        <v>8</v>
      </c>
      <c r="E414" s="160" t="s">
        <v>824</v>
      </c>
      <c r="F414" s="172" t="s">
        <v>825</v>
      </c>
      <c r="G414" s="103"/>
      <c r="H414" s="105">
        <v>728564.19</v>
      </c>
      <c r="I414" s="106"/>
      <c r="J414" s="49"/>
      <c r="L414" s="52"/>
      <c r="R414" s="63"/>
      <c r="S414" s="64"/>
      <c r="T414" s="63"/>
      <c r="AE414" s="34"/>
    </row>
    <row r="415" spans="1:31" s="80" customFormat="1" ht="15" customHeight="1" x14ac:dyDescent="0.25">
      <c r="A415" s="65"/>
      <c r="B415" s="73"/>
      <c r="C415" s="56" t="s">
        <v>14</v>
      </c>
      <c r="D415" s="56" t="s">
        <v>8</v>
      </c>
      <c r="E415" s="160" t="s">
        <v>826</v>
      </c>
      <c r="F415" s="172" t="s">
        <v>827</v>
      </c>
      <c r="G415" s="103"/>
      <c r="H415" s="105">
        <v>0</v>
      </c>
      <c r="I415" s="106"/>
      <c r="J415" s="49"/>
      <c r="L415" s="52"/>
      <c r="R415" s="63"/>
      <c r="S415" s="64"/>
      <c r="T415" s="63"/>
      <c r="AE415" s="34"/>
    </row>
    <row r="416" spans="1:31" s="80" customFormat="1" ht="15" customHeight="1" x14ac:dyDescent="0.25">
      <c r="A416" s="65" t="s">
        <v>11</v>
      </c>
      <c r="B416" s="73"/>
      <c r="C416" s="56" t="s">
        <v>14</v>
      </c>
      <c r="D416" s="56" t="s">
        <v>14</v>
      </c>
      <c r="E416" s="160" t="s">
        <v>828</v>
      </c>
      <c r="F416" s="172" t="s">
        <v>829</v>
      </c>
      <c r="G416" s="133">
        <f>SUM(G417:G420)</f>
        <v>0</v>
      </c>
      <c r="H416" s="105">
        <v>2272965.7599999998</v>
      </c>
      <c r="I416" s="106"/>
      <c r="J416" s="49"/>
      <c r="L416" s="52"/>
      <c r="R416" s="63"/>
      <c r="S416" s="64"/>
      <c r="T416" s="63"/>
      <c r="AE416" s="34"/>
    </row>
    <row r="417" spans="1:31" s="80" customFormat="1" ht="15" customHeight="1" x14ac:dyDescent="0.25">
      <c r="A417" s="65"/>
      <c r="B417" s="73"/>
      <c r="C417" s="56" t="s">
        <v>14</v>
      </c>
      <c r="D417" s="56" t="s">
        <v>8</v>
      </c>
      <c r="E417" s="163" t="s">
        <v>830</v>
      </c>
      <c r="F417" s="167" t="s">
        <v>831</v>
      </c>
      <c r="G417" s="92"/>
      <c r="H417" s="95">
        <v>1041135.21</v>
      </c>
      <c r="I417" s="85"/>
      <c r="J417" s="49"/>
      <c r="L417" s="52"/>
      <c r="R417" s="63"/>
      <c r="S417" s="64"/>
      <c r="T417" s="63"/>
      <c r="AE417" s="34"/>
    </row>
    <row r="418" spans="1:31" s="80" customFormat="1" ht="15" customHeight="1" x14ac:dyDescent="0.25">
      <c r="A418" s="65"/>
      <c r="B418" s="73"/>
      <c r="C418" s="56" t="s">
        <v>14</v>
      </c>
      <c r="D418" s="56" t="s">
        <v>8</v>
      </c>
      <c r="E418" s="163" t="s">
        <v>832</v>
      </c>
      <c r="F418" s="167" t="s">
        <v>833</v>
      </c>
      <c r="G418" s="92"/>
      <c r="H418" s="95">
        <v>598863.12</v>
      </c>
      <c r="I418" s="85"/>
      <c r="J418" s="49"/>
      <c r="L418" s="52"/>
      <c r="R418" s="63"/>
      <c r="S418" s="64"/>
      <c r="T418" s="63"/>
      <c r="AE418" s="34"/>
    </row>
    <row r="419" spans="1:31" s="136" customFormat="1" ht="15" customHeight="1" x14ac:dyDescent="0.25">
      <c r="A419" s="65"/>
      <c r="B419" s="73" t="s">
        <v>7</v>
      </c>
      <c r="C419" s="56" t="s">
        <v>7</v>
      </c>
      <c r="D419" s="56" t="s">
        <v>8</v>
      </c>
      <c r="E419" s="163" t="s">
        <v>834</v>
      </c>
      <c r="F419" s="167" t="s">
        <v>835</v>
      </c>
      <c r="G419" s="92"/>
      <c r="H419" s="95">
        <v>22392.98</v>
      </c>
      <c r="I419" s="85"/>
      <c r="J419" s="49"/>
      <c r="L419" s="52"/>
      <c r="R419" s="63"/>
      <c r="S419" s="64"/>
      <c r="T419" s="63"/>
      <c r="AE419" s="114"/>
    </row>
    <row r="420" spans="1:31" s="136" customFormat="1" ht="15" customHeight="1" x14ac:dyDescent="0.25">
      <c r="A420" s="65"/>
      <c r="B420" s="73"/>
      <c r="C420" s="56" t="s">
        <v>14</v>
      </c>
      <c r="D420" s="56" t="s">
        <v>8</v>
      </c>
      <c r="E420" s="163" t="s">
        <v>836</v>
      </c>
      <c r="F420" s="167" t="s">
        <v>837</v>
      </c>
      <c r="G420" s="92"/>
      <c r="H420" s="95">
        <v>610574.44999999995</v>
      </c>
      <c r="I420" s="85"/>
      <c r="J420" s="49"/>
      <c r="L420" s="52"/>
      <c r="R420" s="63"/>
      <c r="S420" s="64"/>
      <c r="T420" s="63"/>
      <c r="AE420" s="114"/>
    </row>
    <row r="421" spans="1:31" s="80" customFormat="1" ht="15" customHeight="1" x14ac:dyDescent="0.25">
      <c r="A421" s="65" t="s">
        <v>11</v>
      </c>
      <c r="B421" s="73"/>
      <c r="C421" s="56" t="s">
        <v>14</v>
      </c>
      <c r="D421" s="56" t="s">
        <v>14</v>
      </c>
      <c r="E421" s="190" t="s">
        <v>838</v>
      </c>
      <c r="F421" s="191" t="s">
        <v>839</v>
      </c>
      <c r="G421" s="192"/>
      <c r="H421" s="84">
        <v>8698369.3100000005</v>
      </c>
      <c r="I421" s="85"/>
      <c r="J421" s="49"/>
      <c r="L421" s="52"/>
      <c r="R421" s="63"/>
      <c r="S421" s="64"/>
      <c r="T421" s="63"/>
      <c r="AE421" s="34"/>
    </row>
    <row r="422" spans="1:31" s="80" customFormat="1" ht="15" customHeight="1" x14ac:dyDescent="0.25">
      <c r="A422" s="65"/>
      <c r="B422" s="73"/>
      <c r="C422" s="56" t="s">
        <v>14</v>
      </c>
      <c r="D422" s="56" t="s">
        <v>8</v>
      </c>
      <c r="E422" s="158" t="s">
        <v>840</v>
      </c>
      <c r="F422" s="185" t="s">
        <v>841</v>
      </c>
      <c r="G422" s="140"/>
      <c r="H422" s="113">
        <v>325063.34000000003</v>
      </c>
      <c r="I422" s="85"/>
      <c r="J422" s="49"/>
      <c r="L422" s="52"/>
      <c r="R422" s="63"/>
      <c r="S422" s="64"/>
      <c r="T422" s="63"/>
      <c r="AE422" s="34"/>
    </row>
    <row r="423" spans="1:31" s="80" customFormat="1" ht="15" customHeight="1" x14ac:dyDescent="0.25">
      <c r="A423" s="65" t="s">
        <v>11</v>
      </c>
      <c r="B423" s="73"/>
      <c r="C423" s="56" t="s">
        <v>14</v>
      </c>
      <c r="D423" s="56" t="s">
        <v>14</v>
      </c>
      <c r="E423" s="158" t="s">
        <v>842</v>
      </c>
      <c r="F423" s="185" t="s">
        <v>843</v>
      </c>
      <c r="G423" s="109">
        <f>+G424</f>
        <v>0</v>
      </c>
      <c r="H423" s="60">
        <v>8373305.9700000007</v>
      </c>
      <c r="I423" s="61"/>
      <c r="J423" s="49"/>
      <c r="L423" s="52"/>
      <c r="R423" s="63"/>
      <c r="S423" s="64"/>
      <c r="T423" s="63"/>
      <c r="AE423" s="34"/>
    </row>
    <row r="424" spans="1:31" s="33" customFormat="1" ht="15" customHeight="1" x14ac:dyDescent="0.25">
      <c r="A424" s="98" t="s">
        <v>11</v>
      </c>
      <c r="B424" s="99"/>
      <c r="C424" s="56" t="s">
        <v>14</v>
      </c>
      <c r="D424" s="56" t="s">
        <v>14</v>
      </c>
      <c r="E424" s="160" t="s">
        <v>844</v>
      </c>
      <c r="F424" s="172" t="s">
        <v>845</v>
      </c>
      <c r="G424" s="133">
        <f>+G425+G426</f>
        <v>0</v>
      </c>
      <c r="H424" s="105">
        <v>2543813.66</v>
      </c>
      <c r="I424" s="106"/>
      <c r="J424" s="49"/>
      <c r="L424" s="52"/>
      <c r="R424" s="63"/>
      <c r="S424" s="64"/>
      <c r="T424" s="63"/>
      <c r="AE424" s="34"/>
    </row>
    <row r="425" spans="1:31" s="33" customFormat="1" ht="15" customHeight="1" x14ac:dyDescent="0.25">
      <c r="A425" s="98"/>
      <c r="B425" s="99"/>
      <c r="C425" s="56" t="s">
        <v>14</v>
      </c>
      <c r="D425" s="56" t="s">
        <v>8</v>
      </c>
      <c r="E425" s="163" t="s">
        <v>846</v>
      </c>
      <c r="F425" s="167" t="s">
        <v>847</v>
      </c>
      <c r="G425" s="92"/>
      <c r="H425" s="95">
        <v>0</v>
      </c>
      <c r="I425" s="85"/>
      <c r="J425" s="49"/>
      <c r="L425" s="52"/>
      <c r="R425" s="63"/>
      <c r="S425" s="64"/>
      <c r="T425" s="63"/>
      <c r="AE425" s="34"/>
    </row>
    <row r="426" spans="1:31" s="33" customFormat="1" ht="15" customHeight="1" x14ac:dyDescent="0.25">
      <c r="A426" s="98"/>
      <c r="B426" s="99"/>
      <c r="C426" s="56" t="s">
        <v>14</v>
      </c>
      <c r="D426" s="56" t="s">
        <v>8</v>
      </c>
      <c r="E426" s="163" t="s">
        <v>848</v>
      </c>
      <c r="F426" s="167" t="s">
        <v>849</v>
      </c>
      <c r="G426" s="92"/>
      <c r="H426" s="95">
        <v>2543813.66</v>
      </c>
      <c r="I426" s="85"/>
      <c r="J426" s="49"/>
      <c r="L426" s="52"/>
      <c r="R426" s="63"/>
      <c r="S426" s="64"/>
      <c r="T426" s="63"/>
      <c r="AE426" s="34"/>
    </row>
    <row r="427" spans="1:31" s="33" customFormat="1" ht="15" customHeight="1" x14ac:dyDescent="0.25">
      <c r="A427" s="98"/>
      <c r="B427" s="99"/>
      <c r="C427" s="56" t="s">
        <v>14</v>
      </c>
      <c r="D427" s="56" t="s">
        <v>8</v>
      </c>
      <c r="E427" s="158" t="s">
        <v>850</v>
      </c>
      <c r="F427" s="197" t="s">
        <v>851</v>
      </c>
      <c r="G427" s="198"/>
      <c r="H427" s="111">
        <v>5829492.3100000005</v>
      </c>
      <c r="I427" s="85"/>
      <c r="J427" s="49"/>
      <c r="L427" s="52"/>
      <c r="R427" s="63"/>
      <c r="S427" s="64"/>
      <c r="T427" s="63"/>
      <c r="AE427" s="34"/>
    </row>
    <row r="428" spans="1:31" s="33" customFormat="1" ht="15" customHeight="1" x14ac:dyDescent="0.25">
      <c r="A428" s="98" t="s">
        <v>11</v>
      </c>
      <c r="B428" s="99"/>
      <c r="C428" s="56" t="s">
        <v>14</v>
      </c>
      <c r="D428" s="56" t="s">
        <v>14</v>
      </c>
      <c r="E428" s="158" t="s">
        <v>852</v>
      </c>
      <c r="F428" s="185" t="s">
        <v>853</v>
      </c>
      <c r="G428" s="109">
        <f>+G429+G430</f>
        <v>0</v>
      </c>
      <c r="H428" s="60">
        <v>0</v>
      </c>
      <c r="I428" s="61"/>
      <c r="J428" s="49"/>
      <c r="L428" s="52"/>
      <c r="R428" s="63"/>
      <c r="S428" s="64"/>
      <c r="T428" s="63"/>
      <c r="AE428" s="34"/>
    </row>
    <row r="429" spans="1:31" s="33" customFormat="1" ht="15" customHeight="1" x14ac:dyDescent="0.25">
      <c r="A429" s="98"/>
      <c r="B429" s="99"/>
      <c r="C429" s="56" t="s">
        <v>14</v>
      </c>
      <c r="D429" s="56" t="s">
        <v>8</v>
      </c>
      <c r="E429" s="160" t="s">
        <v>854</v>
      </c>
      <c r="F429" s="172" t="s">
        <v>855</v>
      </c>
      <c r="G429" s="103"/>
      <c r="H429" s="111">
        <v>0</v>
      </c>
      <c r="I429" s="85"/>
      <c r="J429" s="49"/>
      <c r="L429" s="52"/>
      <c r="R429" s="63"/>
      <c r="S429" s="64"/>
      <c r="T429" s="63"/>
      <c r="AE429" s="34"/>
    </row>
    <row r="430" spans="1:31" s="33" customFormat="1" ht="15" customHeight="1" x14ac:dyDescent="0.25">
      <c r="A430" s="98"/>
      <c r="B430" s="99"/>
      <c r="C430" s="56" t="s">
        <v>14</v>
      </c>
      <c r="D430" s="56" t="s">
        <v>8</v>
      </c>
      <c r="E430" s="160" t="s">
        <v>856</v>
      </c>
      <c r="F430" s="172" t="s">
        <v>857</v>
      </c>
      <c r="G430" s="103"/>
      <c r="H430" s="111">
        <v>0</v>
      </c>
      <c r="I430" s="85"/>
      <c r="J430" s="49"/>
      <c r="L430" s="52"/>
      <c r="R430" s="63"/>
      <c r="S430" s="64"/>
      <c r="T430" s="63"/>
      <c r="AE430" s="34"/>
    </row>
    <row r="431" spans="1:31" s="33" customFormat="1" ht="15" customHeight="1" x14ac:dyDescent="0.25">
      <c r="A431" s="98" t="s">
        <v>11</v>
      </c>
      <c r="B431" s="99"/>
      <c r="C431" s="56" t="s">
        <v>14</v>
      </c>
      <c r="D431" s="56" t="s">
        <v>14</v>
      </c>
      <c r="E431" s="158" t="s">
        <v>858</v>
      </c>
      <c r="F431" s="185" t="s">
        <v>859</v>
      </c>
      <c r="G431" s="109">
        <f>+G432+G441</f>
        <v>0</v>
      </c>
      <c r="H431" s="60">
        <v>1614155.1999999995</v>
      </c>
      <c r="I431" s="61"/>
      <c r="J431" s="49"/>
      <c r="L431" s="52"/>
      <c r="R431" s="63"/>
      <c r="S431" s="64"/>
      <c r="T431" s="63"/>
      <c r="AE431" s="34"/>
    </row>
    <row r="432" spans="1:31" s="33" customFormat="1" ht="15" customHeight="1" x14ac:dyDescent="0.25">
      <c r="A432" s="98" t="s">
        <v>11</v>
      </c>
      <c r="B432" s="99"/>
      <c r="C432" s="56" t="s">
        <v>14</v>
      </c>
      <c r="D432" s="56" t="s">
        <v>14</v>
      </c>
      <c r="E432" s="160" t="s">
        <v>860</v>
      </c>
      <c r="F432" s="172" t="s">
        <v>861</v>
      </c>
      <c r="G432" s="133">
        <f>SUM(G433:G440)</f>
        <v>0</v>
      </c>
      <c r="H432" s="105">
        <v>1521120.3599999994</v>
      </c>
      <c r="I432" s="106"/>
      <c r="J432" s="49"/>
      <c r="L432" s="52"/>
      <c r="R432" s="63"/>
      <c r="S432" s="64"/>
      <c r="T432" s="63"/>
      <c r="AE432" s="34"/>
    </row>
    <row r="433" spans="1:31" s="33" customFormat="1" ht="15" customHeight="1" x14ac:dyDescent="0.25">
      <c r="A433" s="98"/>
      <c r="B433" s="99"/>
      <c r="C433" s="56" t="s">
        <v>14</v>
      </c>
      <c r="D433" s="56" t="s">
        <v>8</v>
      </c>
      <c r="E433" s="163" t="s">
        <v>862</v>
      </c>
      <c r="F433" s="167" t="s">
        <v>863</v>
      </c>
      <c r="G433" s="92"/>
      <c r="H433" s="95">
        <v>668205.21</v>
      </c>
      <c r="I433" s="85"/>
      <c r="J433" s="49"/>
      <c r="L433" s="52"/>
      <c r="R433" s="63"/>
      <c r="S433" s="64"/>
      <c r="T433" s="63"/>
      <c r="AE433" s="34"/>
    </row>
    <row r="434" spans="1:31" s="33" customFormat="1" ht="15" customHeight="1" x14ac:dyDescent="0.25">
      <c r="A434" s="98"/>
      <c r="B434" s="99"/>
      <c r="C434" s="56" t="s">
        <v>14</v>
      </c>
      <c r="D434" s="56" t="s">
        <v>8</v>
      </c>
      <c r="E434" s="163" t="s">
        <v>864</v>
      </c>
      <c r="F434" s="167" t="s">
        <v>865</v>
      </c>
      <c r="G434" s="92"/>
      <c r="H434" s="95">
        <v>14905.959999999992</v>
      </c>
      <c r="I434" s="85"/>
      <c r="J434" s="49"/>
      <c r="L434" s="52"/>
      <c r="R434" s="63"/>
      <c r="S434" s="64"/>
      <c r="T434" s="63"/>
      <c r="AE434" s="34"/>
    </row>
    <row r="435" spans="1:31" s="33" customFormat="1" ht="15" customHeight="1" x14ac:dyDescent="0.25">
      <c r="A435" s="98"/>
      <c r="B435" s="99"/>
      <c r="C435" s="56" t="s">
        <v>14</v>
      </c>
      <c r="D435" s="56" t="s">
        <v>8</v>
      </c>
      <c r="E435" s="163" t="s">
        <v>866</v>
      </c>
      <c r="F435" s="167" t="s">
        <v>867</v>
      </c>
      <c r="G435" s="92"/>
      <c r="H435" s="95">
        <v>667204.81999999937</v>
      </c>
      <c r="I435" s="85"/>
      <c r="J435" s="49"/>
      <c r="L435" s="52"/>
      <c r="R435" s="63"/>
      <c r="S435" s="64"/>
      <c r="T435" s="63"/>
      <c r="AE435" s="34"/>
    </row>
    <row r="436" spans="1:31" s="33" customFormat="1" ht="15" customHeight="1" x14ac:dyDescent="0.25">
      <c r="A436" s="98"/>
      <c r="B436" s="99"/>
      <c r="C436" s="56" t="s">
        <v>14</v>
      </c>
      <c r="D436" s="56" t="s">
        <v>8</v>
      </c>
      <c r="E436" s="163" t="s">
        <v>868</v>
      </c>
      <c r="F436" s="167" t="s">
        <v>869</v>
      </c>
      <c r="G436" s="92"/>
      <c r="H436" s="95">
        <v>12839.179999999993</v>
      </c>
      <c r="I436" s="85"/>
      <c r="J436" s="49"/>
      <c r="L436" s="52"/>
      <c r="R436" s="63"/>
      <c r="S436" s="64"/>
      <c r="T436" s="63"/>
      <c r="AE436" s="34"/>
    </row>
    <row r="437" spans="1:31" s="33" customFormat="1" ht="15" customHeight="1" x14ac:dyDescent="0.25">
      <c r="A437" s="98"/>
      <c r="B437" s="99"/>
      <c r="C437" s="56" t="s">
        <v>14</v>
      </c>
      <c r="D437" s="56" t="s">
        <v>8</v>
      </c>
      <c r="E437" s="163" t="s">
        <v>870</v>
      </c>
      <c r="F437" s="167" t="s">
        <v>871</v>
      </c>
      <c r="G437" s="92"/>
      <c r="H437" s="95">
        <v>137204.19000000006</v>
      </c>
      <c r="I437" s="85"/>
      <c r="J437" s="49"/>
      <c r="L437" s="52"/>
      <c r="R437" s="63"/>
      <c r="S437" s="64"/>
      <c r="T437" s="63"/>
      <c r="AE437" s="34"/>
    </row>
    <row r="438" spans="1:31" s="33" customFormat="1" ht="15" customHeight="1" x14ac:dyDescent="0.25">
      <c r="A438" s="98"/>
      <c r="B438" s="99"/>
      <c r="C438" s="56" t="s">
        <v>14</v>
      </c>
      <c r="D438" s="56" t="s">
        <v>8</v>
      </c>
      <c r="E438" s="163" t="s">
        <v>872</v>
      </c>
      <c r="F438" s="167" t="s">
        <v>873</v>
      </c>
      <c r="G438" s="92"/>
      <c r="H438" s="95">
        <v>0</v>
      </c>
      <c r="I438" s="85"/>
      <c r="J438" s="49"/>
      <c r="L438" s="52"/>
      <c r="R438" s="63"/>
      <c r="S438" s="64"/>
      <c r="T438" s="63"/>
      <c r="AE438" s="34"/>
    </row>
    <row r="439" spans="1:31" s="33" customFormat="1" ht="15" customHeight="1" x14ac:dyDescent="0.25">
      <c r="A439" s="98"/>
      <c r="B439" s="99"/>
      <c r="C439" s="56" t="s">
        <v>14</v>
      </c>
      <c r="D439" s="56" t="s">
        <v>8</v>
      </c>
      <c r="E439" s="163" t="s">
        <v>874</v>
      </c>
      <c r="F439" s="167" t="s">
        <v>875</v>
      </c>
      <c r="G439" s="92"/>
      <c r="H439" s="95">
        <v>0</v>
      </c>
      <c r="I439" s="85"/>
      <c r="J439" s="49"/>
      <c r="L439" s="52"/>
      <c r="R439" s="63"/>
      <c r="S439" s="64"/>
      <c r="T439" s="63"/>
      <c r="AE439" s="34"/>
    </row>
    <row r="440" spans="1:31" s="33" customFormat="1" ht="15" customHeight="1" x14ac:dyDescent="0.25">
      <c r="A440" s="98"/>
      <c r="B440" s="99"/>
      <c r="C440" s="56" t="s">
        <v>14</v>
      </c>
      <c r="D440" s="56" t="s">
        <v>8</v>
      </c>
      <c r="E440" s="163" t="s">
        <v>876</v>
      </c>
      <c r="F440" s="167" t="s">
        <v>877</v>
      </c>
      <c r="G440" s="92"/>
      <c r="H440" s="95">
        <v>20761</v>
      </c>
      <c r="I440" s="85"/>
      <c r="J440" s="49"/>
      <c r="L440" s="52"/>
      <c r="R440" s="63"/>
      <c r="S440" s="64"/>
      <c r="T440" s="63"/>
      <c r="AE440" s="34"/>
    </row>
    <row r="441" spans="1:31" s="33" customFormat="1" ht="15" customHeight="1" x14ac:dyDescent="0.25">
      <c r="A441" s="98" t="s">
        <v>11</v>
      </c>
      <c r="B441" s="99"/>
      <c r="C441" s="56" t="s">
        <v>14</v>
      </c>
      <c r="D441" s="56" t="s">
        <v>14</v>
      </c>
      <c r="E441" s="160" t="s">
        <v>878</v>
      </c>
      <c r="F441" s="172" t="s">
        <v>879</v>
      </c>
      <c r="G441" s="133">
        <f>+SUM(G442:G447)</f>
        <v>0</v>
      </c>
      <c r="H441" s="105">
        <v>93034.840000000026</v>
      </c>
      <c r="I441" s="106"/>
      <c r="J441" s="49"/>
      <c r="L441" s="52"/>
      <c r="R441" s="63"/>
      <c r="S441" s="64"/>
      <c r="T441" s="63"/>
      <c r="AE441" s="34"/>
    </row>
    <row r="442" spans="1:31" s="33" customFormat="1" ht="15" customHeight="1" x14ac:dyDescent="0.25">
      <c r="A442" s="98"/>
      <c r="B442" s="99"/>
      <c r="C442" s="56" t="s">
        <v>14</v>
      </c>
      <c r="D442" s="56" t="s">
        <v>8</v>
      </c>
      <c r="E442" s="163" t="s">
        <v>880</v>
      </c>
      <c r="F442" s="167" t="s">
        <v>881</v>
      </c>
      <c r="G442" s="92"/>
      <c r="H442" s="95">
        <v>3664.66</v>
      </c>
      <c r="I442" s="85"/>
      <c r="J442" s="49"/>
      <c r="L442" s="52"/>
      <c r="R442" s="63"/>
      <c r="S442" s="64"/>
      <c r="T442" s="63"/>
      <c r="AE442" s="34"/>
    </row>
    <row r="443" spans="1:31" s="33" customFormat="1" ht="15" customHeight="1" x14ac:dyDescent="0.25">
      <c r="A443" s="98"/>
      <c r="B443" s="99"/>
      <c r="C443" s="56" t="s">
        <v>14</v>
      </c>
      <c r="D443" s="56" t="s">
        <v>8</v>
      </c>
      <c r="E443" s="163" t="s">
        <v>882</v>
      </c>
      <c r="F443" s="167" t="s">
        <v>883</v>
      </c>
      <c r="G443" s="92"/>
      <c r="H443" s="95">
        <v>21737.72</v>
      </c>
      <c r="I443" s="85"/>
      <c r="J443" s="49"/>
      <c r="L443" s="52"/>
      <c r="R443" s="63"/>
      <c r="S443" s="64"/>
      <c r="T443" s="63"/>
      <c r="AE443" s="34"/>
    </row>
    <row r="444" spans="1:31" s="33" customFormat="1" ht="15" customHeight="1" x14ac:dyDescent="0.25">
      <c r="A444" s="98"/>
      <c r="B444" s="99"/>
      <c r="C444" s="56" t="s">
        <v>14</v>
      </c>
      <c r="D444" s="56" t="s">
        <v>8</v>
      </c>
      <c r="E444" s="163" t="s">
        <v>884</v>
      </c>
      <c r="F444" s="167" t="s">
        <v>885</v>
      </c>
      <c r="G444" s="92"/>
      <c r="H444" s="95">
        <v>5988.9000000000015</v>
      </c>
      <c r="I444" s="85"/>
      <c r="J444" s="49"/>
      <c r="L444" s="52"/>
      <c r="R444" s="63"/>
      <c r="S444" s="64"/>
      <c r="T444" s="63"/>
      <c r="AE444" s="34"/>
    </row>
    <row r="445" spans="1:31" s="33" customFormat="1" ht="15" customHeight="1" x14ac:dyDescent="0.25">
      <c r="A445" s="98"/>
      <c r="B445" s="99"/>
      <c r="C445" s="56" t="s">
        <v>14</v>
      </c>
      <c r="D445" s="56" t="s">
        <v>8</v>
      </c>
      <c r="E445" s="163" t="s">
        <v>886</v>
      </c>
      <c r="F445" s="167" t="s">
        <v>887</v>
      </c>
      <c r="G445" s="92"/>
      <c r="H445" s="95">
        <v>33818.790000000008</v>
      </c>
      <c r="I445" s="85"/>
      <c r="J445" s="49"/>
      <c r="L445" s="52"/>
      <c r="R445" s="63"/>
      <c r="S445" s="64"/>
      <c r="T445" s="63"/>
      <c r="AE445" s="34"/>
    </row>
    <row r="446" spans="1:31" s="33" customFormat="1" ht="15" customHeight="1" x14ac:dyDescent="0.25">
      <c r="A446" s="98"/>
      <c r="B446" s="99"/>
      <c r="C446" s="56" t="s">
        <v>14</v>
      </c>
      <c r="D446" s="56" t="s">
        <v>8</v>
      </c>
      <c r="E446" s="163" t="s">
        <v>888</v>
      </c>
      <c r="F446" s="167" t="s">
        <v>889</v>
      </c>
      <c r="G446" s="92"/>
      <c r="H446" s="95">
        <v>322.84999999999991</v>
      </c>
      <c r="I446" s="85"/>
      <c r="J446" s="49"/>
      <c r="L446" s="52"/>
      <c r="R446" s="63"/>
      <c r="S446" s="64"/>
      <c r="T446" s="63"/>
      <c r="AE446" s="34"/>
    </row>
    <row r="447" spans="1:31" s="33" customFormat="1" ht="15" customHeight="1" x14ac:dyDescent="0.25">
      <c r="A447" s="98"/>
      <c r="B447" s="99"/>
      <c r="C447" s="56" t="s">
        <v>14</v>
      </c>
      <c r="D447" s="56" t="s">
        <v>8</v>
      </c>
      <c r="E447" s="163" t="s">
        <v>890</v>
      </c>
      <c r="F447" s="167" t="s">
        <v>891</v>
      </c>
      <c r="G447" s="92"/>
      <c r="H447" s="95">
        <v>27501.920000000013</v>
      </c>
      <c r="I447" s="85"/>
      <c r="J447" s="49"/>
      <c r="L447" s="52"/>
      <c r="R447" s="63"/>
      <c r="S447" s="64"/>
      <c r="T447" s="63"/>
      <c r="AE447" s="34"/>
    </row>
    <row r="448" spans="1:31" s="33" customFormat="1" ht="15" customHeight="1" x14ac:dyDescent="0.25">
      <c r="A448" s="98" t="s">
        <v>11</v>
      </c>
      <c r="B448" s="99"/>
      <c r="C448" s="56" t="s">
        <v>14</v>
      </c>
      <c r="D448" s="56" t="s">
        <v>14</v>
      </c>
      <c r="E448" s="158" t="s">
        <v>892</v>
      </c>
      <c r="F448" s="185" t="s">
        <v>893</v>
      </c>
      <c r="G448" s="109">
        <f>+G449+G457+G458+G465</f>
        <v>0</v>
      </c>
      <c r="H448" s="60">
        <v>15540376.01</v>
      </c>
      <c r="I448" s="61"/>
      <c r="J448" s="49"/>
      <c r="L448" s="52"/>
      <c r="R448" s="63"/>
      <c r="S448" s="64"/>
      <c r="T448" s="63"/>
      <c r="AE448" s="34"/>
    </row>
    <row r="449" spans="1:31" s="33" customFormat="1" ht="15" customHeight="1" x14ac:dyDescent="0.25">
      <c r="A449" s="98" t="s">
        <v>11</v>
      </c>
      <c r="B449" s="99"/>
      <c r="C449" s="56" t="s">
        <v>14</v>
      </c>
      <c r="D449" s="56" t="s">
        <v>14</v>
      </c>
      <c r="E449" s="160" t="s">
        <v>894</v>
      </c>
      <c r="F449" s="172" t="s">
        <v>895</v>
      </c>
      <c r="G449" s="133">
        <f>SUM(G450:G456)</f>
        <v>0</v>
      </c>
      <c r="H449" s="105">
        <v>3669369.2399999998</v>
      </c>
      <c r="I449" s="106"/>
      <c r="J449" s="49"/>
      <c r="L449" s="52"/>
      <c r="R449" s="63"/>
      <c r="S449" s="64"/>
      <c r="T449" s="63"/>
      <c r="AE449" s="34"/>
    </row>
    <row r="450" spans="1:31" s="33" customFormat="1" ht="15" customHeight="1" x14ac:dyDescent="0.25">
      <c r="A450" s="98"/>
      <c r="B450" s="99"/>
      <c r="C450" s="56" t="s">
        <v>14</v>
      </c>
      <c r="D450" s="56" t="s">
        <v>8</v>
      </c>
      <c r="E450" s="163" t="s">
        <v>896</v>
      </c>
      <c r="F450" s="167" t="s">
        <v>897</v>
      </c>
      <c r="G450" s="92"/>
      <c r="H450" s="95">
        <v>26965.67</v>
      </c>
      <c r="I450" s="85"/>
      <c r="J450" s="49"/>
      <c r="L450" s="52"/>
      <c r="R450" s="63"/>
      <c r="S450" s="64"/>
      <c r="T450" s="63"/>
      <c r="AE450" s="34"/>
    </row>
    <row r="451" spans="1:31" s="33" customFormat="1" ht="15" customHeight="1" x14ac:dyDescent="0.25">
      <c r="A451" s="98"/>
      <c r="B451" s="99"/>
      <c r="C451" s="56" t="s">
        <v>14</v>
      </c>
      <c r="D451" s="56" t="s">
        <v>8</v>
      </c>
      <c r="E451" s="163" t="s">
        <v>898</v>
      </c>
      <c r="F451" s="167" t="s">
        <v>899</v>
      </c>
      <c r="G451" s="92"/>
      <c r="H451" s="95">
        <v>776010.71</v>
      </c>
      <c r="I451" s="85"/>
      <c r="J451" s="49"/>
      <c r="L451" s="52"/>
      <c r="R451" s="63"/>
      <c r="S451" s="64"/>
      <c r="T451" s="63"/>
      <c r="AE451" s="34"/>
    </row>
    <row r="452" spans="1:31" s="33" customFormat="1" ht="15" customHeight="1" x14ac:dyDescent="0.25">
      <c r="A452" s="98"/>
      <c r="B452" s="99"/>
      <c r="C452" s="56" t="s">
        <v>14</v>
      </c>
      <c r="D452" s="56" t="s">
        <v>8</v>
      </c>
      <c r="E452" s="163" t="s">
        <v>900</v>
      </c>
      <c r="F452" s="167" t="s">
        <v>901</v>
      </c>
      <c r="G452" s="92"/>
      <c r="H452" s="95">
        <v>0</v>
      </c>
      <c r="I452" s="85"/>
      <c r="J452" s="49"/>
      <c r="L452" s="52"/>
      <c r="R452" s="63"/>
      <c r="S452" s="64"/>
      <c r="T452" s="63"/>
      <c r="AE452" s="34"/>
    </row>
    <row r="453" spans="1:31" s="33" customFormat="1" ht="15" customHeight="1" x14ac:dyDescent="0.25">
      <c r="A453" s="98"/>
      <c r="B453" s="99"/>
      <c r="C453" s="56" t="s">
        <v>14</v>
      </c>
      <c r="D453" s="56" t="s">
        <v>8</v>
      </c>
      <c r="E453" s="163" t="s">
        <v>902</v>
      </c>
      <c r="F453" s="167" t="s">
        <v>903</v>
      </c>
      <c r="G453" s="92"/>
      <c r="H453" s="95">
        <v>2796000</v>
      </c>
      <c r="I453" s="85"/>
      <c r="J453" s="49"/>
      <c r="L453" s="52"/>
      <c r="R453" s="63"/>
      <c r="S453" s="64"/>
      <c r="T453" s="63"/>
      <c r="AE453" s="34"/>
    </row>
    <row r="454" spans="1:31" s="33" customFormat="1" ht="15" customHeight="1" x14ac:dyDescent="0.25">
      <c r="A454" s="98"/>
      <c r="B454" s="99"/>
      <c r="C454" s="56" t="s">
        <v>14</v>
      </c>
      <c r="D454" s="56" t="s">
        <v>8</v>
      </c>
      <c r="E454" s="163" t="s">
        <v>904</v>
      </c>
      <c r="F454" s="167" t="s">
        <v>905</v>
      </c>
      <c r="G454" s="92"/>
      <c r="H454" s="95">
        <v>0</v>
      </c>
      <c r="I454" s="85"/>
      <c r="J454" s="49"/>
      <c r="L454" s="52"/>
      <c r="R454" s="63"/>
      <c r="S454" s="64"/>
      <c r="T454" s="63"/>
      <c r="AE454" s="34"/>
    </row>
    <row r="455" spans="1:31" s="33" customFormat="1" ht="15" customHeight="1" x14ac:dyDescent="0.25">
      <c r="A455" s="98"/>
      <c r="B455" s="99"/>
      <c r="C455" s="56" t="s">
        <v>14</v>
      </c>
      <c r="D455" s="56" t="s">
        <v>8</v>
      </c>
      <c r="E455" s="163" t="s">
        <v>906</v>
      </c>
      <c r="F455" s="167" t="s">
        <v>907</v>
      </c>
      <c r="G455" s="92"/>
      <c r="H455" s="95">
        <v>23250</v>
      </c>
      <c r="I455" s="85"/>
      <c r="J455" s="49"/>
      <c r="L455" s="52"/>
      <c r="R455" s="63"/>
      <c r="S455" s="64"/>
      <c r="T455" s="63"/>
      <c r="AE455" s="34"/>
    </row>
    <row r="456" spans="1:31" s="32" customFormat="1" ht="15" customHeight="1" x14ac:dyDescent="0.25">
      <c r="A456" s="98"/>
      <c r="B456" s="99"/>
      <c r="C456" s="56" t="s">
        <v>14</v>
      </c>
      <c r="D456" s="56" t="s">
        <v>8</v>
      </c>
      <c r="E456" s="163" t="s">
        <v>908</v>
      </c>
      <c r="F456" s="167" t="s">
        <v>909</v>
      </c>
      <c r="G456" s="92"/>
      <c r="H456" s="95">
        <v>47142.86</v>
      </c>
      <c r="I456" s="85"/>
      <c r="J456" s="49"/>
      <c r="L456" s="52"/>
      <c r="R456" s="63"/>
      <c r="S456" s="64"/>
      <c r="T456" s="63"/>
      <c r="AE456" s="114"/>
    </row>
    <row r="457" spans="1:31" s="33" customFormat="1" ht="15" customHeight="1" x14ac:dyDescent="0.25">
      <c r="A457" s="98"/>
      <c r="B457" s="99"/>
      <c r="C457" s="56" t="s">
        <v>14</v>
      </c>
      <c r="D457" s="56" t="s">
        <v>8</v>
      </c>
      <c r="E457" s="160" t="s">
        <v>910</v>
      </c>
      <c r="F457" s="172" t="s">
        <v>911</v>
      </c>
      <c r="G457" s="103"/>
      <c r="H457" s="111">
        <v>278250.95</v>
      </c>
      <c r="I457" s="85"/>
      <c r="J457" s="49"/>
      <c r="L457" s="52"/>
      <c r="R457" s="63"/>
      <c r="S457" s="64"/>
      <c r="T457" s="63"/>
      <c r="AE457" s="34"/>
    </row>
    <row r="458" spans="1:31" s="33" customFormat="1" ht="15" customHeight="1" x14ac:dyDescent="0.25">
      <c r="A458" s="98" t="s">
        <v>11</v>
      </c>
      <c r="B458" s="99"/>
      <c r="C458" s="56" t="s">
        <v>14</v>
      </c>
      <c r="D458" s="56" t="s">
        <v>14</v>
      </c>
      <c r="E458" s="160" t="s">
        <v>912</v>
      </c>
      <c r="F458" s="172" t="s">
        <v>913</v>
      </c>
      <c r="G458" s="133">
        <f>SUM(G459:G464)</f>
        <v>0</v>
      </c>
      <c r="H458" s="105">
        <v>0</v>
      </c>
      <c r="I458" s="106"/>
      <c r="J458" s="49"/>
      <c r="L458" s="52"/>
      <c r="R458" s="63"/>
      <c r="S458" s="64"/>
      <c r="T458" s="63"/>
      <c r="AE458" s="34"/>
    </row>
    <row r="459" spans="1:31" s="33" customFormat="1" ht="15" customHeight="1" x14ac:dyDescent="0.25">
      <c r="A459" s="98"/>
      <c r="B459" s="99"/>
      <c r="C459" s="56" t="s">
        <v>14</v>
      </c>
      <c r="D459" s="56" t="s">
        <v>8</v>
      </c>
      <c r="E459" s="163" t="s">
        <v>914</v>
      </c>
      <c r="F459" s="167" t="s">
        <v>915</v>
      </c>
      <c r="G459" s="92"/>
      <c r="H459" s="95">
        <v>0</v>
      </c>
      <c r="I459" s="85"/>
      <c r="J459" s="49"/>
      <c r="L459" s="52"/>
      <c r="R459" s="63"/>
      <c r="S459" s="64"/>
      <c r="T459" s="63"/>
      <c r="AE459" s="34"/>
    </row>
    <row r="460" spans="1:31" s="33" customFormat="1" ht="15" customHeight="1" x14ac:dyDescent="0.25">
      <c r="A460" s="98"/>
      <c r="B460" s="99"/>
      <c r="C460" s="56" t="s">
        <v>14</v>
      </c>
      <c r="D460" s="56" t="s">
        <v>8</v>
      </c>
      <c r="E460" s="163" t="s">
        <v>916</v>
      </c>
      <c r="F460" s="167" t="s">
        <v>917</v>
      </c>
      <c r="G460" s="92"/>
      <c r="H460" s="95">
        <v>0</v>
      </c>
      <c r="I460" s="85"/>
      <c r="J460" s="49"/>
      <c r="L460" s="52"/>
      <c r="R460" s="63"/>
      <c r="S460" s="64"/>
      <c r="T460" s="63"/>
      <c r="AE460" s="34"/>
    </row>
    <row r="461" spans="1:31" s="33" customFormat="1" ht="15" customHeight="1" x14ac:dyDescent="0.25">
      <c r="A461" s="98"/>
      <c r="B461" s="99"/>
      <c r="C461" s="56" t="s">
        <v>14</v>
      </c>
      <c r="D461" s="56" t="s">
        <v>8</v>
      </c>
      <c r="E461" s="163" t="s">
        <v>918</v>
      </c>
      <c r="F461" s="167" t="s">
        <v>919</v>
      </c>
      <c r="G461" s="92"/>
      <c r="H461" s="95">
        <v>0</v>
      </c>
      <c r="I461" s="85"/>
      <c r="J461" s="49"/>
      <c r="L461" s="52"/>
      <c r="R461" s="63"/>
      <c r="S461" s="64"/>
      <c r="T461" s="63"/>
      <c r="AE461" s="34"/>
    </row>
    <row r="462" spans="1:31" s="33" customFormat="1" ht="15" customHeight="1" x14ac:dyDescent="0.25">
      <c r="A462" s="98"/>
      <c r="B462" s="99"/>
      <c r="C462" s="56" t="s">
        <v>14</v>
      </c>
      <c r="D462" s="56" t="s">
        <v>8</v>
      </c>
      <c r="E462" s="163" t="s">
        <v>920</v>
      </c>
      <c r="F462" s="167" t="s">
        <v>921</v>
      </c>
      <c r="G462" s="92"/>
      <c r="H462" s="95">
        <v>0</v>
      </c>
      <c r="I462" s="85"/>
      <c r="J462" s="49"/>
      <c r="L462" s="52"/>
      <c r="R462" s="63"/>
      <c r="S462" s="64"/>
      <c r="T462" s="63"/>
      <c r="AE462" s="34"/>
    </row>
    <row r="463" spans="1:31" s="33" customFormat="1" ht="15" customHeight="1" x14ac:dyDescent="0.25">
      <c r="A463" s="98"/>
      <c r="B463" s="99"/>
      <c r="C463" s="56" t="s">
        <v>14</v>
      </c>
      <c r="D463" s="56" t="s">
        <v>8</v>
      </c>
      <c r="E463" s="163" t="s">
        <v>922</v>
      </c>
      <c r="F463" s="167" t="s">
        <v>923</v>
      </c>
      <c r="G463" s="92"/>
      <c r="H463" s="95">
        <v>0</v>
      </c>
      <c r="I463" s="85"/>
      <c r="J463" s="49"/>
      <c r="L463" s="52"/>
      <c r="R463" s="63"/>
      <c r="S463" s="64"/>
      <c r="T463" s="63"/>
      <c r="AE463" s="34"/>
    </row>
    <row r="464" spans="1:31" s="32" customFormat="1" ht="15" customHeight="1" x14ac:dyDescent="0.25">
      <c r="A464" s="98"/>
      <c r="B464" s="99"/>
      <c r="C464" s="56" t="s">
        <v>14</v>
      </c>
      <c r="D464" s="56" t="s">
        <v>8</v>
      </c>
      <c r="E464" s="163" t="s">
        <v>924</v>
      </c>
      <c r="F464" s="167" t="s">
        <v>925</v>
      </c>
      <c r="G464" s="92"/>
      <c r="H464" s="95">
        <v>0</v>
      </c>
      <c r="I464" s="85"/>
      <c r="J464" s="49"/>
      <c r="L464" s="52"/>
      <c r="R464" s="63"/>
      <c r="S464" s="64"/>
      <c r="T464" s="63"/>
      <c r="AE464" s="114"/>
    </row>
    <row r="465" spans="1:31" s="33" customFormat="1" ht="15" customHeight="1" x14ac:dyDescent="0.25">
      <c r="A465" s="98" t="s">
        <v>11</v>
      </c>
      <c r="B465" s="99"/>
      <c r="C465" s="56" t="s">
        <v>14</v>
      </c>
      <c r="D465" s="56" t="s">
        <v>14</v>
      </c>
      <c r="E465" s="160" t="s">
        <v>926</v>
      </c>
      <c r="F465" s="172" t="s">
        <v>927</v>
      </c>
      <c r="G465" s="133">
        <f>SUM(G466:G475)</f>
        <v>0</v>
      </c>
      <c r="H465" s="105">
        <v>11592755.82</v>
      </c>
      <c r="I465" s="106"/>
      <c r="J465" s="49"/>
      <c r="L465" s="52"/>
      <c r="R465" s="63"/>
      <c r="S465" s="64"/>
      <c r="T465" s="63"/>
      <c r="AE465" s="34"/>
    </row>
    <row r="466" spans="1:31" s="33" customFormat="1" ht="15" customHeight="1" x14ac:dyDescent="0.25">
      <c r="A466" s="98"/>
      <c r="B466" s="99"/>
      <c r="C466" s="56" t="s">
        <v>14</v>
      </c>
      <c r="D466" s="56" t="s">
        <v>8</v>
      </c>
      <c r="E466" s="163" t="s">
        <v>928</v>
      </c>
      <c r="F466" s="167" t="s">
        <v>929</v>
      </c>
      <c r="G466" s="92"/>
      <c r="H466" s="95">
        <v>1369175.2600000002</v>
      </c>
      <c r="I466" s="85"/>
      <c r="J466" s="49"/>
      <c r="L466" s="52"/>
      <c r="R466" s="63"/>
      <c r="S466" s="64"/>
      <c r="T466" s="63"/>
      <c r="AE466" s="34"/>
    </row>
    <row r="467" spans="1:31" s="33" customFormat="1" ht="15" customHeight="1" x14ac:dyDescent="0.25">
      <c r="A467" s="98"/>
      <c r="B467" s="99"/>
      <c r="C467" s="56" t="s">
        <v>14</v>
      </c>
      <c r="D467" s="56" t="s">
        <v>8</v>
      </c>
      <c r="E467" s="163" t="s">
        <v>930</v>
      </c>
      <c r="F467" s="167" t="s">
        <v>931</v>
      </c>
      <c r="G467" s="92"/>
      <c r="H467" s="95">
        <v>160287.75</v>
      </c>
      <c r="I467" s="85"/>
      <c r="J467" s="49"/>
      <c r="L467" s="52"/>
      <c r="R467" s="63"/>
      <c r="S467" s="64"/>
      <c r="T467" s="63"/>
      <c r="AE467" s="34"/>
    </row>
    <row r="468" spans="1:31" s="33" customFormat="1" ht="15" customHeight="1" x14ac:dyDescent="0.25">
      <c r="A468" s="98"/>
      <c r="B468" s="99"/>
      <c r="C468" s="56" t="s">
        <v>14</v>
      </c>
      <c r="D468" s="56" t="s">
        <v>8</v>
      </c>
      <c r="E468" s="163" t="s">
        <v>932</v>
      </c>
      <c r="F468" s="167" t="s">
        <v>933</v>
      </c>
      <c r="G468" s="92"/>
      <c r="H468" s="95">
        <v>1680137.25</v>
      </c>
      <c r="I468" s="85"/>
      <c r="J468" s="49"/>
      <c r="L468" s="52"/>
      <c r="R468" s="63"/>
      <c r="S468" s="64"/>
      <c r="T468" s="63"/>
      <c r="AE468" s="34"/>
    </row>
    <row r="469" spans="1:31" s="33" customFormat="1" ht="15" customHeight="1" x14ac:dyDescent="0.25">
      <c r="A469" s="98"/>
      <c r="B469" s="99"/>
      <c r="C469" s="56" t="s">
        <v>14</v>
      </c>
      <c r="D469" s="56" t="s">
        <v>8</v>
      </c>
      <c r="E469" s="163" t="s">
        <v>934</v>
      </c>
      <c r="F469" s="167" t="s">
        <v>935</v>
      </c>
      <c r="G469" s="92"/>
      <c r="H469" s="95">
        <v>240933</v>
      </c>
      <c r="I469" s="85"/>
      <c r="J469" s="49"/>
      <c r="L469" s="52"/>
      <c r="R469" s="63"/>
      <c r="S469" s="64"/>
      <c r="T469" s="63"/>
      <c r="AE469" s="34"/>
    </row>
    <row r="470" spans="1:31" s="33" customFormat="1" ht="15" customHeight="1" x14ac:dyDescent="0.25">
      <c r="A470" s="98"/>
      <c r="B470" s="99"/>
      <c r="C470" s="56" t="s">
        <v>14</v>
      </c>
      <c r="D470" s="56" t="s">
        <v>8</v>
      </c>
      <c r="E470" s="163" t="s">
        <v>936</v>
      </c>
      <c r="F470" s="167" t="s">
        <v>937</v>
      </c>
      <c r="G470" s="92"/>
      <c r="H470" s="95">
        <v>6630570</v>
      </c>
      <c r="I470" s="85"/>
      <c r="J470" s="49"/>
      <c r="L470" s="52"/>
      <c r="R470" s="63"/>
      <c r="S470" s="64"/>
      <c r="T470" s="63"/>
      <c r="AE470" s="34"/>
    </row>
    <row r="471" spans="1:31" s="33" customFormat="1" ht="15" customHeight="1" x14ac:dyDescent="0.25">
      <c r="A471" s="98"/>
      <c r="B471" s="99"/>
      <c r="C471" s="56" t="s">
        <v>14</v>
      </c>
      <c r="D471" s="56" t="s">
        <v>8</v>
      </c>
      <c r="E471" s="163" t="s">
        <v>938</v>
      </c>
      <c r="F471" s="167" t="s">
        <v>939</v>
      </c>
      <c r="G471" s="92"/>
      <c r="H471" s="95">
        <v>0</v>
      </c>
      <c r="I471" s="85"/>
      <c r="J471" s="49"/>
      <c r="L471" s="52"/>
      <c r="R471" s="63"/>
      <c r="S471" s="64"/>
      <c r="T471" s="63"/>
      <c r="AE471" s="34"/>
    </row>
    <row r="472" spans="1:31" s="33" customFormat="1" ht="15" customHeight="1" x14ac:dyDescent="0.25">
      <c r="A472" s="98"/>
      <c r="B472" s="99"/>
      <c r="C472" s="56" t="s">
        <v>14</v>
      </c>
      <c r="D472" s="56" t="s">
        <v>8</v>
      </c>
      <c r="E472" s="163" t="s">
        <v>940</v>
      </c>
      <c r="F472" s="167" t="s">
        <v>941</v>
      </c>
      <c r="G472" s="92"/>
      <c r="H472" s="95">
        <v>0</v>
      </c>
      <c r="I472" s="85"/>
      <c r="J472" s="49"/>
      <c r="L472" s="52"/>
      <c r="R472" s="63"/>
      <c r="S472" s="64"/>
      <c r="T472" s="63"/>
      <c r="AE472" s="34"/>
    </row>
    <row r="473" spans="1:31" s="33" customFormat="1" ht="15" customHeight="1" x14ac:dyDescent="0.25">
      <c r="A473" s="98"/>
      <c r="B473" s="99"/>
      <c r="C473" s="56" t="s">
        <v>14</v>
      </c>
      <c r="D473" s="56" t="s">
        <v>8</v>
      </c>
      <c r="E473" s="163" t="s">
        <v>942</v>
      </c>
      <c r="F473" s="167" t="s">
        <v>943</v>
      </c>
      <c r="G473" s="92"/>
      <c r="H473" s="95">
        <v>0</v>
      </c>
      <c r="I473" s="85"/>
      <c r="J473" s="49"/>
      <c r="L473" s="52"/>
      <c r="R473" s="63"/>
      <c r="S473" s="64"/>
      <c r="T473" s="63"/>
      <c r="AE473" s="34"/>
    </row>
    <row r="474" spans="1:31" s="33" customFormat="1" ht="15" customHeight="1" x14ac:dyDescent="0.25">
      <c r="A474" s="98"/>
      <c r="B474" s="99"/>
      <c r="C474" s="56" t="s">
        <v>14</v>
      </c>
      <c r="D474" s="56" t="s">
        <v>8</v>
      </c>
      <c r="E474" s="163" t="s">
        <v>944</v>
      </c>
      <c r="F474" s="167" t="s">
        <v>945</v>
      </c>
      <c r="G474" s="92"/>
      <c r="H474" s="95">
        <v>0</v>
      </c>
      <c r="I474" s="85"/>
      <c r="J474" s="49"/>
      <c r="L474" s="52"/>
      <c r="R474" s="63"/>
      <c r="S474" s="64"/>
      <c r="T474" s="63"/>
      <c r="AE474" s="34"/>
    </row>
    <row r="475" spans="1:31" s="33" customFormat="1" ht="15" customHeight="1" x14ac:dyDescent="0.25">
      <c r="A475" s="98"/>
      <c r="B475" s="99"/>
      <c r="C475" s="56" t="s">
        <v>14</v>
      </c>
      <c r="D475" s="56" t="s">
        <v>8</v>
      </c>
      <c r="E475" s="163" t="s">
        <v>946</v>
      </c>
      <c r="F475" s="167" t="s">
        <v>947</v>
      </c>
      <c r="G475" s="92"/>
      <c r="H475" s="95">
        <v>1511652.56</v>
      </c>
      <c r="I475" s="85"/>
      <c r="J475" s="49"/>
      <c r="L475" s="52"/>
      <c r="R475" s="63"/>
      <c r="S475" s="64"/>
      <c r="T475" s="63"/>
      <c r="AE475" s="34"/>
    </row>
    <row r="476" spans="1:31" s="80" customFormat="1" ht="20.100000000000001" customHeight="1" thickBot="1" x14ac:dyDescent="0.3">
      <c r="A476" s="65" t="s">
        <v>11</v>
      </c>
      <c r="B476" s="73"/>
      <c r="C476" s="56" t="s">
        <v>14</v>
      </c>
      <c r="D476" s="56" t="s">
        <v>14</v>
      </c>
      <c r="E476" s="141" t="s">
        <v>948</v>
      </c>
      <c r="F476" s="199" t="s">
        <v>949</v>
      </c>
      <c r="G476" s="143">
        <v>0</v>
      </c>
      <c r="H476" s="144">
        <v>586647258.44999993</v>
      </c>
      <c r="I476" s="145"/>
      <c r="J476" s="49"/>
      <c r="L476" s="52"/>
      <c r="R476" s="63"/>
      <c r="S476" s="64"/>
      <c r="T476" s="63"/>
      <c r="AE476" s="34"/>
    </row>
    <row r="477" spans="1:31" s="153" customFormat="1" ht="20.100000000000001" customHeight="1" thickBot="1" x14ac:dyDescent="0.3">
      <c r="A477" s="200"/>
      <c r="B477" s="201"/>
      <c r="C477" s="56" t="s">
        <v>14</v>
      </c>
      <c r="D477" s="56" t="s">
        <v>14</v>
      </c>
      <c r="E477" s="202"/>
      <c r="F477" s="203"/>
      <c r="G477" s="204"/>
      <c r="H477" s="152">
        <v>0</v>
      </c>
      <c r="I477" s="150"/>
      <c r="J477" s="151"/>
      <c r="L477" s="154"/>
      <c r="R477" s="63"/>
      <c r="S477" s="64"/>
      <c r="T477" s="63"/>
      <c r="AE477" s="34"/>
    </row>
    <row r="478" spans="1:31" s="80" customFormat="1" ht="15" customHeight="1" x14ac:dyDescent="0.25">
      <c r="A478" s="65"/>
      <c r="B478" s="73"/>
      <c r="C478" s="56" t="s">
        <v>14</v>
      </c>
      <c r="D478" s="56" t="s">
        <v>14</v>
      </c>
      <c r="E478" s="155"/>
      <c r="F478" s="205" t="s">
        <v>950</v>
      </c>
      <c r="G478" s="157"/>
      <c r="H478" s="84">
        <v>0</v>
      </c>
      <c r="I478" s="85"/>
      <c r="J478" s="49"/>
      <c r="L478" s="52"/>
      <c r="R478" s="63"/>
      <c r="S478" s="64"/>
      <c r="T478" s="63"/>
      <c r="AE478" s="34"/>
    </row>
    <row r="479" spans="1:31" s="80" customFormat="1" ht="15" customHeight="1" x14ac:dyDescent="0.25">
      <c r="A479" s="65" t="s">
        <v>11</v>
      </c>
      <c r="B479" s="73"/>
      <c r="C479" s="56" t="s">
        <v>14</v>
      </c>
      <c r="D479" s="56" t="s">
        <v>14</v>
      </c>
      <c r="E479" s="206" t="s">
        <v>951</v>
      </c>
      <c r="F479" s="185" t="s">
        <v>952</v>
      </c>
      <c r="G479" s="207">
        <f>SUM(G480:G482)</f>
        <v>0</v>
      </c>
      <c r="H479" s="208">
        <v>21.07</v>
      </c>
      <c r="I479" s="106"/>
      <c r="J479" s="49"/>
      <c r="L479" s="52"/>
      <c r="R479" s="63"/>
      <c r="S479" s="64"/>
      <c r="T479" s="63"/>
      <c r="AE479" s="34"/>
    </row>
    <row r="480" spans="1:31" s="80" customFormat="1" ht="15" customHeight="1" x14ac:dyDescent="0.25">
      <c r="A480" s="65"/>
      <c r="B480" s="73"/>
      <c r="C480" s="56" t="s">
        <v>14</v>
      </c>
      <c r="D480" s="56" t="s">
        <v>8</v>
      </c>
      <c r="E480" s="160" t="s">
        <v>953</v>
      </c>
      <c r="F480" s="209" t="s">
        <v>954</v>
      </c>
      <c r="G480" s="138"/>
      <c r="H480" s="210">
        <v>7.0000000000000007E-2</v>
      </c>
      <c r="I480" s="61"/>
      <c r="J480" s="49"/>
      <c r="L480" s="52"/>
      <c r="R480" s="63"/>
      <c r="S480" s="64"/>
      <c r="T480" s="63"/>
      <c r="AE480" s="34"/>
    </row>
    <row r="481" spans="1:31" s="80" customFormat="1" ht="15" customHeight="1" x14ac:dyDescent="0.25">
      <c r="A481" s="65"/>
      <c r="B481" s="73"/>
      <c r="C481" s="56" t="s">
        <v>14</v>
      </c>
      <c r="D481" s="56" t="s">
        <v>8</v>
      </c>
      <c r="E481" s="160" t="s">
        <v>955</v>
      </c>
      <c r="F481" s="209" t="s">
        <v>956</v>
      </c>
      <c r="G481" s="138"/>
      <c r="H481" s="210">
        <v>21</v>
      </c>
      <c r="I481" s="61"/>
      <c r="J481" s="49"/>
      <c r="L481" s="52"/>
      <c r="R481" s="63"/>
      <c r="S481" s="64"/>
      <c r="T481" s="63"/>
      <c r="AE481" s="34"/>
    </row>
    <row r="482" spans="1:31" s="80" customFormat="1" ht="15" customHeight="1" x14ac:dyDescent="0.25">
      <c r="A482" s="65"/>
      <c r="B482" s="73"/>
      <c r="C482" s="56" t="s">
        <v>14</v>
      </c>
      <c r="D482" s="56" t="s">
        <v>8</v>
      </c>
      <c r="E482" s="160" t="s">
        <v>957</v>
      </c>
      <c r="F482" s="209" t="s">
        <v>958</v>
      </c>
      <c r="G482" s="138"/>
      <c r="H482" s="210">
        <v>0</v>
      </c>
      <c r="I482" s="61"/>
      <c r="J482" s="49"/>
      <c r="L482" s="52"/>
      <c r="R482" s="63"/>
      <c r="S482" s="64"/>
      <c r="T482" s="63"/>
      <c r="AE482" s="34"/>
    </row>
    <row r="483" spans="1:31" s="80" customFormat="1" ht="15" customHeight="1" x14ac:dyDescent="0.25">
      <c r="A483" s="65" t="s">
        <v>11</v>
      </c>
      <c r="B483" s="73"/>
      <c r="C483" s="56" t="s">
        <v>14</v>
      </c>
      <c r="D483" s="56" t="s">
        <v>14</v>
      </c>
      <c r="E483" s="206" t="s">
        <v>959</v>
      </c>
      <c r="F483" s="185" t="s">
        <v>960</v>
      </c>
      <c r="G483" s="109">
        <f>SUM(G484:G488)</f>
        <v>0</v>
      </c>
      <c r="H483" s="60">
        <v>0</v>
      </c>
      <c r="I483" s="61"/>
      <c r="J483" s="49"/>
      <c r="L483" s="52"/>
      <c r="R483" s="63"/>
      <c r="S483" s="64"/>
      <c r="T483" s="63"/>
      <c r="AE483" s="34"/>
    </row>
    <row r="484" spans="1:31" s="80" customFormat="1" ht="15" customHeight="1" x14ac:dyDescent="0.25">
      <c r="A484" s="65"/>
      <c r="B484" s="73"/>
      <c r="C484" s="56" t="s">
        <v>14</v>
      </c>
      <c r="D484" s="56" t="s">
        <v>8</v>
      </c>
      <c r="E484" s="160" t="s">
        <v>961</v>
      </c>
      <c r="F484" s="209" t="s">
        <v>962</v>
      </c>
      <c r="G484" s="138"/>
      <c r="H484" s="139">
        <v>0</v>
      </c>
      <c r="I484" s="85"/>
      <c r="J484" s="49"/>
      <c r="L484" s="52"/>
      <c r="R484" s="63"/>
      <c r="S484" s="64"/>
      <c r="T484" s="63"/>
      <c r="AE484" s="34"/>
    </row>
    <row r="485" spans="1:31" s="80" customFormat="1" ht="15" customHeight="1" x14ac:dyDescent="0.25">
      <c r="A485" s="65"/>
      <c r="B485" s="73"/>
      <c r="C485" s="56" t="s">
        <v>14</v>
      </c>
      <c r="D485" s="56" t="s">
        <v>8</v>
      </c>
      <c r="E485" s="160" t="s">
        <v>963</v>
      </c>
      <c r="F485" s="209" t="s">
        <v>964</v>
      </c>
      <c r="G485" s="138"/>
      <c r="H485" s="139">
        <v>0</v>
      </c>
      <c r="I485" s="85"/>
      <c r="J485" s="49"/>
      <c r="L485" s="52"/>
      <c r="R485" s="63"/>
      <c r="S485" s="64"/>
      <c r="T485" s="63"/>
      <c r="AE485" s="34"/>
    </row>
    <row r="486" spans="1:31" s="80" customFormat="1" ht="15" customHeight="1" x14ac:dyDescent="0.25">
      <c r="A486" s="65"/>
      <c r="B486" s="73"/>
      <c r="C486" s="56" t="s">
        <v>14</v>
      </c>
      <c r="D486" s="56" t="s">
        <v>8</v>
      </c>
      <c r="E486" s="160" t="s">
        <v>965</v>
      </c>
      <c r="F486" s="209" t="s">
        <v>966</v>
      </c>
      <c r="G486" s="138"/>
      <c r="H486" s="139">
        <v>0</v>
      </c>
      <c r="I486" s="85"/>
      <c r="J486" s="49"/>
      <c r="L486" s="52"/>
      <c r="R486" s="63"/>
      <c r="S486" s="64"/>
      <c r="T486" s="63"/>
      <c r="AE486" s="34"/>
    </row>
    <row r="487" spans="1:31" s="80" customFormat="1" ht="15" customHeight="1" x14ac:dyDescent="0.25">
      <c r="A487" s="65"/>
      <c r="B487" s="73"/>
      <c r="C487" s="56" t="s">
        <v>14</v>
      </c>
      <c r="D487" s="56" t="s">
        <v>8</v>
      </c>
      <c r="E487" s="160" t="s">
        <v>967</v>
      </c>
      <c r="F487" s="209" t="s">
        <v>968</v>
      </c>
      <c r="G487" s="138"/>
      <c r="H487" s="139">
        <v>0</v>
      </c>
      <c r="I487" s="85"/>
      <c r="J487" s="49"/>
      <c r="L487" s="52"/>
      <c r="R487" s="63"/>
      <c r="S487" s="64"/>
      <c r="T487" s="63"/>
      <c r="AE487" s="34"/>
    </row>
    <row r="488" spans="1:31" s="80" customFormat="1" ht="15" customHeight="1" x14ac:dyDescent="0.25">
      <c r="A488" s="65"/>
      <c r="B488" s="73"/>
      <c r="C488" s="56" t="s">
        <v>14</v>
      </c>
      <c r="D488" s="56" t="s">
        <v>8</v>
      </c>
      <c r="E488" s="160" t="s">
        <v>969</v>
      </c>
      <c r="F488" s="209" t="s">
        <v>970</v>
      </c>
      <c r="G488" s="138"/>
      <c r="H488" s="139">
        <v>0</v>
      </c>
      <c r="I488" s="85"/>
      <c r="J488" s="49"/>
      <c r="L488" s="52"/>
      <c r="R488" s="63"/>
      <c r="S488" s="64"/>
      <c r="T488" s="63"/>
      <c r="AE488" s="34"/>
    </row>
    <row r="489" spans="1:31" s="80" customFormat="1" ht="15" customHeight="1" x14ac:dyDescent="0.25">
      <c r="A489" s="65" t="s">
        <v>11</v>
      </c>
      <c r="B489" s="73"/>
      <c r="C489" s="56" t="s">
        <v>14</v>
      </c>
      <c r="D489" s="56" t="s">
        <v>14</v>
      </c>
      <c r="E489" s="206" t="s">
        <v>971</v>
      </c>
      <c r="F489" s="185" t="s">
        <v>972</v>
      </c>
      <c r="G489" s="109">
        <f>SUM(G490:G492)</f>
        <v>0</v>
      </c>
      <c r="H489" s="60">
        <v>66042.13</v>
      </c>
      <c r="I489" s="61"/>
      <c r="J489" s="49"/>
      <c r="L489" s="52"/>
      <c r="R489" s="63"/>
      <c r="S489" s="64"/>
      <c r="T489" s="63"/>
      <c r="AE489" s="34"/>
    </row>
    <row r="490" spans="1:31" s="80" customFormat="1" ht="15" customHeight="1" x14ac:dyDescent="0.25">
      <c r="A490" s="65"/>
      <c r="B490" s="73"/>
      <c r="C490" s="56" t="s">
        <v>14</v>
      </c>
      <c r="D490" s="56" t="s">
        <v>8</v>
      </c>
      <c r="E490" s="160" t="s">
        <v>973</v>
      </c>
      <c r="F490" s="209" t="s">
        <v>974</v>
      </c>
      <c r="G490" s="138"/>
      <c r="H490" s="139">
        <v>0</v>
      </c>
      <c r="I490" s="85"/>
      <c r="J490" s="49"/>
      <c r="L490" s="52"/>
      <c r="R490" s="63"/>
      <c r="S490" s="64"/>
      <c r="T490" s="63"/>
      <c r="AE490" s="34"/>
    </row>
    <row r="491" spans="1:31" s="80" customFormat="1" ht="15" customHeight="1" x14ac:dyDescent="0.25">
      <c r="A491" s="65"/>
      <c r="B491" s="73"/>
      <c r="C491" s="56" t="s">
        <v>14</v>
      </c>
      <c r="D491" s="56" t="s">
        <v>8</v>
      </c>
      <c r="E491" s="160" t="s">
        <v>975</v>
      </c>
      <c r="F491" s="209" t="s">
        <v>976</v>
      </c>
      <c r="G491" s="138"/>
      <c r="H491" s="139">
        <v>0</v>
      </c>
      <c r="I491" s="85"/>
      <c r="J491" s="49"/>
      <c r="L491" s="52"/>
      <c r="R491" s="63"/>
      <c r="S491" s="64"/>
      <c r="T491" s="63"/>
      <c r="AE491" s="34"/>
    </row>
    <row r="492" spans="1:31" s="80" customFormat="1" ht="15" customHeight="1" x14ac:dyDescent="0.25">
      <c r="A492" s="65"/>
      <c r="B492" s="73"/>
      <c r="C492" s="56" t="s">
        <v>14</v>
      </c>
      <c r="D492" s="56" t="s">
        <v>8</v>
      </c>
      <c r="E492" s="160" t="s">
        <v>977</v>
      </c>
      <c r="F492" s="209" t="s">
        <v>978</v>
      </c>
      <c r="G492" s="138"/>
      <c r="H492" s="139">
        <v>66042.13</v>
      </c>
      <c r="I492" s="85"/>
      <c r="J492" s="49"/>
      <c r="L492" s="52"/>
      <c r="R492" s="63"/>
      <c r="S492" s="64"/>
      <c r="T492" s="63"/>
      <c r="AE492" s="34"/>
    </row>
    <row r="493" spans="1:31" s="80" customFormat="1" ht="15" customHeight="1" x14ac:dyDescent="0.25">
      <c r="A493" s="65" t="s">
        <v>11</v>
      </c>
      <c r="B493" s="73"/>
      <c r="C493" s="56" t="s">
        <v>14</v>
      </c>
      <c r="D493" s="56" t="s">
        <v>14</v>
      </c>
      <c r="E493" s="206" t="s">
        <v>979</v>
      </c>
      <c r="F493" s="185" t="s">
        <v>980</v>
      </c>
      <c r="G493" s="109">
        <f>SUM(G494:G495)</f>
        <v>0</v>
      </c>
      <c r="H493" s="60">
        <v>0</v>
      </c>
      <c r="I493" s="61"/>
      <c r="J493" s="49"/>
      <c r="L493" s="52"/>
      <c r="R493" s="63"/>
      <c r="S493" s="64"/>
      <c r="T493" s="63"/>
      <c r="AE493" s="34"/>
    </row>
    <row r="494" spans="1:31" s="80" customFormat="1" ht="15" customHeight="1" x14ac:dyDescent="0.25">
      <c r="A494" s="65"/>
      <c r="B494" s="73"/>
      <c r="C494" s="56" t="s">
        <v>14</v>
      </c>
      <c r="D494" s="56" t="s">
        <v>8</v>
      </c>
      <c r="E494" s="160" t="s">
        <v>981</v>
      </c>
      <c r="F494" s="209" t="s">
        <v>982</v>
      </c>
      <c r="G494" s="138"/>
      <c r="H494" s="139">
        <v>0</v>
      </c>
      <c r="I494" s="85"/>
      <c r="J494" s="49"/>
      <c r="L494" s="52"/>
      <c r="R494" s="63"/>
      <c r="S494" s="64"/>
      <c r="T494" s="63"/>
      <c r="AE494" s="34"/>
    </row>
    <row r="495" spans="1:31" s="80" customFormat="1" ht="15" customHeight="1" x14ac:dyDescent="0.25">
      <c r="A495" s="65"/>
      <c r="B495" s="73"/>
      <c r="C495" s="56" t="s">
        <v>14</v>
      </c>
      <c r="D495" s="56" t="s">
        <v>8</v>
      </c>
      <c r="E495" s="160" t="s">
        <v>983</v>
      </c>
      <c r="F495" s="209" t="s">
        <v>984</v>
      </c>
      <c r="G495" s="138"/>
      <c r="H495" s="139">
        <v>0</v>
      </c>
      <c r="I495" s="85"/>
      <c r="J495" s="49"/>
      <c r="L495" s="52"/>
      <c r="R495" s="63"/>
      <c r="S495" s="64"/>
      <c r="T495" s="63"/>
      <c r="AE495" s="34"/>
    </row>
    <row r="496" spans="1:31" s="80" customFormat="1" ht="20.100000000000001" customHeight="1" thickBot="1" x14ac:dyDescent="0.3">
      <c r="A496" s="65" t="s">
        <v>11</v>
      </c>
      <c r="B496" s="73"/>
      <c r="C496" s="56" t="s">
        <v>14</v>
      </c>
      <c r="D496" s="56" t="s">
        <v>14</v>
      </c>
      <c r="E496" s="141" t="s">
        <v>985</v>
      </c>
      <c r="F496" s="199" t="s">
        <v>986</v>
      </c>
      <c r="G496" s="211">
        <f>+G479+G483-G489-G493</f>
        <v>0</v>
      </c>
      <c r="H496" s="144">
        <v>-66021.06</v>
      </c>
      <c r="I496" s="145"/>
      <c r="J496" s="49"/>
      <c r="L496" s="52"/>
      <c r="R496" s="63"/>
      <c r="S496" s="64"/>
      <c r="T496" s="63"/>
      <c r="AE496" s="34"/>
    </row>
    <row r="497" spans="1:31" s="80" customFormat="1" ht="20.100000000000001" customHeight="1" thickBot="1" x14ac:dyDescent="0.3">
      <c r="A497" s="65"/>
      <c r="B497" s="73"/>
      <c r="C497" s="56" t="s">
        <v>14</v>
      </c>
      <c r="D497" s="56" t="s">
        <v>14</v>
      </c>
      <c r="E497" s="202"/>
      <c r="F497" s="203"/>
      <c r="G497" s="204"/>
      <c r="H497" s="152">
        <v>0</v>
      </c>
      <c r="I497" s="150"/>
      <c r="J497" s="49"/>
      <c r="L497" s="52"/>
      <c r="R497" s="63"/>
      <c r="S497" s="64"/>
      <c r="T497" s="63"/>
      <c r="AE497" s="34"/>
    </row>
    <row r="498" spans="1:31" s="80" customFormat="1" ht="15" customHeight="1" x14ac:dyDescent="0.25">
      <c r="A498" s="65"/>
      <c r="B498" s="73"/>
      <c r="C498" s="56" t="s">
        <v>14</v>
      </c>
      <c r="D498" s="56" t="s">
        <v>14</v>
      </c>
      <c r="E498" s="155"/>
      <c r="F498" s="205" t="s">
        <v>987</v>
      </c>
      <c r="G498" s="157"/>
      <c r="H498" s="84">
        <v>0</v>
      </c>
      <c r="I498" s="85"/>
      <c r="J498" s="49"/>
      <c r="L498" s="52"/>
      <c r="R498" s="63"/>
      <c r="S498" s="64"/>
      <c r="T498" s="63"/>
      <c r="AE498" s="34"/>
    </row>
    <row r="499" spans="1:31" s="80" customFormat="1" ht="15" customHeight="1" x14ac:dyDescent="0.25">
      <c r="A499" s="65"/>
      <c r="B499" s="73"/>
      <c r="C499" s="56" t="s">
        <v>14</v>
      </c>
      <c r="D499" s="56" t="s">
        <v>8</v>
      </c>
      <c r="E499" s="206" t="s">
        <v>988</v>
      </c>
      <c r="F499" s="212" t="s">
        <v>989</v>
      </c>
      <c r="G499" s="213"/>
      <c r="H499" s="139">
        <v>0</v>
      </c>
      <c r="I499" s="85"/>
      <c r="J499" s="49"/>
      <c r="L499" s="52"/>
      <c r="R499" s="63"/>
      <c r="S499" s="64"/>
      <c r="T499" s="63"/>
      <c r="AE499" s="34"/>
    </row>
    <row r="500" spans="1:31" s="80" customFormat="1" ht="15" customHeight="1" x14ac:dyDescent="0.25">
      <c r="A500" s="65"/>
      <c r="B500" s="73"/>
      <c r="C500" s="56" t="s">
        <v>14</v>
      </c>
      <c r="D500" s="56" t="s">
        <v>8</v>
      </c>
      <c r="E500" s="206" t="s">
        <v>990</v>
      </c>
      <c r="F500" s="212" t="s">
        <v>991</v>
      </c>
      <c r="G500" s="213"/>
      <c r="H500" s="139">
        <v>0</v>
      </c>
      <c r="I500" s="85"/>
      <c r="J500" s="49"/>
      <c r="L500" s="52"/>
      <c r="R500" s="63"/>
      <c r="S500" s="64"/>
      <c r="T500" s="63"/>
      <c r="AE500" s="34"/>
    </row>
    <row r="501" spans="1:31" s="80" customFormat="1" ht="20.100000000000001" customHeight="1" thickBot="1" x14ac:dyDescent="0.3">
      <c r="A501" s="65" t="s">
        <v>11</v>
      </c>
      <c r="B501" s="73"/>
      <c r="C501" s="56" t="s">
        <v>14</v>
      </c>
      <c r="D501" s="56" t="s">
        <v>14</v>
      </c>
      <c r="E501" s="141" t="s">
        <v>992</v>
      </c>
      <c r="F501" s="199" t="s">
        <v>993</v>
      </c>
      <c r="G501" s="143">
        <v>0</v>
      </c>
      <c r="H501" s="144">
        <v>0</v>
      </c>
      <c r="I501" s="145"/>
      <c r="J501" s="49"/>
      <c r="L501" s="52"/>
      <c r="R501" s="63"/>
      <c r="S501" s="64"/>
      <c r="T501" s="63"/>
      <c r="AE501" s="34"/>
    </row>
    <row r="502" spans="1:31" s="80" customFormat="1" ht="20.100000000000001" customHeight="1" thickBot="1" x14ac:dyDescent="0.3">
      <c r="A502" s="65"/>
      <c r="B502" s="214"/>
      <c r="C502" s="56" t="s">
        <v>14</v>
      </c>
      <c r="D502" s="56" t="s">
        <v>14</v>
      </c>
      <c r="E502" s="147"/>
      <c r="F502" s="148"/>
      <c r="G502" s="149"/>
      <c r="H502" s="152">
        <v>0</v>
      </c>
      <c r="I502" s="150"/>
      <c r="J502" s="49"/>
      <c r="L502" s="52"/>
      <c r="R502" s="63"/>
      <c r="S502" s="64"/>
      <c r="T502" s="63"/>
      <c r="AE502" s="34"/>
    </row>
    <row r="503" spans="1:31" s="80" customFormat="1" ht="15" customHeight="1" x14ac:dyDescent="0.25">
      <c r="A503" s="65"/>
      <c r="B503" s="73"/>
      <c r="C503" s="56" t="s">
        <v>14</v>
      </c>
      <c r="D503" s="56" t="s">
        <v>14</v>
      </c>
      <c r="E503" s="155"/>
      <c r="F503" s="205" t="s">
        <v>994</v>
      </c>
      <c r="G503" s="215"/>
      <c r="H503" s="84">
        <v>0</v>
      </c>
      <c r="I503" s="85"/>
      <c r="J503" s="49"/>
      <c r="L503" s="52"/>
      <c r="R503" s="63"/>
      <c r="S503" s="64"/>
      <c r="T503" s="63"/>
      <c r="AE503" s="34"/>
    </row>
    <row r="504" spans="1:31" s="80" customFormat="1" ht="15" customHeight="1" x14ac:dyDescent="0.25">
      <c r="A504" s="65" t="s">
        <v>11</v>
      </c>
      <c r="B504" s="73"/>
      <c r="C504" s="56" t="s">
        <v>14</v>
      </c>
      <c r="D504" s="56" t="s">
        <v>14</v>
      </c>
      <c r="E504" s="158" t="s">
        <v>995</v>
      </c>
      <c r="F504" s="185" t="s">
        <v>996</v>
      </c>
      <c r="G504" s="109">
        <f>+G505+G506</f>
        <v>0</v>
      </c>
      <c r="H504" s="60">
        <v>1171191.8800000001</v>
      </c>
      <c r="I504" s="61"/>
      <c r="J504" s="49"/>
      <c r="L504" s="52"/>
      <c r="R504" s="63"/>
      <c r="S504" s="64"/>
      <c r="T504" s="63"/>
      <c r="AE504" s="34"/>
    </row>
    <row r="505" spans="1:31" s="80" customFormat="1" ht="15" customHeight="1" x14ac:dyDescent="0.25">
      <c r="A505" s="65"/>
      <c r="B505" s="73"/>
      <c r="C505" s="56" t="s">
        <v>14</v>
      </c>
      <c r="D505" s="56" t="s">
        <v>8</v>
      </c>
      <c r="E505" s="160" t="s">
        <v>997</v>
      </c>
      <c r="F505" s="172" t="s">
        <v>998</v>
      </c>
      <c r="G505" s="103"/>
      <c r="H505" s="111">
        <v>2607.54</v>
      </c>
      <c r="I505" s="85"/>
      <c r="J505" s="49"/>
      <c r="L505" s="52"/>
      <c r="R505" s="63"/>
      <c r="S505" s="64"/>
      <c r="T505" s="63"/>
      <c r="AE505" s="34"/>
    </row>
    <row r="506" spans="1:31" s="80" customFormat="1" ht="15" customHeight="1" x14ac:dyDescent="0.25">
      <c r="A506" s="65" t="s">
        <v>11</v>
      </c>
      <c r="B506" s="73"/>
      <c r="C506" s="56" t="s">
        <v>14</v>
      </c>
      <c r="D506" s="56" t="s">
        <v>14</v>
      </c>
      <c r="E506" s="160" t="s">
        <v>999</v>
      </c>
      <c r="F506" s="172" t="s">
        <v>1000</v>
      </c>
      <c r="G506" s="133">
        <f>+G507+G508+G519+G529</f>
        <v>0</v>
      </c>
      <c r="H506" s="105">
        <v>1168584.3400000001</v>
      </c>
      <c r="I506" s="106"/>
      <c r="J506" s="49"/>
      <c r="L506" s="52"/>
      <c r="R506" s="63"/>
      <c r="S506" s="64"/>
      <c r="T506" s="63"/>
      <c r="AE506" s="34"/>
    </row>
    <row r="507" spans="1:31" s="80" customFormat="1" ht="15" customHeight="1" x14ac:dyDescent="0.25">
      <c r="A507" s="65"/>
      <c r="B507" s="73"/>
      <c r="C507" s="56" t="s">
        <v>14</v>
      </c>
      <c r="D507" s="56" t="s">
        <v>8</v>
      </c>
      <c r="E507" s="163" t="s">
        <v>1001</v>
      </c>
      <c r="F507" s="167" t="s">
        <v>1002</v>
      </c>
      <c r="G507" s="76"/>
      <c r="H507" s="78">
        <v>0</v>
      </c>
      <c r="I507" s="79"/>
      <c r="J507" s="49"/>
      <c r="L507" s="52"/>
      <c r="R507" s="63"/>
      <c r="S507" s="64"/>
      <c r="T507" s="63"/>
      <c r="AE507" s="34"/>
    </row>
    <row r="508" spans="1:31" s="80" customFormat="1" ht="15" customHeight="1" x14ac:dyDescent="0.25">
      <c r="A508" s="65" t="s">
        <v>11</v>
      </c>
      <c r="B508" s="73"/>
      <c r="C508" s="56" t="s">
        <v>14</v>
      </c>
      <c r="D508" s="56" t="s">
        <v>14</v>
      </c>
      <c r="E508" s="163" t="s">
        <v>1003</v>
      </c>
      <c r="F508" s="167" t="s">
        <v>1004</v>
      </c>
      <c r="G508" s="76">
        <f>G509+G510+G511</f>
        <v>0</v>
      </c>
      <c r="H508" s="78">
        <v>1165810.28</v>
      </c>
      <c r="I508" s="79"/>
      <c r="J508" s="49"/>
      <c r="L508" s="52"/>
      <c r="R508" s="63"/>
      <c r="S508" s="64"/>
      <c r="T508" s="63"/>
      <c r="AE508" s="34"/>
    </row>
    <row r="509" spans="1:31" s="33" customFormat="1" ht="15" customHeight="1" x14ac:dyDescent="0.25">
      <c r="A509" s="98"/>
      <c r="B509" s="99"/>
      <c r="C509" s="56" t="s">
        <v>14</v>
      </c>
      <c r="D509" s="56" t="s">
        <v>8</v>
      </c>
      <c r="E509" s="163" t="s">
        <v>1005</v>
      </c>
      <c r="F509" s="171" t="s">
        <v>1006</v>
      </c>
      <c r="G509" s="128"/>
      <c r="H509" s="84">
        <v>0</v>
      </c>
      <c r="I509" s="85"/>
      <c r="J509" s="49"/>
      <c r="L509" s="52"/>
      <c r="R509" s="63"/>
      <c r="S509" s="64"/>
      <c r="T509" s="63"/>
      <c r="AE509" s="34"/>
    </row>
    <row r="510" spans="1:31" s="33" customFormat="1" ht="15" customHeight="1" x14ac:dyDescent="0.25">
      <c r="A510" s="98"/>
      <c r="B510" s="99" t="s">
        <v>7</v>
      </c>
      <c r="C510" s="56" t="s">
        <v>7</v>
      </c>
      <c r="D510" s="56" t="s">
        <v>8</v>
      </c>
      <c r="E510" s="163" t="s">
        <v>1007</v>
      </c>
      <c r="F510" s="171" t="s">
        <v>1008</v>
      </c>
      <c r="G510" s="128"/>
      <c r="H510" s="84">
        <v>6758.02</v>
      </c>
      <c r="I510" s="85"/>
      <c r="J510" s="49"/>
      <c r="L510" s="52"/>
      <c r="R510" s="63"/>
      <c r="S510" s="64"/>
      <c r="T510" s="63"/>
      <c r="AE510" s="34"/>
    </row>
    <row r="511" spans="1:31" s="33" customFormat="1" ht="15" customHeight="1" x14ac:dyDescent="0.25">
      <c r="A511" s="98" t="s">
        <v>11</v>
      </c>
      <c r="B511" s="99"/>
      <c r="C511" s="56" t="s">
        <v>14</v>
      </c>
      <c r="D511" s="56" t="s">
        <v>14</v>
      </c>
      <c r="E511" s="163" t="s">
        <v>1009</v>
      </c>
      <c r="F511" s="171" t="s">
        <v>1010</v>
      </c>
      <c r="G511" s="184">
        <f>SUM(G512:G518)</f>
        <v>0</v>
      </c>
      <c r="H511" s="91">
        <v>1159052.26</v>
      </c>
      <c r="I511" s="79"/>
      <c r="J511" s="49"/>
      <c r="L511" s="52"/>
      <c r="R511" s="63"/>
      <c r="S511" s="64"/>
      <c r="T511" s="63"/>
      <c r="AE511" s="34"/>
    </row>
    <row r="512" spans="1:31" s="33" customFormat="1" ht="15" customHeight="1" x14ac:dyDescent="0.25">
      <c r="A512" s="98"/>
      <c r="B512" s="99" t="s">
        <v>135</v>
      </c>
      <c r="C512" s="56" t="s">
        <v>135</v>
      </c>
      <c r="D512" s="56" t="s">
        <v>8</v>
      </c>
      <c r="E512" s="164" t="s">
        <v>1011</v>
      </c>
      <c r="F512" s="178" t="s">
        <v>1012</v>
      </c>
      <c r="G512" s="83"/>
      <c r="H512" s="84">
        <v>0</v>
      </c>
      <c r="I512" s="85"/>
      <c r="J512" s="49"/>
      <c r="L512" s="52"/>
      <c r="R512" s="63"/>
      <c r="S512" s="64"/>
      <c r="T512" s="63"/>
      <c r="AE512" s="34"/>
    </row>
    <row r="513" spans="1:31" s="33" customFormat="1" ht="15" customHeight="1" x14ac:dyDescent="0.25">
      <c r="A513" s="98"/>
      <c r="B513" s="99"/>
      <c r="C513" s="56" t="s">
        <v>14</v>
      </c>
      <c r="D513" s="56" t="s">
        <v>8</v>
      </c>
      <c r="E513" s="164" t="s">
        <v>1013</v>
      </c>
      <c r="F513" s="178" t="s">
        <v>1014</v>
      </c>
      <c r="G513" s="83"/>
      <c r="H513" s="84">
        <v>0</v>
      </c>
      <c r="I513" s="85"/>
      <c r="J513" s="49"/>
      <c r="L513" s="52"/>
      <c r="R513" s="63"/>
      <c r="S513" s="64"/>
      <c r="T513" s="63"/>
      <c r="AE513" s="34"/>
    </row>
    <row r="514" spans="1:31" s="33" customFormat="1" ht="15" customHeight="1" x14ac:dyDescent="0.25">
      <c r="A514" s="98"/>
      <c r="B514" s="99"/>
      <c r="C514" s="56" t="s">
        <v>14</v>
      </c>
      <c r="D514" s="56" t="s">
        <v>8</v>
      </c>
      <c r="E514" s="164" t="s">
        <v>1015</v>
      </c>
      <c r="F514" s="178" t="s">
        <v>1016</v>
      </c>
      <c r="G514" s="83"/>
      <c r="H514" s="84">
        <v>0</v>
      </c>
      <c r="I514" s="85"/>
      <c r="J514" s="49"/>
      <c r="L514" s="52"/>
      <c r="R514" s="63"/>
      <c r="S514" s="64"/>
      <c r="T514" s="63"/>
      <c r="AE514" s="34"/>
    </row>
    <row r="515" spans="1:31" s="33" customFormat="1" ht="15" customHeight="1" x14ac:dyDescent="0.25">
      <c r="A515" s="98"/>
      <c r="B515" s="99"/>
      <c r="C515" s="56" t="s">
        <v>14</v>
      </c>
      <c r="D515" s="56" t="s">
        <v>8</v>
      </c>
      <c r="E515" s="164" t="s">
        <v>1017</v>
      </c>
      <c r="F515" s="178" t="s">
        <v>1018</v>
      </c>
      <c r="G515" s="83"/>
      <c r="H515" s="84">
        <v>0</v>
      </c>
      <c r="I515" s="85"/>
      <c r="J515" s="49"/>
      <c r="L515" s="52"/>
      <c r="R515" s="63"/>
      <c r="S515" s="64"/>
      <c r="T515" s="63"/>
      <c r="AE515" s="34"/>
    </row>
    <row r="516" spans="1:31" s="33" customFormat="1" ht="15" customHeight="1" x14ac:dyDescent="0.25">
      <c r="A516" s="98"/>
      <c r="B516" s="99"/>
      <c r="C516" s="56" t="s">
        <v>14</v>
      </c>
      <c r="D516" s="56" t="s">
        <v>8</v>
      </c>
      <c r="E516" s="164" t="s">
        <v>1019</v>
      </c>
      <c r="F516" s="178" t="s">
        <v>1020</v>
      </c>
      <c r="G516" s="83"/>
      <c r="H516" s="84">
        <v>42508.02</v>
      </c>
      <c r="I516" s="85"/>
      <c r="J516" s="49"/>
      <c r="L516" s="52"/>
      <c r="R516" s="63"/>
      <c r="S516" s="64"/>
      <c r="T516" s="63"/>
      <c r="AE516" s="34"/>
    </row>
    <row r="517" spans="1:31" s="33" customFormat="1" ht="15" customHeight="1" x14ac:dyDescent="0.25">
      <c r="A517" s="98"/>
      <c r="B517" s="99"/>
      <c r="C517" s="56" t="s">
        <v>14</v>
      </c>
      <c r="D517" s="56" t="s">
        <v>8</v>
      </c>
      <c r="E517" s="164" t="s">
        <v>1021</v>
      </c>
      <c r="F517" s="178" t="s">
        <v>1022</v>
      </c>
      <c r="G517" s="83"/>
      <c r="H517" s="84">
        <v>1073506.44</v>
      </c>
      <c r="I517" s="85"/>
      <c r="J517" s="49"/>
      <c r="L517" s="52"/>
      <c r="R517" s="63"/>
      <c r="S517" s="64"/>
      <c r="T517" s="63"/>
      <c r="AE517" s="34"/>
    </row>
    <row r="518" spans="1:31" s="33" customFormat="1" ht="15" customHeight="1" x14ac:dyDescent="0.25">
      <c r="A518" s="98"/>
      <c r="B518" s="99"/>
      <c r="C518" s="56" t="s">
        <v>14</v>
      </c>
      <c r="D518" s="56" t="s">
        <v>8</v>
      </c>
      <c r="E518" s="164" t="s">
        <v>1023</v>
      </c>
      <c r="F518" s="178" t="s">
        <v>1024</v>
      </c>
      <c r="G518" s="83"/>
      <c r="H518" s="84">
        <v>43037.8</v>
      </c>
      <c r="I518" s="85"/>
      <c r="J518" s="49"/>
      <c r="L518" s="52"/>
      <c r="R518" s="63"/>
      <c r="S518" s="64"/>
      <c r="T518" s="63"/>
      <c r="AE518" s="34"/>
    </row>
    <row r="519" spans="1:31" s="33" customFormat="1" ht="15" customHeight="1" x14ac:dyDescent="0.25">
      <c r="A519" s="98" t="s">
        <v>11</v>
      </c>
      <c r="B519" s="99"/>
      <c r="C519" s="56" t="s">
        <v>14</v>
      </c>
      <c r="D519" s="56" t="s">
        <v>14</v>
      </c>
      <c r="E519" s="163" t="s">
        <v>1025</v>
      </c>
      <c r="F519" s="167" t="s">
        <v>1026</v>
      </c>
      <c r="G519" s="76">
        <f>+G520+G521</f>
        <v>0</v>
      </c>
      <c r="H519" s="95">
        <v>2746.98</v>
      </c>
      <c r="I519" s="85"/>
      <c r="J519" s="49"/>
      <c r="L519" s="52"/>
      <c r="R519" s="63"/>
      <c r="S519" s="64"/>
      <c r="T519" s="63"/>
      <c r="AE519" s="34"/>
    </row>
    <row r="520" spans="1:31" s="80" customFormat="1" ht="15" customHeight="1" x14ac:dyDescent="0.25">
      <c r="A520" s="65"/>
      <c r="B520" s="73" t="s">
        <v>7</v>
      </c>
      <c r="C520" s="56" t="s">
        <v>7</v>
      </c>
      <c r="D520" s="56" t="s">
        <v>8</v>
      </c>
      <c r="E520" s="163" t="s">
        <v>1027</v>
      </c>
      <c r="F520" s="171" t="s">
        <v>1028</v>
      </c>
      <c r="G520" s="128"/>
      <c r="H520" s="84">
        <v>0</v>
      </c>
      <c r="I520" s="85"/>
      <c r="J520" s="49"/>
      <c r="L520" s="52"/>
      <c r="R520" s="63"/>
      <c r="S520" s="64"/>
      <c r="T520" s="63"/>
      <c r="AE520" s="34"/>
    </row>
    <row r="521" spans="1:31" s="80" customFormat="1" ht="15" customHeight="1" x14ac:dyDescent="0.25">
      <c r="A521" s="65" t="s">
        <v>11</v>
      </c>
      <c r="B521" s="73"/>
      <c r="C521" s="56" t="s">
        <v>14</v>
      </c>
      <c r="D521" s="56" t="s">
        <v>14</v>
      </c>
      <c r="E521" s="163" t="s">
        <v>1029</v>
      </c>
      <c r="F521" s="171" t="s">
        <v>1030</v>
      </c>
      <c r="G521" s="184">
        <f>SUM(G522:G528)</f>
        <v>0</v>
      </c>
      <c r="H521" s="91">
        <v>2746.98</v>
      </c>
      <c r="I521" s="79"/>
      <c r="J521" s="49"/>
      <c r="L521" s="52"/>
      <c r="R521" s="63"/>
      <c r="S521" s="64"/>
      <c r="T521" s="63"/>
      <c r="AE521" s="34"/>
    </row>
    <row r="522" spans="1:31" s="80" customFormat="1" ht="15" customHeight="1" x14ac:dyDescent="0.25">
      <c r="A522" s="65"/>
      <c r="B522" s="73" t="s">
        <v>135</v>
      </c>
      <c r="C522" s="56" t="s">
        <v>135</v>
      </c>
      <c r="D522" s="56" t="s">
        <v>8</v>
      </c>
      <c r="E522" s="164" t="s">
        <v>1031</v>
      </c>
      <c r="F522" s="178" t="s">
        <v>1032</v>
      </c>
      <c r="G522" s="83"/>
      <c r="H522" s="84">
        <v>0</v>
      </c>
      <c r="I522" s="85"/>
      <c r="J522" s="49"/>
      <c r="L522" s="52"/>
      <c r="R522" s="63"/>
      <c r="S522" s="64"/>
      <c r="T522" s="63"/>
      <c r="AE522" s="34"/>
    </row>
    <row r="523" spans="1:31" s="80" customFormat="1" ht="15" customHeight="1" x14ac:dyDescent="0.25">
      <c r="A523" s="65"/>
      <c r="B523" s="73"/>
      <c r="C523" s="56" t="s">
        <v>14</v>
      </c>
      <c r="D523" s="56" t="s">
        <v>8</v>
      </c>
      <c r="E523" s="164" t="s">
        <v>1033</v>
      </c>
      <c r="F523" s="178" t="s">
        <v>1034</v>
      </c>
      <c r="G523" s="83"/>
      <c r="H523" s="84">
        <v>0</v>
      </c>
      <c r="I523" s="85"/>
      <c r="J523" s="49"/>
      <c r="L523" s="52"/>
      <c r="R523" s="63"/>
      <c r="S523" s="64"/>
      <c r="T523" s="63"/>
      <c r="AE523" s="34"/>
    </row>
    <row r="524" spans="1:31" s="80" customFormat="1" ht="15" customHeight="1" x14ac:dyDescent="0.25">
      <c r="A524" s="65"/>
      <c r="B524" s="73"/>
      <c r="C524" s="56" t="s">
        <v>14</v>
      </c>
      <c r="D524" s="56" t="s">
        <v>8</v>
      </c>
      <c r="E524" s="164" t="s">
        <v>1035</v>
      </c>
      <c r="F524" s="178" t="s">
        <v>1036</v>
      </c>
      <c r="G524" s="83"/>
      <c r="H524" s="84">
        <v>0</v>
      </c>
      <c r="I524" s="85"/>
      <c r="J524" s="49"/>
      <c r="L524" s="52"/>
      <c r="R524" s="63"/>
      <c r="S524" s="64"/>
      <c r="T524" s="63"/>
      <c r="AE524" s="34"/>
    </row>
    <row r="525" spans="1:31" s="80" customFormat="1" ht="15" customHeight="1" x14ac:dyDescent="0.25">
      <c r="A525" s="65"/>
      <c r="B525" s="73"/>
      <c r="C525" s="56" t="s">
        <v>14</v>
      </c>
      <c r="D525" s="56" t="s">
        <v>8</v>
      </c>
      <c r="E525" s="164" t="s">
        <v>1037</v>
      </c>
      <c r="F525" s="178" t="s">
        <v>1038</v>
      </c>
      <c r="G525" s="83"/>
      <c r="H525" s="84">
        <v>0</v>
      </c>
      <c r="I525" s="85"/>
      <c r="J525" s="49"/>
      <c r="L525" s="52"/>
      <c r="R525" s="63"/>
      <c r="S525" s="64"/>
      <c r="T525" s="63"/>
      <c r="AE525" s="34"/>
    </row>
    <row r="526" spans="1:31" s="80" customFormat="1" ht="15" customHeight="1" x14ac:dyDescent="0.25">
      <c r="A526" s="65"/>
      <c r="B526" s="73"/>
      <c r="C526" s="56" t="s">
        <v>14</v>
      </c>
      <c r="D526" s="56" t="s">
        <v>8</v>
      </c>
      <c r="E526" s="164" t="s">
        <v>1039</v>
      </c>
      <c r="F526" s="178" t="s">
        <v>1040</v>
      </c>
      <c r="G526" s="83"/>
      <c r="H526" s="84">
        <v>0</v>
      </c>
      <c r="I526" s="85"/>
      <c r="J526" s="49"/>
      <c r="L526" s="52"/>
      <c r="R526" s="63"/>
      <c r="S526" s="64"/>
      <c r="T526" s="63"/>
      <c r="AE526" s="34"/>
    </row>
    <row r="527" spans="1:31" s="80" customFormat="1" ht="15" customHeight="1" x14ac:dyDescent="0.25">
      <c r="A527" s="65"/>
      <c r="B527" s="73"/>
      <c r="C527" s="56" t="s">
        <v>14</v>
      </c>
      <c r="D527" s="56" t="s">
        <v>8</v>
      </c>
      <c r="E527" s="164" t="s">
        <v>1041</v>
      </c>
      <c r="F527" s="178" t="s">
        <v>1042</v>
      </c>
      <c r="G527" s="83"/>
      <c r="H527" s="84">
        <v>1846.98</v>
      </c>
      <c r="I527" s="85"/>
      <c r="J527" s="49"/>
      <c r="L527" s="52"/>
      <c r="R527" s="63"/>
      <c r="S527" s="64"/>
      <c r="T527" s="63"/>
      <c r="AE527" s="34"/>
    </row>
    <row r="528" spans="1:31" s="80" customFormat="1" ht="15" customHeight="1" x14ac:dyDescent="0.25">
      <c r="A528" s="65"/>
      <c r="B528" s="73"/>
      <c r="C528" s="56" t="s">
        <v>14</v>
      </c>
      <c r="D528" s="56" t="s">
        <v>8</v>
      </c>
      <c r="E528" s="164" t="s">
        <v>1043</v>
      </c>
      <c r="F528" s="178" t="s">
        <v>1044</v>
      </c>
      <c r="G528" s="83"/>
      <c r="H528" s="84">
        <v>900</v>
      </c>
      <c r="I528" s="85"/>
      <c r="J528" s="49"/>
      <c r="L528" s="52"/>
      <c r="R528" s="63"/>
      <c r="S528" s="64"/>
      <c r="T528" s="63"/>
      <c r="AE528" s="34"/>
    </row>
    <row r="529" spans="1:31" s="80" customFormat="1" ht="15" customHeight="1" x14ac:dyDescent="0.25">
      <c r="A529" s="65"/>
      <c r="B529" s="73"/>
      <c r="C529" s="56" t="s">
        <v>14</v>
      </c>
      <c r="D529" s="56" t="s">
        <v>8</v>
      </c>
      <c r="E529" s="163" t="s">
        <v>1045</v>
      </c>
      <c r="F529" s="167" t="s">
        <v>1046</v>
      </c>
      <c r="G529" s="92"/>
      <c r="H529" s="95">
        <v>27.08</v>
      </c>
      <c r="I529" s="85"/>
      <c r="J529" s="49"/>
      <c r="L529" s="52"/>
      <c r="R529" s="63"/>
      <c r="S529" s="64"/>
      <c r="T529" s="63"/>
      <c r="AE529" s="34"/>
    </row>
    <row r="530" spans="1:31" s="80" customFormat="1" ht="15" customHeight="1" x14ac:dyDescent="0.25">
      <c r="A530" s="65" t="s">
        <v>11</v>
      </c>
      <c r="B530" s="73"/>
      <c r="C530" s="56" t="s">
        <v>14</v>
      </c>
      <c r="D530" s="56" t="s">
        <v>14</v>
      </c>
      <c r="E530" s="158" t="s">
        <v>1047</v>
      </c>
      <c r="F530" s="185" t="s">
        <v>1048</v>
      </c>
      <c r="G530" s="109">
        <v>0</v>
      </c>
      <c r="H530" s="60">
        <v>2159307.1000000006</v>
      </c>
      <c r="I530" s="61"/>
      <c r="J530" s="49"/>
      <c r="L530" s="52"/>
      <c r="R530" s="63"/>
      <c r="S530" s="64"/>
      <c r="T530" s="63"/>
      <c r="AE530" s="34"/>
    </row>
    <row r="531" spans="1:31" s="80" customFormat="1" ht="15" customHeight="1" x14ac:dyDescent="0.25">
      <c r="A531" s="65"/>
      <c r="B531" s="73"/>
      <c r="C531" s="56" t="s">
        <v>14</v>
      </c>
      <c r="D531" s="56" t="s">
        <v>8</v>
      </c>
      <c r="E531" s="160" t="s">
        <v>1049</v>
      </c>
      <c r="F531" s="172" t="s">
        <v>1050</v>
      </c>
      <c r="G531" s="103"/>
      <c r="H531" s="111">
        <v>0</v>
      </c>
      <c r="I531" s="85"/>
      <c r="J531" s="49"/>
      <c r="L531" s="52"/>
      <c r="R531" s="63"/>
      <c r="S531" s="64"/>
      <c r="T531" s="63"/>
      <c r="AE531" s="34"/>
    </row>
    <row r="532" spans="1:31" s="80" customFormat="1" ht="15" customHeight="1" x14ac:dyDescent="0.25">
      <c r="A532" s="65" t="s">
        <v>11</v>
      </c>
      <c r="B532" s="73"/>
      <c r="C532" s="56" t="s">
        <v>14</v>
      </c>
      <c r="D532" s="56" t="s">
        <v>14</v>
      </c>
      <c r="E532" s="160" t="s">
        <v>1051</v>
      </c>
      <c r="F532" s="172" t="s">
        <v>1052</v>
      </c>
      <c r="G532" s="133">
        <v>0</v>
      </c>
      <c r="H532" s="105">
        <v>2159307.1000000006</v>
      </c>
      <c r="I532" s="106"/>
      <c r="J532" s="49"/>
      <c r="L532" s="52"/>
      <c r="R532" s="63"/>
      <c r="S532" s="64"/>
      <c r="T532" s="63"/>
      <c r="AE532" s="34"/>
    </row>
    <row r="533" spans="1:31" s="80" customFormat="1" ht="15" customHeight="1" x14ac:dyDescent="0.25">
      <c r="A533" s="65"/>
      <c r="B533" s="73"/>
      <c r="C533" s="56" t="s">
        <v>14</v>
      </c>
      <c r="D533" s="56" t="s">
        <v>8</v>
      </c>
      <c r="E533" s="163" t="s">
        <v>1053</v>
      </c>
      <c r="F533" s="167" t="s">
        <v>1054</v>
      </c>
      <c r="G533" s="76"/>
      <c r="H533" s="78">
        <v>0</v>
      </c>
      <c r="I533" s="79"/>
      <c r="J533" s="49"/>
      <c r="L533" s="52"/>
      <c r="R533" s="63"/>
      <c r="S533" s="64"/>
      <c r="T533" s="63"/>
      <c r="AE533" s="34"/>
    </row>
    <row r="534" spans="1:31" s="80" customFormat="1" ht="15" customHeight="1" x14ac:dyDescent="0.25">
      <c r="A534" s="65"/>
      <c r="B534" s="73"/>
      <c r="C534" s="56" t="s">
        <v>14</v>
      </c>
      <c r="D534" s="56" t="s">
        <v>8</v>
      </c>
      <c r="E534" s="163" t="s">
        <v>1055</v>
      </c>
      <c r="F534" s="167" t="s">
        <v>1056</v>
      </c>
      <c r="G534" s="76"/>
      <c r="H534" s="78">
        <v>20141.349999999999</v>
      </c>
      <c r="I534" s="79"/>
      <c r="J534" s="49"/>
      <c r="L534" s="52"/>
      <c r="R534" s="63"/>
      <c r="S534" s="64"/>
      <c r="T534" s="63"/>
      <c r="AE534" s="34"/>
    </row>
    <row r="535" spans="1:31" s="80" customFormat="1" ht="15" customHeight="1" x14ac:dyDescent="0.25">
      <c r="A535" s="65" t="s">
        <v>11</v>
      </c>
      <c r="B535" s="73"/>
      <c r="C535" s="56" t="s">
        <v>14</v>
      </c>
      <c r="D535" s="56" t="s">
        <v>14</v>
      </c>
      <c r="E535" s="163" t="s">
        <v>1057</v>
      </c>
      <c r="F535" s="167" t="s">
        <v>1058</v>
      </c>
      <c r="G535" s="76">
        <f>SUMIF('Raccordo CE'!$C:$C,$E535,'Raccordo CE'!$K:$K)</f>
        <v>0</v>
      </c>
      <c r="H535" s="78">
        <v>2088753.9500000002</v>
      </c>
      <c r="I535" s="79"/>
      <c r="J535" s="49"/>
      <c r="L535" s="52"/>
      <c r="R535" s="63"/>
      <c r="S535" s="64"/>
      <c r="T535" s="63"/>
      <c r="AE535" s="34"/>
    </row>
    <row r="536" spans="1:31" s="80" customFormat="1" ht="15" customHeight="1" x14ac:dyDescent="0.25">
      <c r="A536" s="65" t="s">
        <v>11</v>
      </c>
      <c r="B536" s="73" t="s">
        <v>7</v>
      </c>
      <c r="C536" s="56" t="s">
        <v>7</v>
      </c>
      <c r="D536" s="56" t="s">
        <v>14</v>
      </c>
      <c r="E536" s="163" t="s">
        <v>1059</v>
      </c>
      <c r="F536" s="171" t="s">
        <v>1060</v>
      </c>
      <c r="G536" s="128"/>
      <c r="H536" s="84">
        <v>0</v>
      </c>
      <c r="I536" s="85"/>
      <c r="J536" s="49"/>
      <c r="L536" s="52"/>
      <c r="R536" s="63"/>
      <c r="S536" s="64"/>
      <c r="T536" s="63"/>
      <c r="AE536" s="34"/>
    </row>
    <row r="537" spans="1:31" s="80" customFormat="1" ht="15" customHeight="1" x14ac:dyDescent="0.25">
      <c r="A537" s="65"/>
      <c r="B537" s="73" t="s">
        <v>7</v>
      </c>
      <c r="C537" s="56" t="s">
        <v>7</v>
      </c>
      <c r="D537" s="56" t="s">
        <v>8</v>
      </c>
      <c r="E537" s="164" t="s">
        <v>1061</v>
      </c>
      <c r="F537" s="178" t="s">
        <v>1062</v>
      </c>
      <c r="G537" s="83"/>
      <c r="H537" s="84">
        <v>0</v>
      </c>
      <c r="I537" s="85"/>
      <c r="J537" s="49"/>
      <c r="L537" s="52"/>
      <c r="R537" s="63"/>
      <c r="S537" s="64"/>
      <c r="T537" s="63"/>
      <c r="AE537" s="34"/>
    </row>
    <row r="538" spans="1:31" s="80" customFormat="1" ht="15" customHeight="1" x14ac:dyDescent="0.25">
      <c r="A538" s="65"/>
      <c r="B538" s="73" t="s">
        <v>7</v>
      </c>
      <c r="C538" s="56" t="s">
        <v>7</v>
      </c>
      <c r="D538" s="56" t="s">
        <v>8</v>
      </c>
      <c r="E538" s="164" t="s">
        <v>1063</v>
      </c>
      <c r="F538" s="178" t="s">
        <v>1064</v>
      </c>
      <c r="G538" s="83"/>
      <c r="H538" s="84">
        <v>0</v>
      </c>
      <c r="I538" s="85"/>
      <c r="J538" s="49"/>
      <c r="L538" s="52"/>
      <c r="R538" s="63"/>
      <c r="S538" s="64"/>
      <c r="T538" s="63"/>
      <c r="AE538" s="34"/>
    </row>
    <row r="539" spans="1:31" s="80" customFormat="1" ht="15" customHeight="1" x14ac:dyDescent="0.25">
      <c r="A539" s="65" t="s">
        <v>11</v>
      </c>
      <c r="B539" s="73"/>
      <c r="C539" s="56" t="s">
        <v>14</v>
      </c>
      <c r="D539" s="56" t="s">
        <v>14</v>
      </c>
      <c r="E539" s="163" t="s">
        <v>1065</v>
      </c>
      <c r="F539" s="171" t="s">
        <v>1066</v>
      </c>
      <c r="G539" s="128">
        <v>0</v>
      </c>
      <c r="H539" s="91">
        <v>2088753.9500000002</v>
      </c>
      <c r="I539" s="79"/>
      <c r="J539" s="49"/>
      <c r="L539" s="52"/>
      <c r="R539" s="63"/>
      <c r="S539" s="64"/>
      <c r="T539" s="63"/>
      <c r="AE539" s="34"/>
    </row>
    <row r="540" spans="1:31" s="80" customFormat="1" ht="15" customHeight="1" x14ac:dyDescent="0.25">
      <c r="A540" s="65"/>
      <c r="B540" s="73" t="s">
        <v>135</v>
      </c>
      <c r="C540" s="56" t="s">
        <v>135</v>
      </c>
      <c r="D540" s="56" t="s">
        <v>8</v>
      </c>
      <c r="E540" s="164" t="s">
        <v>1067</v>
      </c>
      <c r="F540" s="178" t="s">
        <v>1068</v>
      </c>
      <c r="G540" s="83"/>
      <c r="H540" s="84">
        <v>0</v>
      </c>
      <c r="I540" s="85"/>
      <c r="J540" s="49"/>
      <c r="L540" s="52"/>
      <c r="R540" s="63"/>
      <c r="S540" s="64"/>
      <c r="T540" s="63"/>
      <c r="AE540" s="34"/>
    </row>
    <row r="541" spans="1:31" s="80" customFormat="1" ht="15" customHeight="1" x14ac:dyDescent="0.25">
      <c r="A541" s="65" t="s">
        <v>11</v>
      </c>
      <c r="B541" s="73"/>
      <c r="C541" s="56" t="s">
        <v>14</v>
      </c>
      <c r="D541" s="56" t="s">
        <v>14</v>
      </c>
      <c r="E541" s="164" t="s">
        <v>1069</v>
      </c>
      <c r="F541" s="178" t="s">
        <v>1070</v>
      </c>
      <c r="G541" s="83">
        <v>0</v>
      </c>
      <c r="H541" s="84">
        <v>650693.4</v>
      </c>
      <c r="I541" s="85"/>
      <c r="J541" s="49"/>
      <c r="L541" s="52"/>
      <c r="R541" s="63"/>
      <c r="S541" s="64"/>
      <c r="T541" s="63"/>
      <c r="AE541" s="34"/>
    </row>
    <row r="542" spans="1:31" s="80" customFormat="1" ht="15" customHeight="1" x14ac:dyDescent="0.25">
      <c r="A542" s="65"/>
      <c r="B542" s="73"/>
      <c r="C542" s="56" t="s">
        <v>14</v>
      </c>
      <c r="D542" s="56" t="s">
        <v>8</v>
      </c>
      <c r="E542" s="163" t="s">
        <v>1071</v>
      </c>
      <c r="F542" s="171" t="s">
        <v>1072</v>
      </c>
      <c r="G542" s="128"/>
      <c r="H542" s="84">
        <v>150034.04999999999</v>
      </c>
      <c r="I542" s="85"/>
      <c r="J542" s="49"/>
      <c r="L542" s="52"/>
      <c r="R542" s="63"/>
      <c r="S542" s="64"/>
      <c r="T542" s="63"/>
      <c r="AE542" s="34"/>
    </row>
    <row r="543" spans="1:31" s="80" customFormat="1" ht="15" customHeight="1" x14ac:dyDescent="0.25">
      <c r="A543" s="65"/>
      <c r="B543" s="73"/>
      <c r="C543" s="56" t="s">
        <v>14</v>
      </c>
      <c r="D543" s="56" t="s">
        <v>8</v>
      </c>
      <c r="E543" s="163" t="s">
        <v>1073</v>
      </c>
      <c r="F543" s="171" t="s">
        <v>1074</v>
      </c>
      <c r="G543" s="128"/>
      <c r="H543" s="84">
        <v>125286.51</v>
      </c>
      <c r="I543" s="85"/>
      <c r="J543" s="49"/>
      <c r="L543" s="52"/>
      <c r="R543" s="63"/>
      <c r="S543" s="64"/>
      <c r="T543" s="63"/>
      <c r="AE543" s="34"/>
    </row>
    <row r="544" spans="1:31" s="80" customFormat="1" ht="15" customHeight="1" x14ac:dyDescent="0.25">
      <c r="A544" s="65"/>
      <c r="B544" s="73"/>
      <c r="C544" s="56" t="s">
        <v>14</v>
      </c>
      <c r="D544" s="56" t="s">
        <v>8</v>
      </c>
      <c r="E544" s="163" t="s">
        <v>1075</v>
      </c>
      <c r="F544" s="171" t="s">
        <v>1076</v>
      </c>
      <c r="G544" s="128"/>
      <c r="H544" s="84">
        <v>375372.84</v>
      </c>
      <c r="I544" s="85"/>
      <c r="J544" s="49"/>
      <c r="L544" s="52"/>
      <c r="R544" s="63"/>
      <c r="S544" s="64"/>
      <c r="T544" s="63"/>
      <c r="AE544" s="34"/>
    </row>
    <row r="545" spans="1:31" s="80" customFormat="1" ht="15" customHeight="1" x14ac:dyDescent="0.25">
      <c r="A545" s="65"/>
      <c r="B545" s="73"/>
      <c r="C545" s="56" t="s">
        <v>14</v>
      </c>
      <c r="D545" s="56" t="s">
        <v>8</v>
      </c>
      <c r="E545" s="164" t="s">
        <v>1077</v>
      </c>
      <c r="F545" s="178" t="s">
        <v>1078</v>
      </c>
      <c r="G545" s="83"/>
      <c r="H545" s="84">
        <v>5611.74</v>
      </c>
      <c r="I545" s="85"/>
      <c r="J545" s="49"/>
      <c r="L545" s="52"/>
      <c r="R545" s="63"/>
      <c r="S545" s="64"/>
      <c r="T545" s="63"/>
      <c r="AE545" s="34"/>
    </row>
    <row r="546" spans="1:31" s="80" customFormat="1" ht="15" customHeight="1" x14ac:dyDescent="0.25">
      <c r="A546" s="65"/>
      <c r="B546" s="73"/>
      <c r="C546" s="56" t="s">
        <v>14</v>
      </c>
      <c r="D546" s="56" t="s">
        <v>8</v>
      </c>
      <c r="E546" s="164" t="s">
        <v>1079</v>
      </c>
      <c r="F546" s="178" t="s">
        <v>1080</v>
      </c>
      <c r="G546" s="83"/>
      <c r="H546" s="84">
        <v>0</v>
      </c>
      <c r="I546" s="85"/>
      <c r="J546" s="49"/>
      <c r="L546" s="52"/>
      <c r="R546" s="63"/>
      <c r="S546" s="64"/>
      <c r="T546" s="63"/>
      <c r="AE546" s="34"/>
    </row>
    <row r="547" spans="1:31" s="80" customFormat="1" ht="15" customHeight="1" x14ac:dyDescent="0.25">
      <c r="A547" s="65"/>
      <c r="B547" s="73"/>
      <c r="C547" s="56" t="s">
        <v>14</v>
      </c>
      <c r="D547" s="56" t="s">
        <v>8</v>
      </c>
      <c r="E547" s="164" t="s">
        <v>1081</v>
      </c>
      <c r="F547" s="178" t="s">
        <v>1082</v>
      </c>
      <c r="G547" s="83"/>
      <c r="H547" s="84">
        <v>0</v>
      </c>
      <c r="I547" s="85"/>
      <c r="J547" s="49"/>
      <c r="L547" s="52"/>
      <c r="R547" s="63"/>
      <c r="S547" s="64"/>
      <c r="T547" s="63"/>
      <c r="AE547" s="34"/>
    </row>
    <row r="548" spans="1:31" s="80" customFormat="1" ht="15" customHeight="1" x14ac:dyDescent="0.25">
      <c r="A548" s="65"/>
      <c r="B548" s="73"/>
      <c r="C548" s="56" t="s">
        <v>14</v>
      </c>
      <c r="D548" s="56" t="s">
        <v>8</v>
      </c>
      <c r="E548" s="164" t="s">
        <v>1083</v>
      </c>
      <c r="F548" s="178" t="s">
        <v>1084</v>
      </c>
      <c r="G548" s="83"/>
      <c r="H548" s="84">
        <v>1432448.81</v>
      </c>
      <c r="I548" s="85"/>
      <c r="J548" s="49"/>
      <c r="L548" s="52"/>
      <c r="R548" s="63"/>
      <c r="S548" s="64"/>
      <c r="T548" s="63"/>
      <c r="AE548" s="34"/>
    </row>
    <row r="549" spans="1:31" s="80" customFormat="1" ht="15" customHeight="1" x14ac:dyDescent="0.25">
      <c r="A549" s="65"/>
      <c r="B549" s="73"/>
      <c r="C549" s="56" t="s">
        <v>14</v>
      </c>
      <c r="D549" s="56" t="s">
        <v>8</v>
      </c>
      <c r="E549" s="164" t="s">
        <v>1085</v>
      </c>
      <c r="F549" s="178" t="s">
        <v>1086</v>
      </c>
      <c r="G549" s="83"/>
      <c r="H549" s="84">
        <v>0</v>
      </c>
      <c r="I549" s="85"/>
      <c r="J549" s="49"/>
      <c r="L549" s="52"/>
      <c r="R549" s="63"/>
      <c r="S549" s="64"/>
      <c r="T549" s="63"/>
      <c r="AE549" s="34"/>
    </row>
    <row r="550" spans="1:31" s="80" customFormat="1" ht="15" customHeight="1" x14ac:dyDescent="0.25">
      <c r="A550" s="65" t="s">
        <v>11</v>
      </c>
      <c r="B550" s="73"/>
      <c r="C550" s="56" t="s">
        <v>14</v>
      </c>
      <c r="D550" s="56" t="s">
        <v>14</v>
      </c>
      <c r="E550" s="163" t="s">
        <v>1087</v>
      </c>
      <c r="F550" s="167" t="s">
        <v>1088</v>
      </c>
      <c r="G550" s="76">
        <f>+G551+G552+G553</f>
        <v>0</v>
      </c>
      <c r="H550" s="78">
        <v>1545.31</v>
      </c>
      <c r="I550" s="79"/>
      <c r="J550" s="49"/>
      <c r="L550" s="52"/>
      <c r="R550" s="63"/>
      <c r="S550" s="64"/>
      <c r="T550" s="63"/>
      <c r="AE550" s="34"/>
    </row>
    <row r="551" spans="1:31" s="33" customFormat="1" ht="15" customHeight="1" x14ac:dyDescent="0.25">
      <c r="A551" s="98"/>
      <c r="B551" s="99"/>
      <c r="C551" s="56" t="s">
        <v>14</v>
      </c>
      <c r="D551" s="56" t="s">
        <v>8</v>
      </c>
      <c r="E551" s="163" t="s">
        <v>1089</v>
      </c>
      <c r="F551" s="171" t="s">
        <v>1090</v>
      </c>
      <c r="G551" s="128"/>
      <c r="H551" s="84">
        <v>0</v>
      </c>
      <c r="I551" s="85"/>
      <c r="J551" s="49"/>
      <c r="L551" s="52"/>
      <c r="R551" s="63"/>
      <c r="S551" s="64"/>
      <c r="T551" s="63"/>
      <c r="AE551" s="34"/>
    </row>
    <row r="552" spans="1:31" s="33" customFormat="1" ht="15" customHeight="1" x14ac:dyDescent="0.25">
      <c r="A552" s="98"/>
      <c r="B552" s="99" t="s">
        <v>7</v>
      </c>
      <c r="C552" s="56" t="s">
        <v>7</v>
      </c>
      <c r="D552" s="56" t="s">
        <v>8</v>
      </c>
      <c r="E552" s="163" t="s">
        <v>1091</v>
      </c>
      <c r="F552" s="171" t="s">
        <v>1092</v>
      </c>
      <c r="G552" s="128"/>
      <c r="H552" s="84">
        <v>0</v>
      </c>
      <c r="I552" s="85"/>
      <c r="J552" s="49"/>
      <c r="L552" s="52"/>
      <c r="R552" s="63"/>
      <c r="S552" s="64"/>
      <c r="T552" s="63"/>
      <c r="AE552" s="34"/>
    </row>
    <row r="553" spans="1:31" s="33" customFormat="1" ht="15" customHeight="1" x14ac:dyDescent="0.25">
      <c r="A553" s="98" t="s">
        <v>11</v>
      </c>
      <c r="B553" s="99"/>
      <c r="C553" s="56" t="s">
        <v>14</v>
      </c>
      <c r="D553" s="56" t="s">
        <v>14</v>
      </c>
      <c r="E553" s="163" t="s">
        <v>1093</v>
      </c>
      <c r="F553" s="171" t="s">
        <v>1094</v>
      </c>
      <c r="G553" s="184">
        <f>SUM(G554:G560)</f>
        <v>0</v>
      </c>
      <c r="H553" s="91">
        <v>1545.31</v>
      </c>
      <c r="I553" s="79"/>
      <c r="J553" s="49"/>
      <c r="L553" s="52"/>
      <c r="R553" s="63"/>
      <c r="S553" s="64"/>
      <c r="T553" s="63"/>
      <c r="AE553" s="34"/>
    </row>
    <row r="554" spans="1:31" s="33" customFormat="1" ht="15" customHeight="1" x14ac:dyDescent="0.25">
      <c r="A554" s="98"/>
      <c r="B554" s="99" t="s">
        <v>135</v>
      </c>
      <c r="C554" s="56" t="s">
        <v>135</v>
      </c>
      <c r="D554" s="56" t="s">
        <v>8</v>
      </c>
      <c r="E554" s="164" t="s">
        <v>1095</v>
      </c>
      <c r="F554" s="178" t="s">
        <v>1096</v>
      </c>
      <c r="G554" s="83"/>
      <c r="H554" s="84">
        <v>0</v>
      </c>
      <c r="I554" s="85"/>
      <c r="J554" s="49"/>
      <c r="L554" s="52"/>
      <c r="R554" s="63"/>
      <c r="S554" s="64"/>
      <c r="T554" s="63"/>
      <c r="AE554" s="34"/>
    </row>
    <row r="555" spans="1:31" s="33" customFormat="1" ht="15" customHeight="1" x14ac:dyDescent="0.25">
      <c r="A555" s="98"/>
      <c r="B555" s="99"/>
      <c r="C555" s="56" t="s">
        <v>14</v>
      </c>
      <c r="D555" s="56" t="s">
        <v>8</v>
      </c>
      <c r="E555" s="164" t="s">
        <v>1097</v>
      </c>
      <c r="F555" s="178" t="s">
        <v>1098</v>
      </c>
      <c r="G555" s="83"/>
      <c r="H555" s="84">
        <v>0</v>
      </c>
      <c r="I555" s="85"/>
      <c r="J555" s="49"/>
      <c r="L555" s="52"/>
      <c r="R555" s="63"/>
      <c r="S555" s="64"/>
      <c r="T555" s="63"/>
      <c r="AE555" s="34"/>
    </row>
    <row r="556" spans="1:31" s="33" customFormat="1" ht="15" customHeight="1" x14ac:dyDescent="0.25">
      <c r="A556" s="98"/>
      <c r="B556" s="99"/>
      <c r="C556" s="56" t="s">
        <v>14</v>
      </c>
      <c r="D556" s="56" t="s">
        <v>8</v>
      </c>
      <c r="E556" s="164" t="s">
        <v>1099</v>
      </c>
      <c r="F556" s="178" t="s">
        <v>1100</v>
      </c>
      <c r="G556" s="83"/>
      <c r="H556" s="84">
        <v>0</v>
      </c>
      <c r="I556" s="85"/>
      <c r="J556" s="49"/>
      <c r="L556" s="52"/>
      <c r="R556" s="63"/>
      <c r="S556" s="64"/>
      <c r="T556" s="63"/>
      <c r="AE556" s="34"/>
    </row>
    <row r="557" spans="1:31" s="33" customFormat="1" ht="15" customHeight="1" x14ac:dyDescent="0.25">
      <c r="A557" s="98"/>
      <c r="B557" s="99"/>
      <c r="C557" s="56" t="s">
        <v>14</v>
      </c>
      <c r="D557" s="56" t="s">
        <v>8</v>
      </c>
      <c r="E557" s="164" t="s">
        <v>1101</v>
      </c>
      <c r="F557" s="178" t="s">
        <v>1102</v>
      </c>
      <c r="G557" s="83"/>
      <c r="H557" s="84">
        <v>0</v>
      </c>
      <c r="I557" s="85"/>
      <c r="J557" s="49"/>
      <c r="L557" s="52"/>
      <c r="R557" s="63"/>
      <c r="S557" s="64"/>
      <c r="T557" s="63"/>
      <c r="AE557" s="34"/>
    </row>
    <row r="558" spans="1:31" s="33" customFormat="1" ht="15" customHeight="1" x14ac:dyDescent="0.25">
      <c r="A558" s="98"/>
      <c r="B558" s="99"/>
      <c r="C558" s="56" t="s">
        <v>14</v>
      </c>
      <c r="D558" s="56" t="s">
        <v>8</v>
      </c>
      <c r="E558" s="164" t="s">
        <v>1103</v>
      </c>
      <c r="F558" s="178" t="s">
        <v>1104</v>
      </c>
      <c r="G558" s="83"/>
      <c r="H558" s="84">
        <v>0</v>
      </c>
      <c r="I558" s="85"/>
      <c r="J558" s="49"/>
      <c r="L558" s="52"/>
      <c r="R558" s="63"/>
      <c r="S558" s="64"/>
      <c r="T558" s="63"/>
      <c r="AE558" s="34"/>
    </row>
    <row r="559" spans="1:31" s="33" customFormat="1" ht="15" customHeight="1" x14ac:dyDescent="0.25">
      <c r="A559" s="98"/>
      <c r="B559" s="99"/>
      <c r="C559" s="56" t="s">
        <v>14</v>
      </c>
      <c r="D559" s="56" t="s">
        <v>8</v>
      </c>
      <c r="E559" s="164" t="s">
        <v>1105</v>
      </c>
      <c r="F559" s="178" t="s">
        <v>1106</v>
      </c>
      <c r="G559" s="83"/>
      <c r="H559" s="84">
        <v>0</v>
      </c>
      <c r="I559" s="85"/>
      <c r="J559" s="49"/>
      <c r="L559" s="52"/>
      <c r="R559" s="63"/>
      <c r="S559" s="64"/>
      <c r="T559" s="63"/>
      <c r="AE559" s="34"/>
    </row>
    <row r="560" spans="1:31" s="33" customFormat="1" ht="15" customHeight="1" x14ac:dyDescent="0.25">
      <c r="A560" s="98"/>
      <c r="B560" s="99"/>
      <c r="C560" s="56" t="s">
        <v>14</v>
      </c>
      <c r="D560" s="56" t="s">
        <v>8</v>
      </c>
      <c r="E560" s="164" t="s">
        <v>1107</v>
      </c>
      <c r="F560" s="178" t="s">
        <v>1108</v>
      </c>
      <c r="G560" s="83"/>
      <c r="H560" s="84">
        <v>1545.31</v>
      </c>
      <c r="I560" s="85"/>
      <c r="J560" s="49"/>
      <c r="L560" s="52"/>
      <c r="R560" s="63"/>
      <c r="S560" s="64"/>
      <c r="T560" s="63"/>
      <c r="AE560" s="34"/>
    </row>
    <row r="561" spans="1:31" s="80" customFormat="1" ht="15" customHeight="1" x14ac:dyDescent="0.25">
      <c r="A561" s="65"/>
      <c r="B561" s="73"/>
      <c r="C561" s="56" t="s">
        <v>14</v>
      </c>
      <c r="D561" s="56" t="s">
        <v>8</v>
      </c>
      <c r="E561" s="163" t="s">
        <v>1109</v>
      </c>
      <c r="F561" s="167" t="s">
        <v>1110</v>
      </c>
      <c r="G561" s="216"/>
      <c r="H561" s="95">
        <v>48866.49</v>
      </c>
      <c r="I561" s="85"/>
      <c r="J561" s="49"/>
      <c r="L561" s="52"/>
      <c r="R561" s="63"/>
      <c r="S561" s="64"/>
      <c r="T561" s="63"/>
      <c r="AE561" s="34"/>
    </row>
    <row r="562" spans="1:31" s="80" customFormat="1" ht="20.100000000000001" customHeight="1" thickBot="1" x14ac:dyDescent="0.3">
      <c r="A562" s="65" t="s">
        <v>11</v>
      </c>
      <c r="B562" s="73"/>
      <c r="C562" s="56" t="s">
        <v>14</v>
      </c>
      <c r="D562" s="56" t="s">
        <v>14</v>
      </c>
      <c r="E562" s="141" t="s">
        <v>1111</v>
      </c>
      <c r="F562" s="199" t="s">
        <v>1112</v>
      </c>
      <c r="G562" s="143">
        <v>0</v>
      </c>
      <c r="H562" s="144">
        <v>-988115.22000000044</v>
      </c>
      <c r="I562" s="145"/>
      <c r="J562" s="49"/>
      <c r="L562" s="52"/>
      <c r="R562" s="63"/>
      <c r="S562" s="64"/>
      <c r="T562" s="63"/>
      <c r="AE562" s="34"/>
    </row>
    <row r="563" spans="1:31" s="153" customFormat="1" ht="20.100000000000001" customHeight="1" x14ac:dyDescent="0.25">
      <c r="A563" s="200"/>
      <c r="B563" s="201"/>
      <c r="C563" s="56" t="s">
        <v>14</v>
      </c>
      <c r="D563" s="56" t="s">
        <v>14</v>
      </c>
      <c r="E563" s="217"/>
      <c r="F563" s="218"/>
      <c r="G563" s="218"/>
      <c r="H563" s="152">
        <v>0</v>
      </c>
      <c r="I563" s="150"/>
      <c r="J563" s="151"/>
      <c r="L563" s="154"/>
      <c r="R563" s="63"/>
      <c r="S563" s="64"/>
      <c r="T563" s="63"/>
      <c r="AE563" s="34"/>
    </row>
    <row r="564" spans="1:31" s="80" customFormat="1" ht="20.100000000000001" customHeight="1" x14ac:dyDescent="0.25">
      <c r="A564" s="65" t="s">
        <v>11</v>
      </c>
      <c r="B564" s="73"/>
      <c r="C564" s="56" t="s">
        <v>14</v>
      </c>
      <c r="D564" s="56" t="s">
        <v>14</v>
      </c>
      <c r="E564" s="219" t="s">
        <v>1113</v>
      </c>
      <c r="F564" s="220" t="s">
        <v>1114</v>
      </c>
      <c r="G564" s="221">
        <v>0</v>
      </c>
      <c r="H564" s="144">
        <v>-55169598.099999994</v>
      </c>
      <c r="I564" s="222"/>
      <c r="J564" s="49"/>
      <c r="L564" s="52"/>
      <c r="R564" s="63"/>
      <c r="S564" s="64"/>
      <c r="T564" s="63"/>
      <c r="AE564" s="34"/>
    </row>
    <row r="565" spans="1:31" s="153" customFormat="1" ht="20.100000000000001" customHeight="1" thickBot="1" x14ac:dyDescent="0.3">
      <c r="A565" s="200"/>
      <c r="B565" s="201"/>
      <c r="C565" s="56" t="s">
        <v>14</v>
      </c>
      <c r="D565" s="56" t="s">
        <v>14</v>
      </c>
      <c r="E565" s="147"/>
      <c r="F565" s="148"/>
      <c r="G565" s="148"/>
      <c r="H565" s="152">
        <v>0</v>
      </c>
      <c r="I565" s="150"/>
      <c r="J565" s="151"/>
      <c r="L565" s="154"/>
      <c r="R565" s="63"/>
      <c r="S565" s="64"/>
      <c r="T565" s="63"/>
      <c r="AE565" s="34"/>
    </row>
    <row r="566" spans="1:31" s="33" customFormat="1" ht="15" customHeight="1" x14ac:dyDescent="0.25">
      <c r="A566" s="98"/>
      <c r="B566" s="99"/>
      <c r="C566" s="56" t="s">
        <v>14</v>
      </c>
      <c r="D566" s="56" t="s">
        <v>14</v>
      </c>
      <c r="E566" s="155"/>
      <c r="F566" s="205" t="s">
        <v>1115</v>
      </c>
      <c r="G566" s="157"/>
      <c r="H566" s="84">
        <v>0</v>
      </c>
      <c r="I566" s="85"/>
      <c r="J566" s="49"/>
      <c r="L566" s="52"/>
      <c r="R566" s="63"/>
      <c r="S566" s="64"/>
      <c r="T566" s="63"/>
      <c r="AE566" s="34"/>
    </row>
    <row r="567" spans="1:31" s="80" customFormat="1" ht="15" customHeight="1" x14ac:dyDescent="0.25">
      <c r="A567" s="65" t="s">
        <v>11</v>
      </c>
      <c r="B567" s="73"/>
      <c r="C567" s="56" t="s">
        <v>14</v>
      </c>
      <c r="D567" s="56" t="s">
        <v>14</v>
      </c>
      <c r="E567" s="206" t="s">
        <v>1116</v>
      </c>
      <c r="F567" s="185" t="s">
        <v>1117</v>
      </c>
      <c r="G567" s="140">
        <v>0</v>
      </c>
      <c r="H567" s="60">
        <v>11682601.200000001</v>
      </c>
      <c r="I567" s="61"/>
      <c r="J567" s="49"/>
      <c r="L567" s="52"/>
      <c r="R567" s="63"/>
      <c r="S567" s="64"/>
      <c r="T567" s="63"/>
      <c r="AE567" s="34"/>
    </row>
    <row r="568" spans="1:31" s="80" customFormat="1" ht="15" customHeight="1" x14ac:dyDescent="0.25">
      <c r="A568" s="65"/>
      <c r="B568" s="73"/>
      <c r="C568" s="56" t="s">
        <v>14</v>
      </c>
      <c r="D568" s="56" t="s">
        <v>8</v>
      </c>
      <c r="E568" s="160" t="s">
        <v>1118</v>
      </c>
      <c r="F568" s="209" t="s">
        <v>1119</v>
      </c>
      <c r="G568" s="138"/>
      <c r="H568" s="139">
        <v>10942930.280000001</v>
      </c>
      <c r="I568" s="85"/>
      <c r="J568" s="49"/>
      <c r="L568" s="52"/>
      <c r="R568" s="63"/>
      <c r="S568" s="64"/>
      <c r="T568" s="63"/>
      <c r="AE568" s="34"/>
    </row>
    <row r="569" spans="1:31" s="80" customFormat="1" ht="15" customHeight="1" x14ac:dyDescent="0.25">
      <c r="A569" s="65"/>
      <c r="B569" s="73"/>
      <c r="C569" s="56" t="s">
        <v>14</v>
      </c>
      <c r="D569" s="56" t="s">
        <v>8</v>
      </c>
      <c r="E569" s="160" t="s">
        <v>1120</v>
      </c>
      <c r="F569" s="209" t="s">
        <v>1121</v>
      </c>
      <c r="G569" s="138"/>
      <c r="H569" s="139">
        <v>519037.04</v>
      </c>
      <c r="I569" s="85"/>
      <c r="J569" s="49"/>
      <c r="L569" s="52"/>
      <c r="R569" s="63"/>
      <c r="S569" s="64"/>
      <c r="T569" s="63"/>
      <c r="AE569" s="34"/>
    </row>
    <row r="570" spans="1:31" s="80" customFormat="1" ht="15" customHeight="1" x14ac:dyDescent="0.25">
      <c r="A570" s="65"/>
      <c r="B570" s="73"/>
      <c r="C570" s="56" t="s">
        <v>14</v>
      </c>
      <c r="D570" s="56" t="s">
        <v>8</v>
      </c>
      <c r="E570" s="160" t="s">
        <v>1122</v>
      </c>
      <c r="F570" s="209" t="s">
        <v>1123</v>
      </c>
      <c r="G570" s="138"/>
      <c r="H570" s="139">
        <v>220633.88</v>
      </c>
      <c r="I570" s="85"/>
      <c r="J570" s="49"/>
      <c r="L570" s="52"/>
      <c r="R570" s="63"/>
      <c r="S570" s="64"/>
      <c r="T570" s="63"/>
      <c r="AE570" s="34"/>
    </row>
    <row r="571" spans="1:31" s="80" customFormat="1" ht="15" customHeight="1" x14ac:dyDescent="0.25">
      <c r="A571" s="65"/>
      <c r="B571" s="73"/>
      <c r="C571" s="56" t="s">
        <v>14</v>
      </c>
      <c r="D571" s="56" t="s">
        <v>8</v>
      </c>
      <c r="E571" s="160" t="s">
        <v>1124</v>
      </c>
      <c r="F571" s="209" t="s">
        <v>1125</v>
      </c>
      <c r="G571" s="138"/>
      <c r="H571" s="139">
        <v>0</v>
      </c>
      <c r="I571" s="85"/>
      <c r="J571" s="49"/>
      <c r="L571" s="52"/>
      <c r="R571" s="63"/>
      <c r="S571" s="64"/>
      <c r="T571" s="63"/>
      <c r="AE571" s="34"/>
    </row>
    <row r="572" spans="1:31" s="80" customFormat="1" ht="15" customHeight="1" x14ac:dyDescent="0.25">
      <c r="A572" s="65" t="s">
        <v>11</v>
      </c>
      <c r="B572" s="73"/>
      <c r="C572" s="56" t="s">
        <v>14</v>
      </c>
      <c r="D572" s="56" t="s">
        <v>14</v>
      </c>
      <c r="E572" s="206" t="s">
        <v>1126</v>
      </c>
      <c r="F572" s="185" t="s">
        <v>1127</v>
      </c>
      <c r="G572" s="140">
        <v>0</v>
      </c>
      <c r="H572" s="113">
        <v>107807.23</v>
      </c>
      <c r="I572" s="85"/>
      <c r="J572" s="49"/>
      <c r="L572" s="52"/>
      <c r="R572" s="63"/>
      <c r="S572" s="64"/>
      <c r="T572" s="63"/>
      <c r="AE572" s="34"/>
    </row>
    <row r="573" spans="1:31" s="80" customFormat="1" ht="15" customHeight="1" x14ac:dyDescent="0.25">
      <c r="A573" s="65"/>
      <c r="B573" s="73"/>
      <c r="C573" s="56" t="s">
        <v>14</v>
      </c>
      <c r="D573" s="56" t="s">
        <v>8</v>
      </c>
      <c r="E573" s="160" t="s">
        <v>1128</v>
      </c>
      <c r="F573" s="209" t="s">
        <v>1129</v>
      </c>
      <c r="G573" s="138"/>
      <c r="H573" s="139">
        <v>107807.23</v>
      </c>
      <c r="I573" s="85"/>
      <c r="J573" s="49"/>
      <c r="L573" s="52"/>
      <c r="R573" s="63"/>
      <c r="S573" s="64"/>
      <c r="T573" s="63"/>
      <c r="AE573" s="34"/>
    </row>
    <row r="574" spans="1:31" s="80" customFormat="1" ht="15" customHeight="1" x14ac:dyDescent="0.25">
      <c r="A574" s="65"/>
      <c r="B574" s="73"/>
      <c r="C574" s="56" t="s">
        <v>14</v>
      </c>
      <c r="D574" s="56" t="s">
        <v>8</v>
      </c>
      <c r="E574" s="160" t="s">
        <v>1130</v>
      </c>
      <c r="F574" s="209" t="s">
        <v>1131</v>
      </c>
      <c r="G574" s="138"/>
      <c r="H574" s="139">
        <v>0</v>
      </c>
      <c r="I574" s="85"/>
      <c r="J574" s="49"/>
      <c r="L574" s="52"/>
      <c r="R574" s="63"/>
      <c r="S574" s="64"/>
      <c r="T574" s="63"/>
      <c r="AE574" s="34"/>
    </row>
    <row r="575" spans="1:31" s="33" customFormat="1" ht="15" customHeight="1" x14ac:dyDescent="0.25">
      <c r="A575" s="98"/>
      <c r="B575" s="99"/>
      <c r="C575" s="56" t="s">
        <v>14</v>
      </c>
      <c r="D575" s="56" t="s">
        <v>8</v>
      </c>
      <c r="E575" s="206" t="s">
        <v>1132</v>
      </c>
      <c r="F575" s="185" t="s">
        <v>1133</v>
      </c>
      <c r="G575" s="140"/>
      <c r="H575" s="113">
        <v>0</v>
      </c>
      <c r="I575" s="85"/>
      <c r="J575" s="49"/>
      <c r="L575" s="52"/>
      <c r="R575" s="63"/>
      <c r="S575" s="64"/>
      <c r="T575" s="63"/>
      <c r="AE575" s="34"/>
    </row>
    <row r="576" spans="1:31" s="33" customFormat="1" ht="20.100000000000001" customHeight="1" thickBot="1" x14ac:dyDescent="0.3">
      <c r="A576" s="98" t="s">
        <v>11</v>
      </c>
      <c r="B576" s="99"/>
      <c r="C576" s="56" t="s">
        <v>14</v>
      </c>
      <c r="D576" s="56" t="s">
        <v>14</v>
      </c>
      <c r="E576" s="141" t="s">
        <v>1134</v>
      </c>
      <c r="F576" s="199" t="s">
        <v>1135</v>
      </c>
      <c r="G576" s="143">
        <v>0</v>
      </c>
      <c r="H576" s="223">
        <v>11790408.430000002</v>
      </c>
      <c r="I576" s="224"/>
      <c r="J576" s="49"/>
      <c r="L576" s="52"/>
      <c r="R576" s="63"/>
      <c r="S576" s="64"/>
      <c r="T576" s="63"/>
      <c r="AE576" s="34"/>
    </row>
    <row r="577" spans="1:31" s="33" customFormat="1" ht="20.100000000000001" customHeight="1" thickBot="1" x14ac:dyDescent="0.3">
      <c r="A577" s="225"/>
      <c r="B577" s="226"/>
      <c r="C577" s="56" t="s">
        <v>14</v>
      </c>
      <c r="D577" s="56" t="s">
        <v>14</v>
      </c>
      <c r="E577" s="217"/>
      <c r="F577" s="218"/>
      <c r="G577" s="204"/>
      <c r="H577" s="228"/>
      <c r="I577" s="227"/>
      <c r="J577" s="49"/>
      <c r="L577" s="52"/>
      <c r="R577" s="63"/>
      <c r="S577" s="64"/>
      <c r="T577" s="63"/>
      <c r="AE577" s="34"/>
    </row>
    <row r="578" spans="1:31" s="33" customFormat="1" ht="20.100000000000001" customHeight="1" thickBot="1" x14ac:dyDescent="0.3">
      <c r="A578" s="229" t="s">
        <v>11</v>
      </c>
      <c r="B578" s="230"/>
      <c r="C578" s="56" t="s">
        <v>14</v>
      </c>
      <c r="D578" s="56" t="s">
        <v>14</v>
      </c>
      <c r="E578" s="35" t="s">
        <v>1136</v>
      </c>
      <c r="F578" s="231" t="s">
        <v>1137</v>
      </c>
      <c r="G578" s="232">
        <v>0</v>
      </c>
      <c r="H578" s="223">
        <v>-66960006.529999994</v>
      </c>
      <c r="I578" s="227"/>
      <c r="J578" s="49"/>
      <c r="L578" s="52"/>
      <c r="R578" s="63"/>
      <c r="S578" s="64"/>
      <c r="T578" s="63"/>
      <c r="AE578" s="34"/>
    </row>
    <row r="579" spans="1:31" s="240" customFormat="1" x14ac:dyDescent="0.25">
      <c r="A579" s="233"/>
      <c r="B579" s="233"/>
      <c r="C579" s="233"/>
      <c r="D579" s="233"/>
      <c r="E579" s="234"/>
      <c r="F579" s="235"/>
      <c r="G579" s="236"/>
      <c r="H579" s="7"/>
      <c r="I579" s="237"/>
      <c r="J579" s="233"/>
      <c r="K579" s="233"/>
      <c r="L579" s="238"/>
      <c r="M579" s="233"/>
      <c r="N579" s="233"/>
      <c r="O579" s="233"/>
      <c r="P579" s="233"/>
      <c r="Q579" s="233"/>
      <c r="R579" s="233"/>
      <c r="S579" s="233"/>
      <c r="T579" s="233"/>
      <c r="U579" s="233"/>
      <c r="V579" s="233"/>
      <c r="W579" s="233"/>
      <c r="X579" s="233"/>
      <c r="Y579" s="233"/>
      <c r="Z579" s="233"/>
      <c r="AA579" s="233"/>
      <c r="AB579" s="233"/>
      <c r="AC579" s="239"/>
      <c r="AE579" s="10"/>
    </row>
    <row r="580" spans="1:31" s="240" customFormat="1" ht="15.75" x14ac:dyDescent="0.25">
      <c r="A580" s="233"/>
      <c r="B580" s="233"/>
      <c r="C580" s="233"/>
      <c r="D580" s="233"/>
      <c r="E580" s="241" t="s">
        <v>1138</v>
      </c>
      <c r="F580" s="235"/>
      <c r="G580" s="236"/>
      <c r="H580" s="7"/>
      <c r="I580" s="237"/>
      <c r="J580" s="233"/>
      <c r="K580" s="233"/>
      <c r="L580" s="233"/>
      <c r="M580" s="233"/>
      <c r="N580" s="233"/>
      <c r="O580" s="233"/>
      <c r="P580" s="233"/>
      <c r="Q580" s="233"/>
      <c r="R580" s="233"/>
      <c r="S580" s="233"/>
      <c r="T580" s="233"/>
      <c r="U580" s="233"/>
      <c r="V580" s="233"/>
      <c r="W580" s="233"/>
      <c r="X580" s="233"/>
      <c r="Y580" s="233"/>
      <c r="Z580" s="233"/>
      <c r="AA580" s="233"/>
      <c r="AB580" s="233"/>
      <c r="AC580" s="239"/>
      <c r="AE580" s="10"/>
    </row>
    <row r="581" spans="1:31" s="240" customFormat="1" x14ac:dyDescent="0.25">
      <c r="A581" s="242"/>
      <c r="B581" s="242"/>
      <c r="C581" s="242"/>
      <c r="D581" s="242"/>
      <c r="E581" s="3"/>
      <c r="F581" s="235"/>
      <c r="G581" s="236"/>
      <c r="H581" s="243"/>
      <c r="I581" s="244"/>
      <c r="J581" s="233"/>
      <c r="K581" s="233"/>
      <c r="L581" s="233"/>
      <c r="M581" s="233"/>
      <c r="N581" s="233"/>
      <c r="O581" s="233"/>
      <c r="P581" s="233"/>
      <c r="Q581" s="233"/>
      <c r="R581" s="233"/>
      <c r="S581" s="233"/>
      <c r="T581" s="233"/>
      <c r="U581" s="233"/>
      <c r="V581" s="233"/>
      <c r="W581" s="233"/>
      <c r="X581" s="233"/>
      <c r="Y581" s="233"/>
      <c r="Z581" s="233"/>
      <c r="AA581" s="233"/>
      <c r="AB581" s="233"/>
      <c r="AC581" s="239"/>
      <c r="AE581" s="10"/>
    </row>
    <row r="582" spans="1:31" s="240" customFormat="1" x14ac:dyDescent="0.25">
      <c r="A582" s="242"/>
      <c r="B582" s="242"/>
      <c r="C582" s="242"/>
      <c r="D582" s="242"/>
      <c r="E582" s="3"/>
      <c r="F582" s="3"/>
      <c r="G582" s="245"/>
      <c r="H582" s="7"/>
      <c r="I582" s="237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7"/>
      <c r="AE582" s="10"/>
    </row>
    <row r="583" spans="1:31" s="240" customFormat="1" ht="15" customHeight="1" x14ac:dyDescent="0.25">
      <c r="A583" s="242"/>
      <c r="B583" s="242"/>
      <c r="C583" s="242"/>
      <c r="D583" s="242"/>
      <c r="E583" s="248" t="s">
        <v>1139</v>
      </c>
      <c r="F583" s="249"/>
      <c r="G583" s="250"/>
      <c r="H583" s="252"/>
      <c r="I583" s="253"/>
      <c r="V583" s="9"/>
      <c r="W583" s="9"/>
      <c r="X583" s="9"/>
      <c r="Y583" s="9"/>
      <c r="Z583" s="9"/>
      <c r="AA583" s="9"/>
      <c r="AB583" s="9"/>
      <c r="AC583" s="8"/>
      <c r="AE583" s="10"/>
    </row>
    <row r="584" spans="1:31" s="240" customFormat="1" ht="17.25" x14ac:dyDescent="0.25">
      <c r="A584" s="233"/>
      <c r="B584" s="233"/>
      <c r="C584" s="233"/>
      <c r="D584" s="233"/>
      <c r="E584" s="254"/>
      <c r="F584" s="254"/>
      <c r="G584" s="255"/>
      <c r="H584" s="257"/>
      <c r="I584" s="258"/>
      <c r="J584" s="246"/>
      <c r="V584" s="246"/>
      <c r="W584" s="246"/>
      <c r="X584" s="246"/>
      <c r="Y584" s="246"/>
      <c r="Z584" s="246"/>
      <c r="AA584" s="246"/>
      <c r="AB584" s="246"/>
      <c r="AC584" s="247"/>
      <c r="AE584" s="10"/>
    </row>
    <row r="585" spans="1:31" s="240" customFormat="1" ht="17.25" x14ac:dyDescent="0.25">
      <c r="A585" s="233"/>
      <c r="B585" s="233"/>
      <c r="C585" s="233"/>
      <c r="D585" s="233"/>
      <c r="E585" s="259" t="s">
        <v>1140</v>
      </c>
      <c r="F585" s="260"/>
      <c r="G585" s="250"/>
      <c r="H585" s="409"/>
      <c r="I585" s="258"/>
      <c r="V585" s="9"/>
      <c r="W585" s="9"/>
      <c r="X585" s="9"/>
      <c r="Y585" s="9"/>
      <c r="Z585" s="9"/>
      <c r="AA585" s="9"/>
      <c r="AB585" s="9"/>
      <c r="AC585" s="8"/>
      <c r="AE585" s="10"/>
    </row>
    <row r="586" spans="1:31" s="240" customFormat="1" ht="17.25" x14ac:dyDescent="0.25">
      <c r="A586" s="233"/>
      <c r="B586" s="233"/>
      <c r="C586" s="233"/>
      <c r="D586" s="233"/>
      <c r="E586" s="254"/>
      <c r="F586" s="261"/>
      <c r="G586" s="261"/>
      <c r="H586" s="262"/>
      <c r="I586" s="263"/>
      <c r="J586" s="9"/>
      <c r="K586" s="9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7"/>
      <c r="AE586" s="10"/>
    </row>
    <row r="587" spans="1:31" s="240" customFormat="1" ht="17.25" x14ac:dyDescent="0.25">
      <c r="A587" s="233"/>
      <c r="B587" s="233"/>
      <c r="C587" s="233"/>
      <c r="D587" s="233"/>
      <c r="E587" s="254"/>
      <c r="F587" s="261"/>
      <c r="G587" s="261"/>
      <c r="H587" s="251" t="s">
        <v>1140</v>
      </c>
      <c r="I587" s="258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7"/>
      <c r="AE587" s="10"/>
    </row>
    <row r="588" spans="1:31" s="240" customFormat="1" ht="17.25" x14ac:dyDescent="0.25">
      <c r="A588" s="233"/>
      <c r="B588" s="233"/>
      <c r="C588" s="233"/>
      <c r="D588" s="233"/>
      <c r="E588" s="254"/>
      <c r="F588" s="261"/>
      <c r="G588" s="261"/>
      <c r="H588" s="251"/>
      <c r="I588" s="263"/>
      <c r="J588" s="9"/>
      <c r="K588" s="9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7"/>
      <c r="AE588" s="10"/>
    </row>
    <row r="589" spans="1:31" s="240" customFormat="1" ht="17.25" x14ac:dyDescent="0.25">
      <c r="A589" s="233"/>
      <c r="B589" s="233"/>
      <c r="C589" s="233"/>
      <c r="D589" s="233"/>
      <c r="E589" s="254"/>
      <c r="F589" s="251"/>
      <c r="G589" s="251"/>
      <c r="H589" s="251"/>
      <c r="I589" s="263"/>
      <c r="J589" s="9"/>
      <c r="K589" s="9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7"/>
      <c r="AE589" s="10"/>
    </row>
    <row r="590" spans="1:31" s="240" customFormat="1" ht="17.25" x14ac:dyDescent="0.25">
      <c r="A590" s="9"/>
      <c r="B590" s="9"/>
      <c r="C590" s="9"/>
      <c r="D590" s="9"/>
      <c r="E590" s="254"/>
      <c r="F590" s="264"/>
      <c r="G590" s="250"/>
      <c r="H590" s="409"/>
      <c r="I590" s="258"/>
      <c r="K590" s="9"/>
      <c r="L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8"/>
      <c r="AE590" s="10"/>
    </row>
    <row r="591" spans="1:31" s="240" customFormat="1" ht="17.25" x14ac:dyDescent="0.25">
      <c r="A591" s="9"/>
      <c r="B591" s="9"/>
      <c r="C591" s="9"/>
      <c r="D591" s="9"/>
      <c r="E591" s="254"/>
      <c r="F591" s="261"/>
      <c r="G591" s="261"/>
      <c r="H591" s="256"/>
      <c r="I591" s="258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7"/>
      <c r="AE591" s="10"/>
    </row>
    <row r="592" spans="1:31" ht="17.25" x14ac:dyDescent="0.25">
      <c r="A592" s="9"/>
      <c r="B592" s="9"/>
      <c r="C592" s="9"/>
      <c r="D592" s="9"/>
      <c r="E592" s="254"/>
      <c r="F592" s="254"/>
      <c r="G592" s="255"/>
      <c r="H592" s="251" t="s">
        <v>1141</v>
      </c>
      <c r="I592" s="258"/>
      <c r="J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D592" s="1"/>
    </row>
  </sheetData>
  <autoFilter ref="C7:I578"/>
  <printOptions horizontalCentered="1"/>
  <pageMargins left="0" right="0" top="0" bottom="0.31496062992125984" header="0" footer="0.15748031496062992"/>
  <pageSetup paperSize="9" scale="65" fitToHeight="0" orientation="landscape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69"/>
  <sheetViews>
    <sheetView zoomScale="75" zoomScaleNormal="75" zoomScaleSheetLayoutView="100" workbookViewId="0">
      <pane xSplit="5" ySplit="2" topLeftCell="F3" activePane="bottomRight" state="frozen"/>
      <selection activeCell="H7" sqref="H7"/>
      <selection pane="topRight" activeCell="H7" sqref="H7"/>
      <selection pane="bottomLeft" activeCell="H7" sqref="H7"/>
      <selection pane="bottomRight" activeCell="C45" sqref="C45"/>
    </sheetView>
  </sheetViews>
  <sheetFormatPr defaultColWidth="9.140625" defaultRowHeight="15.6" customHeight="1" x14ac:dyDescent="0.25"/>
  <cols>
    <col min="1" max="1" width="12.140625" style="265" customWidth="1"/>
    <col min="2" max="3" width="14.28515625" style="266" customWidth="1"/>
    <col min="4" max="4" width="13.28515625" style="266" customWidth="1"/>
    <col min="5" max="5" width="18.42578125" style="267" customWidth="1"/>
    <col min="6" max="6" width="25.85546875" style="265" customWidth="1"/>
    <col min="7" max="7" width="103.140625" style="268" customWidth="1"/>
    <col min="8" max="8" width="6.5703125" style="269" customWidth="1"/>
    <col min="9" max="9" width="19" style="265" customWidth="1"/>
    <col min="10" max="10" width="16.140625" style="265" customWidth="1"/>
    <col min="11" max="11" width="19" style="265" customWidth="1"/>
    <col min="12" max="12" width="22" style="265" customWidth="1"/>
    <col min="13" max="14" width="9.140625" style="265" customWidth="1"/>
    <col min="15" max="15" width="18.85546875" style="265" customWidth="1"/>
    <col min="16" max="16" width="9.140625" style="265"/>
    <col min="17" max="17" width="17.28515625" style="265" customWidth="1"/>
    <col min="18" max="16384" width="9.140625" style="265"/>
  </cols>
  <sheetData>
    <row r="1" spans="1:17" ht="15.6" customHeight="1" x14ac:dyDescent="0.25">
      <c r="I1" s="270">
        <f>+I1256</f>
        <v>66960006.530000091</v>
      </c>
      <c r="K1" s="270">
        <f>+K1256</f>
        <v>-66960006.529999852</v>
      </c>
    </row>
    <row r="2" spans="1:17" s="278" customFormat="1" ht="55.5" customHeight="1" x14ac:dyDescent="0.25">
      <c r="A2" s="271" t="s">
        <v>1142</v>
      </c>
      <c r="B2" s="272" t="s">
        <v>1143</v>
      </c>
      <c r="C2" s="273" t="s">
        <v>1144</v>
      </c>
      <c r="D2" s="273" t="s">
        <v>1145</v>
      </c>
      <c r="E2" s="274" t="s">
        <v>1146</v>
      </c>
      <c r="F2" s="274" t="s">
        <v>1147</v>
      </c>
      <c r="G2" s="274" t="s">
        <v>10</v>
      </c>
      <c r="H2" s="275" t="s">
        <v>11</v>
      </c>
      <c r="I2" s="276" t="str">
        <f>+[37]PdC!R1</f>
        <v>III TRIM. 2022
Final (arrotondato) al 30_09</v>
      </c>
      <c r="J2" s="277" t="s">
        <v>1148</v>
      </c>
      <c r="K2" s="276" t="str">
        <f>+CONCATENATE(I2," Rettificato")</f>
        <v>III TRIM. 2022
Final (arrotondato) al 30_09 Rettificato</v>
      </c>
    </row>
    <row r="3" spans="1:17" ht="15" customHeight="1" x14ac:dyDescent="0.25">
      <c r="A3" s="279"/>
      <c r="B3" s="279"/>
      <c r="C3" s="279"/>
      <c r="D3" s="279"/>
      <c r="E3" s="280"/>
      <c r="F3" s="281"/>
      <c r="G3" s="282" t="s">
        <v>1149</v>
      </c>
      <c r="H3" s="283">
        <f>+H4+H70+H315+H348+H419+H429+H456+H538+H597+H655+H713+H745+H755+H772+H786+H823+H865+H896+H904+H907+H911+H941</f>
        <v>0</v>
      </c>
      <c r="I3" s="283"/>
      <c r="J3" s="283">
        <f>+J4+J70+J315+J348+J419+J429+J456+J538+J597+J655+J713+J745+J755+J772+J786+J823+J865+J896+J904+J907+J911+J941</f>
        <v>0</v>
      </c>
      <c r="K3" s="283">
        <f>+K4+K70+K315+K348+K419+K429+K456+K538+K597+K655+K713+K745+K755+K772+K786+K823+K865+K896+K904+K907+K911+K941</f>
        <v>615143698.41999996</v>
      </c>
      <c r="L3" s="284"/>
    </row>
    <row r="4" spans="1:17" ht="15" customHeight="1" x14ac:dyDescent="0.25">
      <c r="A4" s="279"/>
      <c r="B4" s="279"/>
      <c r="C4" s="279"/>
      <c r="D4" s="279"/>
      <c r="E4" s="285" t="s">
        <v>1150</v>
      </c>
      <c r="F4" s="286" t="s">
        <v>1150</v>
      </c>
      <c r="G4" s="282" t="s">
        <v>1151</v>
      </c>
      <c r="H4" s="283">
        <f>+H5+H56</f>
        <v>0</v>
      </c>
      <c r="I4" s="283"/>
      <c r="J4" s="283">
        <f>+J5+J56</f>
        <v>0</v>
      </c>
      <c r="K4" s="283">
        <f>+K5+K56</f>
        <v>91754662.060000017</v>
      </c>
      <c r="L4" s="284"/>
    </row>
    <row r="5" spans="1:17" ht="15" customHeight="1" x14ac:dyDescent="0.25">
      <c r="A5" s="287"/>
      <c r="B5" s="288"/>
      <c r="C5" s="288"/>
      <c r="D5" s="288"/>
      <c r="E5" s="289" t="s">
        <v>1152</v>
      </c>
      <c r="F5" s="290" t="s">
        <v>1152</v>
      </c>
      <c r="G5" s="291" t="s">
        <v>1153</v>
      </c>
      <c r="H5" s="292">
        <f>SUM(H6:H34)</f>
        <v>0</v>
      </c>
      <c r="I5" s="292"/>
      <c r="J5" s="292">
        <f>SUM(J6:J34)</f>
        <v>0</v>
      </c>
      <c r="K5" s="292">
        <f>SUM(K6:K55)</f>
        <v>90109634.310000017</v>
      </c>
      <c r="L5" s="284"/>
    </row>
    <row r="6" spans="1:17" ht="15" customHeight="1" x14ac:dyDescent="0.25">
      <c r="A6" s="293" t="s">
        <v>1154</v>
      </c>
      <c r="B6" s="288" t="s">
        <v>290</v>
      </c>
      <c r="C6" s="288" t="s">
        <v>290</v>
      </c>
      <c r="D6" s="288" t="s">
        <v>1155</v>
      </c>
      <c r="E6" s="294" t="s">
        <v>1156</v>
      </c>
      <c r="F6" s="295" t="s">
        <v>1156</v>
      </c>
      <c r="G6" s="296" t="s">
        <v>1157</v>
      </c>
      <c r="H6" s="292"/>
      <c r="I6" s="297">
        <v>51432526.5</v>
      </c>
      <c r="J6" s="296"/>
      <c r="K6" s="297">
        <f>+I6+J6</f>
        <v>51432526.5</v>
      </c>
      <c r="L6" s="284"/>
    </row>
    <row r="7" spans="1:17" ht="15" customHeight="1" x14ac:dyDescent="0.25">
      <c r="A7" s="293" t="s">
        <v>1154</v>
      </c>
      <c r="B7" s="288" t="s">
        <v>290</v>
      </c>
      <c r="C7" s="288" t="s">
        <v>290</v>
      </c>
      <c r="D7" s="288" t="s">
        <v>1155</v>
      </c>
      <c r="E7" s="299" t="s">
        <v>1158</v>
      </c>
      <c r="F7" s="300" t="s">
        <v>1158</v>
      </c>
      <c r="G7" s="296" t="s">
        <v>1159</v>
      </c>
      <c r="H7" s="292"/>
      <c r="I7" s="297">
        <v>507134.34</v>
      </c>
      <c r="J7" s="301"/>
      <c r="K7" s="301">
        <f t="shared" ref="K7:K55" si="0">+I7+J7</f>
        <v>507134.34</v>
      </c>
      <c r="L7" s="284"/>
      <c r="O7" s="302"/>
      <c r="Q7" s="302"/>
    </row>
    <row r="8" spans="1:17" ht="15" customHeight="1" x14ac:dyDescent="0.25">
      <c r="A8" s="293" t="s">
        <v>1154</v>
      </c>
      <c r="B8" s="288" t="s">
        <v>292</v>
      </c>
      <c r="C8" s="288" t="s">
        <v>292</v>
      </c>
      <c r="D8" s="288" t="s">
        <v>1155</v>
      </c>
      <c r="E8" s="299" t="s">
        <v>1160</v>
      </c>
      <c r="F8" s="300" t="s">
        <v>1160</v>
      </c>
      <c r="G8" s="296" t="s">
        <v>1161</v>
      </c>
      <c r="H8" s="292"/>
      <c r="I8" s="297">
        <v>65672.429999999993</v>
      </c>
      <c r="J8" s="301"/>
      <c r="K8" s="301">
        <f t="shared" si="0"/>
        <v>65672.429999999993</v>
      </c>
      <c r="L8" s="284"/>
      <c r="O8" s="302"/>
      <c r="Q8" s="302"/>
    </row>
    <row r="9" spans="1:17" ht="15" customHeight="1" x14ac:dyDescent="0.25">
      <c r="A9" s="293" t="s">
        <v>1154</v>
      </c>
      <c r="B9" s="288" t="s">
        <v>290</v>
      </c>
      <c r="C9" s="288" t="s">
        <v>294</v>
      </c>
      <c r="D9" s="288" t="s">
        <v>1155</v>
      </c>
      <c r="E9" s="294" t="s">
        <v>1162</v>
      </c>
      <c r="F9" s="295" t="s">
        <v>1162</v>
      </c>
      <c r="G9" s="296" t="s">
        <v>1163</v>
      </c>
      <c r="H9" s="292"/>
      <c r="I9" s="297">
        <v>1216234.56</v>
      </c>
      <c r="J9" s="301"/>
      <c r="K9" s="301">
        <f t="shared" si="0"/>
        <v>1216234.56</v>
      </c>
      <c r="L9" s="284"/>
      <c r="O9" s="302"/>
      <c r="Q9" s="302"/>
    </row>
    <row r="10" spans="1:17" ht="15" customHeight="1" x14ac:dyDescent="0.25">
      <c r="A10" s="293" t="s">
        <v>1154</v>
      </c>
      <c r="B10" s="288" t="s">
        <v>292</v>
      </c>
      <c r="C10" s="288" t="s">
        <v>292</v>
      </c>
      <c r="D10" s="288" t="s">
        <v>1155</v>
      </c>
      <c r="E10" s="299" t="s">
        <v>1164</v>
      </c>
      <c r="F10" s="300" t="s">
        <v>1164</v>
      </c>
      <c r="G10" s="296" t="s">
        <v>1165</v>
      </c>
      <c r="H10" s="292"/>
      <c r="I10" s="297">
        <v>0</v>
      </c>
      <c r="J10" s="301"/>
      <c r="K10" s="301">
        <f t="shared" si="0"/>
        <v>0</v>
      </c>
      <c r="L10" s="284"/>
      <c r="O10" s="302"/>
      <c r="Q10" s="302"/>
    </row>
    <row r="11" spans="1:17" ht="15" customHeight="1" x14ac:dyDescent="0.25">
      <c r="A11" s="293" t="s">
        <v>1154</v>
      </c>
      <c r="B11" s="288" t="s">
        <v>296</v>
      </c>
      <c r="C11" s="288"/>
      <c r="D11" s="288"/>
      <c r="E11" s="294" t="s">
        <v>1166</v>
      </c>
      <c r="F11" s="303"/>
      <c r="G11" s="296" t="s">
        <v>1167</v>
      </c>
      <c r="H11" s="292"/>
      <c r="I11" s="297">
        <v>0</v>
      </c>
      <c r="J11" s="301"/>
      <c r="K11" s="301">
        <f t="shared" si="0"/>
        <v>0</v>
      </c>
      <c r="L11" s="284"/>
      <c r="O11" s="302"/>
      <c r="Q11" s="302"/>
    </row>
    <row r="12" spans="1:17" ht="15" customHeight="1" x14ac:dyDescent="0.25">
      <c r="A12" s="293" t="s">
        <v>1154</v>
      </c>
      <c r="B12" s="288" t="s">
        <v>310</v>
      </c>
      <c r="C12" s="288" t="s">
        <v>290</v>
      </c>
      <c r="D12" s="288" t="s">
        <v>1168</v>
      </c>
      <c r="E12" s="304" t="s">
        <v>1169</v>
      </c>
      <c r="F12" s="305" t="s">
        <v>1169</v>
      </c>
      <c r="G12" s="306" t="s">
        <v>1170</v>
      </c>
      <c r="H12" s="307"/>
      <c r="I12" s="297">
        <v>2570239.91</v>
      </c>
      <c r="J12" s="308"/>
      <c r="K12" s="308">
        <f t="shared" si="0"/>
        <v>2570239.91</v>
      </c>
      <c r="L12" s="284"/>
      <c r="O12" s="302"/>
      <c r="Q12" s="302"/>
    </row>
    <row r="13" spans="1:17" ht="15" customHeight="1" x14ac:dyDescent="0.25">
      <c r="A13" s="293" t="s">
        <v>1154</v>
      </c>
      <c r="B13" s="288" t="s">
        <v>320</v>
      </c>
      <c r="C13" s="288" t="s">
        <v>320</v>
      </c>
      <c r="D13" s="288" t="s">
        <v>1171</v>
      </c>
      <c r="E13" s="299" t="s">
        <v>1172</v>
      </c>
      <c r="F13" s="300" t="s">
        <v>1172</v>
      </c>
      <c r="G13" s="296" t="s">
        <v>1173</v>
      </c>
      <c r="H13" s="292"/>
      <c r="I13" s="297">
        <v>684281.22</v>
      </c>
      <c r="J13" s="301"/>
      <c r="K13" s="301">
        <f t="shared" si="0"/>
        <v>684281.22</v>
      </c>
      <c r="L13" s="284"/>
      <c r="O13" s="302"/>
      <c r="Q13" s="302"/>
    </row>
    <row r="14" spans="1:17" ht="15" customHeight="1" x14ac:dyDescent="0.25">
      <c r="A14" s="293" t="s">
        <v>1154</v>
      </c>
      <c r="B14" s="288"/>
      <c r="C14" s="288" t="s">
        <v>298</v>
      </c>
      <c r="D14" s="288" t="s">
        <v>1155</v>
      </c>
      <c r="E14" s="299"/>
      <c r="F14" s="295" t="s">
        <v>1174</v>
      </c>
      <c r="G14" s="296" t="s">
        <v>1175</v>
      </c>
      <c r="H14" s="292"/>
      <c r="I14" s="297">
        <v>0</v>
      </c>
      <c r="J14" s="301"/>
      <c r="K14" s="301">
        <f t="shared" si="0"/>
        <v>0</v>
      </c>
      <c r="L14" s="284"/>
      <c r="O14" s="302"/>
      <c r="Q14" s="302"/>
    </row>
    <row r="15" spans="1:17" ht="15" customHeight="1" x14ac:dyDescent="0.25">
      <c r="A15" s="293" t="s">
        <v>1154</v>
      </c>
      <c r="B15" s="288"/>
      <c r="C15" s="288" t="s">
        <v>300</v>
      </c>
      <c r="D15" s="288" t="s">
        <v>1155</v>
      </c>
      <c r="E15" s="299"/>
      <c r="F15" s="295" t="s">
        <v>1176</v>
      </c>
      <c r="G15" s="296" t="s">
        <v>1177</v>
      </c>
      <c r="H15" s="292"/>
      <c r="I15" s="297">
        <v>0</v>
      </c>
      <c r="J15" s="301"/>
      <c r="K15" s="301">
        <f t="shared" si="0"/>
        <v>0</v>
      </c>
      <c r="L15" s="284"/>
      <c r="O15" s="302"/>
      <c r="Q15" s="302"/>
    </row>
    <row r="16" spans="1:17" ht="15" customHeight="1" x14ac:dyDescent="0.25">
      <c r="A16" s="293" t="s">
        <v>1154</v>
      </c>
      <c r="B16" s="288"/>
      <c r="C16" s="288" t="s">
        <v>302</v>
      </c>
      <c r="D16" s="288" t="s">
        <v>1155</v>
      </c>
      <c r="E16" s="299"/>
      <c r="F16" s="295" t="s">
        <v>1178</v>
      </c>
      <c r="G16" s="296" t="s">
        <v>1179</v>
      </c>
      <c r="H16" s="292"/>
      <c r="I16" s="297">
        <v>0</v>
      </c>
      <c r="J16" s="301"/>
      <c r="K16" s="301">
        <f t="shared" si="0"/>
        <v>0</v>
      </c>
      <c r="L16" s="284"/>
      <c r="O16" s="302"/>
      <c r="Q16" s="302"/>
    </row>
    <row r="17" spans="1:17" ht="15" customHeight="1" x14ac:dyDescent="0.25">
      <c r="A17" s="293" t="s">
        <v>1154</v>
      </c>
      <c r="B17" s="288" t="s">
        <v>322</v>
      </c>
      <c r="C17" s="288" t="s">
        <v>322</v>
      </c>
      <c r="D17" s="288" t="s">
        <v>1180</v>
      </c>
      <c r="E17" s="299" t="s">
        <v>1181</v>
      </c>
      <c r="F17" s="300" t="s">
        <v>1181</v>
      </c>
      <c r="G17" s="296" t="s">
        <v>1182</v>
      </c>
      <c r="H17" s="292"/>
      <c r="I17" s="297">
        <v>0</v>
      </c>
      <c r="J17" s="301"/>
      <c r="K17" s="301">
        <f t="shared" si="0"/>
        <v>0</v>
      </c>
      <c r="L17" s="284"/>
      <c r="O17" s="302"/>
      <c r="Q17" s="302"/>
    </row>
    <row r="18" spans="1:17" ht="15" customHeight="1" x14ac:dyDescent="0.25">
      <c r="A18" s="293" t="s">
        <v>1154</v>
      </c>
      <c r="B18" s="288" t="s">
        <v>322</v>
      </c>
      <c r="C18" s="288" t="s">
        <v>322</v>
      </c>
      <c r="D18" s="288" t="s">
        <v>1180</v>
      </c>
      <c r="E18" s="299" t="s">
        <v>1183</v>
      </c>
      <c r="F18" s="300" t="s">
        <v>1183</v>
      </c>
      <c r="G18" s="296" t="s">
        <v>1184</v>
      </c>
      <c r="H18" s="292"/>
      <c r="I18" s="297">
        <v>2710169.29</v>
      </c>
      <c r="J18" s="301"/>
      <c r="K18" s="301">
        <f t="shared" si="0"/>
        <v>2710169.29</v>
      </c>
      <c r="L18" s="284"/>
      <c r="O18" s="302"/>
      <c r="Q18" s="302"/>
    </row>
    <row r="19" spans="1:17" ht="15" customHeight="1" x14ac:dyDescent="0.25">
      <c r="A19" s="293" t="s">
        <v>1154</v>
      </c>
      <c r="B19" s="288" t="s">
        <v>318</v>
      </c>
      <c r="C19" s="288" t="s">
        <v>318</v>
      </c>
      <c r="D19" s="288" t="s">
        <v>1185</v>
      </c>
      <c r="E19" s="294" t="s">
        <v>1186</v>
      </c>
      <c r="F19" s="295" t="s">
        <v>1186</v>
      </c>
      <c r="G19" s="296" t="s">
        <v>1187</v>
      </c>
      <c r="H19" s="292"/>
      <c r="I19" s="297">
        <v>7936220.6100000003</v>
      </c>
      <c r="J19" s="301"/>
      <c r="K19" s="301">
        <f t="shared" si="0"/>
        <v>7936220.6100000003</v>
      </c>
      <c r="L19" s="284"/>
      <c r="O19" s="302"/>
      <c r="Q19" s="302"/>
    </row>
    <row r="20" spans="1:17" ht="15" customHeight="1" x14ac:dyDescent="0.25">
      <c r="A20" s="293" t="s">
        <v>1154</v>
      </c>
      <c r="B20" s="288" t="s">
        <v>324</v>
      </c>
      <c r="C20" s="288" t="s">
        <v>324</v>
      </c>
      <c r="D20" s="288" t="s">
        <v>1188</v>
      </c>
      <c r="E20" s="299" t="s">
        <v>1189</v>
      </c>
      <c r="F20" s="300" t="s">
        <v>1189</v>
      </c>
      <c r="G20" s="296" t="s">
        <v>1190</v>
      </c>
      <c r="H20" s="292"/>
      <c r="I20" s="297">
        <v>0</v>
      </c>
      <c r="J20" s="301"/>
      <c r="K20" s="301">
        <f t="shared" si="0"/>
        <v>0</v>
      </c>
      <c r="L20" s="284"/>
      <c r="O20" s="302"/>
      <c r="Q20" s="302"/>
    </row>
    <row r="21" spans="1:17" ht="15" customHeight="1" x14ac:dyDescent="0.25">
      <c r="A21" s="293" t="s">
        <v>1154</v>
      </c>
      <c r="B21" s="288" t="s">
        <v>314</v>
      </c>
      <c r="C21" s="288" t="s">
        <v>314</v>
      </c>
      <c r="D21" s="288" t="s">
        <v>1185</v>
      </c>
      <c r="E21" s="299" t="s">
        <v>1191</v>
      </c>
      <c r="F21" s="300" t="s">
        <v>1191</v>
      </c>
      <c r="G21" s="296" t="s">
        <v>1192</v>
      </c>
      <c r="H21" s="292"/>
      <c r="I21" s="297">
        <v>84520.99</v>
      </c>
      <c r="J21" s="301"/>
      <c r="K21" s="301">
        <f t="shared" si="0"/>
        <v>84520.99</v>
      </c>
      <c r="L21" s="284"/>
      <c r="O21" s="302"/>
      <c r="Q21" s="302"/>
    </row>
    <row r="22" spans="1:17" ht="15" customHeight="1" x14ac:dyDescent="0.25">
      <c r="A22" s="293" t="s">
        <v>1154</v>
      </c>
      <c r="B22" s="288" t="s">
        <v>290</v>
      </c>
      <c r="C22" s="288" t="s">
        <v>290</v>
      </c>
      <c r="D22" s="288" t="s">
        <v>1155</v>
      </c>
      <c r="E22" s="299" t="s">
        <v>1193</v>
      </c>
      <c r="F22" s="300" t="s">
        <v>1193</v>
      </c>
      <c r="G22" s="296" t="s">
        <v>1194</v>
      </c>
      <c r="H22" s="292"/>
      <c r="I22" s="297">
        <v>840754.6</v>
      </c>
      <c r="J22" s="301"/>
      <c r="K22" s="301">
        <f t="shared" si="0"/>
        <v>840754.6</v>
      </c>
      <c r="L22" s="284"/>
      <c r="O22" s="302"/>
      <c r="Q22" s="302"/>
    </row>
    <row r="23" spans="1:17" ht="15" customHeight="1" x14ac:dyDescent="0.25">
      <c r="A23" s="293" t="s">
        <v>1154</v>
      </c>
      <c r="B23" s="288" t="s">
        <v>314</v>
      </c>
      <c r="C23" s="288" t="s">
        <v>314</v>
      </c>
      <c r="D23" s="288" t="s">
        <v>1185</v>
      </c>
      <c r="E23" s="299" t="s">
        <v>1195</v>
      </c>
      <c r="F23" s="300" t="s">
        <v>1195</v>
      </c>
      <c r="G23" s="296" t="s">
        <v>1196</v>
      </c>
      <c r="H23" s="292"/>
      <c r="I23" s="297">
        <v>12331094.380000001</v>
      </c>
      <c r="J23" s="301"/>
      <c r="K23" s="301">
        <f t="shared" si="0"/>
        <v>12331094.380000001</v>
      </c>
      <c r="L23" s="284"/>
      <c r="O23" s="302"/>
      <c r="Q23" s="302"/>
    </row>
    <row r="24" spans="1:17" ht="15" customHeight="1" x14ac:dyDescent="0.25">
      <c r="A24" s="293" t="s">
        <v>1154</v>
      </c>
      <c r="B24" s="288" t="s">
        <v>316</v>
      </c>
      <c r="C24" s="288" t="s">
        <v>316</v>
      </c>
      <c r="D24" s="288" t="s">
        <v>1185</v>
      </c>
      <c r="E24" s="299" t="s">
        <v>1197</v>
      </c>
      <c r="F24" s="300" t="s">
        <v>1197</v>
      </c>
      <c r="G24" s="296" t="s">
        <v>1198</v>
      </c>
      <c r="H24" s="292"/>
      <c r="I24" s="297">
        <v>2076013.84</v>
      </c>
      <c r="J24" s="301"/>
      <c r="K24" s="301">
        <f t="shared" si="0"/>
        <v>2076013.84</v>
      </c>
      <c r="L24" s="284"/>
      <c r="O24" s="302"/>
      <c r="Q24" s="302"/>
    </row>
    <row r="25" spans="1:17" ht="15" customHeight="1" x14ac:dyDescent="0.25">
      <c r="A25" s="287" t="s">
        <v>1154</v>
      </c>
      <c r="B25" s="288" t="s">
        <v>314</v>
      </c>
      <c r="C25" s="288" t="s">
        <v>314</v>
      </c>
      <c r="D25" s="288" t="s">
        <v>1185</v>
      </c>
      <c r="E25" s="304" t="s">
        <v>1199</v>
      </c>
      <c r="F25" s="305" t="s">
        <v>1199</v>
      </c>
      <c r="G25" s="306" t="s">
        <v>1200</v>
      </c>
      <c r="H25" s="307"/>
      <c r="I25" s="297">
        <v>2179626.15</v>
      </c>
      <c r="J25" s="308"/>
      <c r="K25" s="308">
        <f t="shared" si="0"/>
        <v>2179626.15</v>
      </c>
      <c r="L25" s="284"/>
      <c r="O25" s="302"/>
      <c r="Q25" s="302"/>
    </row>
    <row r="26" spans="1:17" ht="15" customHeight="1" x14ac:dyDescent="0.25">
      <c r="A26" s="287" t="s">
        <v>1154</v>
      </c>
      <c r="B26" s="288" t="s">
        <v>314</v>
      </c>
      <c r="C26" s="288" t="s">
        <v>314</v>
      </c>
      <c r="D26" s="288" t="s">
        <v>1185</v>
      </c>
      <c r="E26" s="299" t="s">
        <v>1201</v>
      </c>
      <c r="F26" s="300" t="s">
        <v>1201</v>
      </c>
      <c r="G26" s="296" t="s">
        <v>1202</v>
      </c>
      <c r="H26" s="292"/>
      <c r="I26" s="297">
        <v>4197195.54</v>
      </c>
      <c r="J26" s="301"/>
      <c r="K26" s="301">
        <f t="shared" si="0"/>
        <v>4197195.54</v>
      </c>
      <c r="L26" s="284"/>
      <c r="O26" s="302"/>
      <c r="Q26" s="302"/>
    </row>
    <row r="27" spans="1:17" ht="15" customHeight="1" x14ac:dyDescent="0.25">
      <c r="A27" s="293" t="s">
        <v>1154</v>
      </c>
      <c r="B27" s="288" t="s">
        <v>314</v>
      </c>
      <c r="C27" s="288" t="s">
        <v>314</v>
      </c>
      <c r="D27" s="288" t="s">
        <v>1185</v>
      </c>
      <c r="E27" s="299" t="s">
        <v>1203</v>
      </c>
      <c r="F27" s="300" t="s">
        <v>1203</v>
      </c>
      <c r="G27" s="296" t="s">
        <v>1204</v>
      </c>
      <c r="H27" s="292"/>
      <c r="I27" s="297">
        <v>756297.45</v>
      </c>
      <c r="J27" s="301"/>
      <c r="K27" s="301">
        <f t="shared" si="0"/>
        <v>756297.45</v>
      </c>
      <c r="L27" s="284"/>
      <c r="O27" s="302"/>
      <c r="Q27" s="302"/>
    </row>
    <row r="28" spans="1:17" ht="15" customHeight="1" x14ac:dyDescent="0.25">
      <c r="A28" s="293" t="s">
        <v>1154</v>
      </c>
      <c r="B28" s="288" t="s">
        <v>326</v>
      </c>
      <c r="C28" s="288" t="s">
        <v>326</v>
      </c>
      <c r="D28" s="288" t="s">
        <v>1205</v>
      </c>
      <c r="E28" s="299" t="s">
        <v>1206</v>
      </c>
      <c r="F28" s="300" t="s">
        <v>1206</v>
      </c>
      <c r="G28" s="296" t="s">
        <v>1207</v>
      </c>
      <c r="H28" s="292"/>
      <c r="I28" s="297">
        <v>15326.71</v>
      </c>
      <c r="J28" s="301"/>
      <c r="K28" s="301">
        <f t="shared" si="0"/>
        <v>15326.71</v>
      </c>
      <c r="L28" s="284"/>
      <c r="O28" s="302"/>
      <c r="Q28" s="302"/>
    </row>
    <row r="29" spans="1:17" ht="15" customHeight="1" x14ac:dyDescent="0.25">
      <c r="A29" s="293" t="s">
        <v>1154</v>
      </c>
      <c r="B29" s="288" t="s">
        <v>326</v>
      </c>
      <c r="C29" s="288" t="s">
        <v>326</v>
      </c>
      <c r="D29" s="288" t="s">
        <v>1205</v>
      </c>
      <c r="E29" s="299" t="s">
        <v>1208</v>
      </c>
      <c r="F29" s="300" t="s">
        <v>1208</v>
      </c>
      <c r="G29" s="296" t="s">
        <v>1209</v>
      </c>
      <c r="H29" s="292"/>
      <c r="I29" s="297">
        <v>5953.36</v>
      </c>
      <c r="J29" s="301"/>
      <c r="K29" s="301">
        <f t="shared" si="0"/>
        <v>5953.36</v>
      </c>
      <c r="L29" s="284"/>
      <c r="O29" s="302"/>
      <c r="Q29" s="302"/>
    </row>
    <row r="30" spans="1:17" ht="15" customHeight="1" x14ac:dyDescent="0.25">
      <c r="A30" s="293" t="s">
        <v>1154</v>
      </c>
      <c r="B30" s="288"/>
      <c r="C30" s="288"/>
      <c r="D30" s="288"/>
      <c r="E30" s="299" t="s">
        <v>1210</v>
      </c>
      <c r="F30" s="309" t="s">
        <v>1210</v>
      </c>
      <c r="G30" s="296" t="s">
        <v>1211</v>
      </c>
      <c r="H30" s="292"/>
      <c r="I30" s="297">
        <v>0</v>
      </c>
      <c r="J30" s="301"/>
      <c r="K30" s="301">
        <f t="shared" si="0"/>
        <v>0</v>
      </c>
      <c r="L30" s="284"/>
      <c r="O30" s="302"/>
      <c r="Q30" s="302"/>
    </row>
    <row r="31" spans="1:17" ht="15" customHeight="1" x14ac:dyDescent="0.25">
      <c r="A31" s="293" t="s">
        <v>1154</v>
      </c>
      <c r="B31" s="288"/>
      <c r="C31" s="288"/>
      <c r="D31" s="288"/>
      <c r="E31" s="299" t="s">
        <v>1212</v>
      </c>
      <c r="F31" s="300" t="s">
        <v>1212</v>
      </c>
      <c r="G31" s="296" t="s">
        <v>1213</v>
      </c>
      <c r="H31" s="292"/>
      <c r="I31" s="297">
        <v>0</v>
      </c>
      <c r="J31" s="301"/>
      <c r="K31" s="301">
        <f t="shared" si="0"/>
        <v>0</v>
      </c>
      <c r="L31" s="284"/>
      <c r="O31" s="302"/>
      <c r="Q31" s="302"/>
    </row>
    <row r="32" spans="1:17" ht="15" customHeight="1" x14ac:dyDescent="0.25">
      <c r="A32" s="293" t="s">
        <v>1154</v>
      </c>
      <c r="B32" s="288" t="s">
        <v>310</v>
      </c>
      <c r="C32" s="288" t="s">
        <v>310</v>
      </c>
      <c r="D32" s="288" t="s">
        <v>1168</v>
      </c>
      <c r="E32" s="299" t="s">
        <v>1214</v>
      </c>
      <c r="F32" s="300" t="s">
        <v>1214</v>
      </c>
      <c r="G32" s="296" t="s">
        <v>1215</v>
      </c>
      <c r="H32" s="292"/>
      <c r="I32" s="297">
        <v>0</v>
      </c>
      <c r="J32" s="301"/>
      <c r="K32" s="301">
        <f t="shared" si="0"/>
        <v>0</v>
      </c>
      <c r="L32" s="284"/>
      <c r="O32" s="302"/>
      <c r="Q32" s="302"/>
    </row>
    <row r="33" spans="1:17" ht="15" customHeight="1" x14ac:dyDescent="0.25">
      <c r="A33" s="293" t="s">
        <v>1154</v>
      </c>
      <c r="B33" s="288" t="s">
        <v>328</v>
      </c>
      <c r="C33" s="288" t="s">
        <v>328</v>
      </c>
      <c r="D33" s="288" t="s">
        <v>1216</v>
      </c>
      <c r="E33" s="299" t="s">
        <v>1217</v>
      </c>
      <c r="F33" s="300" t="s">
        <v>1217</v>
      </c>
      <c r="G33" s="296" t="s">
        <v>1218</v>
      </c>
      <c r="H33" s="292"/>
      <c r="I33" s="297">
        <v>500116.23</v>
      </c>
      <c r="J33" s="301"/>
      <c r="K33" s="301">
        <f t="shared" si="0"/>
        <v>500116.23</v>
      </c>
      <c r="L33" s="284"/>
      <c r="O33" s="302"/>
      <c r="Q33" s="302"/>
    </row>
    <row r="34" spans="1:17" ht="15" customHeight="1" x14ac:dyDescent="0.25">
      <c r="A34" s="293" t="s">
        <v>1154</v>
      </c>
      <c r="B34" s="288" t="s">
        <v>330</v>
      </c>
      <c r="C34" s="288" t="s">
        <v>330</v>
      </c>
      <c r="D34" s="288"/>
      <c r="E34" s="294" t="s">
        <v>1219</v>
      </c>
      <c r="F34" s="310" t="s">
        <v>1219</v>
      </c>
      <c r="G34" s="296" t="s">
        <v>1220</v>
      </c>
      <c r="H34" s="292"/>
      <c r="I34" s="297">
        <v>0</v>
      </c>
      <c r="J34" s="301"/>
      <c r="K34" s="301">
        <f t="shared" si="0"/>
        <v>0</v>
      </c>
      <c r="L34" s="284"/>
      <c r="O34" s="302"/>
      <c r="Q34" s="302"/>
    </row>
    <row r="35" spans="1:17" ht="15" customHeight="1" x14ac:dyDescent="0.25">
      <c r="A35" s="293" t="s">
        <v>1154</v>
      </c>
      <c r="B35" s="288"/>
      <c r="C35" s="288" t="s">
        <v>332</v>
      </c>
      <c r="D35" s="288" t="s">
        <v>1155</v>
      </c>
      <c r="E35" s="294"/>
      <c r="F35" s="295" t="s">
        <v>1221</v>
      </c>
      <c r="G35" s="296" t="s">
        <v>1222</v>
      </c>
      <c r="H35" s="292"/>
      <c r="I35" s="297">
        <v>0</v>
      </c>
      <c r="J35" s="301"/>
      <c r="K35" s="301">
        <f t="shared" si="0"/>
        <v>0</v>
      </c>
      <c r="L35" s="284"/>
      <c r="O35" s="302"/>
      <c r="Q35" s="302"/>
    </row>
    <row r="36" spans="1:17" ht="15" customHeight="1" x14ac:dyDescent="0.25">
      <c r="A36" s="293" t="s">
        <v>1154</v>
      </c>
      <c r="B36" s="288"/>
      <c r="C36" s="288" t="s">
        <v>332</v>
      </c>
      <c r="D36" s="288" t="s">
        <v>1155</v>
      </c>
      <c r="E36" s="294"/>
      <c r="F36" s="295" t="s">
        <v>1223</v>
      </c>
      <c r="G36" s="296" t="s">
        <v>1224</v>
      </c>
      <c r="H36" s="292"/>
      <c r="I36" s="297">
        <v>0</v>
      </c>
      <c r="J36" s="301"/>
      <c r="K36" s="301">
        <f t="shared" si="0"/>
        <v>0</v>
      </c>
      <c r="L36" s="284"/>
      <c r="O36" s="302"/>
      <c r="Q36" s="302"/>
    </row>
    <row r="37" spans="1:17" ht="15" customHeight="1" x14ac:dyDescent="0.25">
      <c r="A37" s="293" t="s">
        <v>1154</v>
      </c>
      <c r="B37" s="288"/>
      <c r="C37" s="288" t="s">
        <v>332</v>
      </c>
      <c r="D37" s="288" t="s">
        <v>1155</v>
      </c>
      <c r="E37" s="294"/>
      <c r="F37" s="295" t="s">
        <v>1225</v>
      </c>
      <c r="G37" s="296" t="s">
        <v>1226</v>
      </c>
      <c r="H37" s="292"/>
      <c r="I37" s="297">
        <v>0</v>
      </c>
      <c r="J37" s="301"/>
      <c r="K37" s="301">
        <f t="shared" si="0"/>
        <v>0</v>
      </c>
      <c r="L37" s="284"/>
      <c r="O37" s="302"/>
      <c r="Q37" s="302"/>
    </row>
    <row r="38" spans="1:17" ht="15" customHeight="1" x14ac:dyDescent="0.25">
      <c r="A38" s="293" t="s">
        <v>1154</v>
      </c>
      <c r="B38" s="288"/>
      <c r="C38" s="288" t="s">
        <v>332</v>
      </c>
      <c r="D38" s="288" t="s">
        <v>1155</v>
      </c>
      <c r="E38" s="294"/>
      <c r="F38" s="295" t="s">
        <v>1227</v>
      </c>
      <c r="G38" s="296" t="s">
        <v>1228</v>
      </c>
      <c r="H38" s="292"/>
      <c r="I38" s="297">
        <v>0</v>
      </c>
      <c r="J38" s="301"/>
      <c r="K38" s="301">
        <f t="shared" si="0"/>
        <v>0</v>
      </c>
      <c r="L38" s="284"/>
      <c r="O38" s="302"/>
      <c r="Q38" s="302"/>
    </row>
    <row r="39" spans="1:17" ht="15" customHeight="1" x14ac:dyDescent="0.25">
      <c r="A39" s="293" t="s">
        <v>1154</v>
      </c>
      <c r="B39" s="288"/>
      <c r="C39" s="288" t="s">
        <v>332</v>
      </c>
      <c r="D39" s="288" t="s">
        <v>1155</v>
      </c>
      <c r="E39" s="294"/>
      <c r="F39" s="295" t="s">
        <v>1229</v>
      </c>
      <c r="G39" s="296" t="s">
        <v>1230</v>
      </c>
      <c r="H39" s="292"/>
      <c r="I39" s="297">
        <v>0</v>
      </c>
      <c r="J39" s="301"/>
      <c r="K39" s="301">
        <f t="shared" si="0"/>
        <v>0</v>
      </c>
      <c r="L39" s="284"/>
      <c r="O39" s="302"/>
      <c r="Q39" s="302"/>
    </row>
    <row r="40" spans="1:17" ht="15" customHeight="1" x14ac:dyDescent="0.25">
      <c r="A40" s="293" t="s">
        <v>1154</v>
      </c>
      <c r="B40" s="288"/>
      <c r="C40" s="288" t="s">
        <v>332</v>
      </c>
      <c r="D40" s="288" t="s">
        <v>1155</v>
      </c>
      <c r="E40" s="294"/>
      <c r="F40" s="295" t="s">
        <v>1231</v>
      </c>
      <c r="G40" s="296" t="s">
        <v>1232</v>
      </c>
      <c r="H40" s="292"/>
      <c r="I40" s="297">
        <v>0</v>
      </c>
      <c r="J40" s="301"/>
      <c r="K40" s="301">
        <f t="shared" si="0"/>
        <v>0</v>
      </c>
      <c r="L40" s="284"/>
      <c r="O40" s="302"/>
      <c r="Q40" s="302"/>
    </row>
    <row r="41" spans="1:17" ht="15" customHeight="1" x14ac:dyDescent="0.25">
      <c r="A41" s="293" t="s">
        <v>1154</v>
      </c>
      <c r="B41" s="288"/>
      <c r="C41" s="288" t="s">
        <v>332</v>
      </c>
      <c r="D41" s="288" t="s">
        <v>1155</v>
      </c>
      <c r="E41" s="294"/>
      <c r="F41" s="295" t="s">
        <v>1233</v>
      </c>
      <c r="G41" s="296" t="s">
        <v>1234</v>
      </c>
      <c r="H41" s="292"/>
      <c r="I41" s="297">
        <v>0</v>
      </c>
      <c r="J41" s="301"/>
      <c r="K41" s="301">
        <f t="shared" si="0"/>
        <v>0</v>
      </c>
      <c r="L41" s="284"/>
      <c r="O41" s="302"/>
      <c r="Q41" s="302"/>
    </row>
    <row r="42" spans="1:17" ht="15" customHeight="1" x14ac:dyDescent="0.25">
      <c r="A42" s="293" t="s">
        <v>1154</v>
      </c>
      <c r="B42" s="288"/>
      <c r="C42" s="288" t="s">
        <v>334</v>
      </c>
      <c r="D42" s="288" t="s">
        <v>1168</v>
      </c>
      <c r="E42" s="294"/>
      <c r="F42" s="295" t="s">
        <v>1235</v>
      </c>
      <c r="G42" s="296" t="s">
        <v>1236</v>
      </c>
      <c r="H42" s="292"/>
      <c r="I42" s="297">
        <v>0</v>
      </c>
      <c r="J42" s="301"/>
      <c r="K42" s="301">
        <f t="shared" si="0"/>
        <v>0</v>
      </c>
      <c r="L42" s="284"/>
      <c r="O42" s="302"/>
      <c r="Q42" s="302"/>
    </row>
    <row r="43" spans="1:17" ht="15" customHeight="1" x14ac:dyDescent="0.25">
      <c r="A43" s="293" t="s">
        <v>1154</v>
      </c>
      <c r="B43" s="288"/>
      <c r="C43" s="288" t="s">
        <v>336</v>
      </c>
      <c r="D43" s="288" t="s">
        <v>1185</v>
      </c>
      <c r="E43" s="294"/>
      <c r="F43" s="295" t="s">
        <v>1237</v>
      </c>
      <c r="G43" s="296" t="s">
        <v>1238</v>
      </c>
      <c r="H43" s="292"/>
      <c r="I43" s="297">
        <v>0</v>
      </c>
      <c r="J43" s="301"/>
      <c r="K43" s="301">
        <f t="shared" si="0"/>
        <v>0</v>
      </c>
      <c r="L43" s="284"/>
      <c r="O43" s="302"/>
      <c r="Q43" s="302"/>
    </row>
    <row r="44" spans="1:17" ht="15" customHeight="1" x14ac:dyDescent="0.25">
      <c r="A44" s="293" t="s">
        <v>1154</v>
      </c>
      <c r="B44" s="288"/>
      <c r="C44" s="288" t="s">
        <v>336</v>
      </c>
      <c r="D44" s="288" t="s">
        <v>1185</v>
      </c>
      <c r="E44" s="294"/>
      <c r="F44" s="295" t="s">
        <v>1239</v>
      </c>
      <c r="G44" s="296" t="s">
        <v>1240</v>
      </c>
      <c r="H44" s="292"/>
      <c r="I44" s="297">
        <v>0</v>
      </c>
      <c r="J44" s="301"/>
      <c r="K44" s="301">
        <f t="shared" si="0"/>
        <v>0</v>
      </c>
      <c r="L44" s="284"/>
      <c r="O44" s="302"/>
      <c r="Q44" s="302"/>
    </row>
    <row r="45" spans="1:17" ht="15" customHeight="1" x14ac:dyDescent="0.25">
      <c r="A45" s="293" t="s">
        <v>1154</v>
      </c>
      <c r="B45" s="288"/>
      <c r="C45" s="288" t="s">
        <v>336</v>
      </c>
      <c r="D45" s="288" t="s">
        <v>1185</v>
      </c>
      <c r="E45" s="294"/>
      <c r="F45" s="295" t="s">
        <v>1241</v>
      </c>
      <c r="G45" s="296" t="s">
        <v>1242</v>
      </c>
      <c r="H45" s="292"/>
      <c r="I45" s="297">
        <v>0</v>
      </c>
      <c r="J45" s="301"/>
      <c r="K45" s="301">
        <f t="shared" si="0"/>
        <v>0</v>
      </c>
      <c r="L45" s="284"/>
      <c r="O45" s="302"/>
      <c r="Q45" s="302"/>
    </row>
    <row r="46" spans="1:17" ht="15" customHeight="1" x14ac:dyDescent="0.25">
      <c r="A46" s="293" t="s">
        <v>1154</v>
      </c>
      <c r="B46" s="288"/>
      <c r="C46" s="288" t="s">
        <v>336</v>
      </c>
      <c r="D46" s="288" t="s">
        <v>1185</v>
      </c>
      <c r="E46" s="294"/>
      <c r="F46" s="295" t="s">
        <v>1243</v>
      </c>
      <c r="G46" s="306" t="s">
        <v>1244</v>
      </c>
      <c r="H46" s="292"/>
      <c r="I46" s="297">
        <v>0</v>
      </c>
      <c r="J46" s="308"/>
      <c r="K46" s="308">
        <f t="shared" si="0"/>
        <v>0</v>
      </c>
      <c r="L46" s="284"/>
      <c r="O46" s="302"/>
      <c r="Q46" s="302"/>
    </row>
    <row r="47" spans="1:17" ht="15" customHeight="1" x14ac:dyDescent="0.25">
      <c r="A47" s="293" t="s">
        <v>1154</v>
      </c>
      <c r="B47" s="288"/>
      <c r="C47" s="288" t="s">
        <v>336</v>
      </c>
      <c r="D47" s="288" t="s">
        <v>1185</v>
      </c>
      <c r="E47" s="294"/>
      <c r="F47" s="295" t="s">
        <v>1245</v>
      </c>
      <c r="G47" s="296" t="s">
        <v>1246</v>
      </c>
      <c r="H47" s="292"/>
      <c r="I47" s="297">
        <v>0</v>
      </c>
      <c r="J47" s="301"/>
      <c r="K47" s="301">
        <f t="shared" si="0"/>
        <v>0</v>
      </c>
      <c r="L47" s="284"/>
      <c r="O47" s="302"/>
      <c r="Q47" s="302"/>
    </row>
    <row r="48" spans="1:17" ht="15" customHeight="1" x14ac:dyDescent="0.25">
      <c r="A48" s="293" t="s">
        <v>1154</v>
      </c>
      <c r="B48" s="288"/>
      <c r="C48" s="288" t="s">
        <v>336</v>
      </c>
      <c r="D48" s="288" t="s">
        <v>1185</v>
      </c>
      <c r="E48" s="294"/>
      <c r="F48" s="295" t="s">
        <v>1247</v>
      </c>
      <c r="G48" s="296" t="s">
        <v>1248</v>
      </c>
      <c r="H48" s="292"/>
      <c r="I48" s="297">
        <v>0</v>
      </c>
      <c r="J48" s="301"/>
      <c r="K48" s="301">
        <f t="shared" si="0"/>
        <v>0</v>
      </c>
      <c r="L48" s="284"/>
      <c r="O48" s="302"/>
      <c r="Q48" s="302"/>
    </row>
    <row r="49" spans="1:17" ht="15" customHeight="1" x14ac:dyDescent="0.25">
      <c r="A49" s="293" t="s">
        <v>1154</v>
      </c>
      <c r="B49" s="288"/>
      <c r="C49" s="288" t="s">
        <v>338</v>
      </c>
      <c r="D49" s="288" t="s">
        <v>1171</v>
      </c>
      <c r="E49" s="294"/>
      <c r="F49" s="295" t="s">
        <v>1249</v>
      </c>
      <c r="G49" s="296" t="s">
        <v>1250</v>
      </c>
      <c r="H49" s="292"/>
      <c r="I49" s="297">
        <v>0</v>
      </c>
      <c r="J49" s="301"/>
      <c r="K49" s="301">
        <f t="shared" si="0"/>
        <v>0</v>
      </c>
      <c r="L49" s="284"/>
      <c r="O49" s="302"/>
      <c r="Q49" s="302"/>
    </row>
    <row r="50" spans="1:17" ht="15" customHeight="1" x14ac:dyDescent="0.25">
      <c r="A50" s="293" t="s">
        <v>1154</v>
      </c>
      <c r="B50" s="288"/>
      <c r="C50" s="288" t="s">
        <v>340</v>
      </c>
      <c r="D50" s="288" t="s">
        <v>1180</v>
      </c>
      <c r="E50" s="294"/>
      <c r="F50" s="295" t="s">
        <v>1251</v>
      </c>
      <c r="G50" s="296" t="s">
        <v>1252</v>
      </c>
      <c r="H50" s="292"/>
      <c r="I50" s="297">
        <v>0</v>
      </c>
      <c r="J50" s="301"/>
      <c r="K50" s="301">
        <f t="shared" si="0"/>
        <v>0</v>
      </c>
      <c r="L50" s="284"/>
      <c r="O50" s="302"/>
      <c r="Q50" s="302"/>
    </row>
    <row r="51" spans="1:17" ht="15" customHeight="1" x14ac:dyDescent="0.25">
      <c r="A51" s="293" t="s">
        <v>1154</v>
      </c>
      <c r="B51" s="288"/>
      <c r="C51" s="288" t="s">
        <v>340</v>
      </c>
      <c r="D51" s="288" t="s">
        <v>1180</v>
      </c>
      <c r="E51" s="294"/>
      <c r="F51" s="295" t="s">
        <v>1253</v>
      </c>
      <c r="G51" s="296" t="s">
        <v>1254</v>
      </c>
      <c r="H51" s="292"/>
      <c r="I51" s="297">
        <v>0</v>
      </c>
      <c r="J51" s="301"/>
      <c r="K51" s="301">
        <f t="shared" si="0"/>
        <v>0</v>
      </c>
      <c r="L51" s="284"/>
      <c r="O51" s="302"/>
      <c r="Q51" s="302"/>
    </row>
    <row r="52" spans="1:17" ht="15" customHeight="1" x14ac:dyDescent="0.25">
      <c r="A52" s="293" t="s">
        <v>1154</v>
      </c>
      <c r="B52" s="288"/>
      <c r="C52" s="288" t="s">
        <v>342</v>
      </c>
      <c r="D52" s="288" t="s">
        <v>1188</v>
      </c>
      <c r="E52" s="294"/>
      <c r="F52" s="295" t="s">
        <v>1255</v>
      </c>
      <c r="G52" s="296" t="s">
        <v>1256</v>
      </c>
      <c r="H52" s="292"/>
      <c r="I52" s="297">
        <v>0</v>
      </c>
      <c r="J52" s="301"/>
      <c r="K52" s="301">
        <f t="shared" si="0"/>
        <v>0</v>
      </c>
      <c r="L52" s="284"/>
      <c r="O52" s="302"/>
      <c r="Q52" s="302"/>
    </row>
    <row r="53" spans="1:17" ht="15" customHeight="1" x14ac:dyDescent="0.25">
      <c r="A53" s="293" t="s">
        <v>1154</v>
      </c>
      <c r="B53" s="288"/>
      <c r="C53" s="288" t="s">
        <v>344</v>
      </c>
      <c r="D53" s="288" t="s">
        <v>1205</v>
      </c>
      <c r="E53" s="294"/>
      <c r="F53" s="295" t="s">
        <v>1257</v>
      </c>
      <c r="G53" s="296" t="s">
        <v>1258</v>
      </c>
      <c r="H53" s="292"/>
      <c r="I53" s="297">
        <v>0</v>
      </c>
      <c r="J53" s="301"/>
      <c r="K53" s="301">
        <f t="shared" si="0"/>
        <v>0</v>
      </c>
      <c r="L53" s="284"/>
      <c r="O53" s="302"/>
      <c r="Q53" s="302"/>
    </row>
    <row r="54" spans="1:17" ht="15" customHeight="1" x14ac:dyDescent="0.25">
      <c r="A54" s="293" t="s">
        <v>1154</v>
      </c>
      <c r="B54" s="288"/>
      <c r="C54" s="288" t="s">
        <v>344</v>
      </c>
      <c r="D54" s="288" t="s">
        <v>1205</v>
      </c>
      <c r="E54" s="294"/>
      <c r="F54" s="295" t="s">
        <v>1259</v>
      </c>
      <c r="G54" s="296" t="s">
        <v>1260</v>
      </c>
      <c r="H54" s="292"/>
      <c r="I54" s="297">
        <v>0</v>
      </c>
      <c r="J54" s="301"/>
      <c r="K54" s="301">
        <f t="shared" si="0"/>
        <v>0</v>
      </c>
      <c r="L54" s="284"/>
      <c r="O54" s="302"/>
      <c r="Q54" s="302"/>
    </row>
    <row r="55" spans="1:17" ht="15" customHeight="1" x14ac:dyDescent="0.25">
      <c r="A55" s="293" t="s">
        <v>1154</v>
      </c>
      <c r="B55" s="288"/>
      <c r="C55" s="288" t="s">
        <v>346</v>
      </c>
      <c r="D55" s="288" t="s">
        <v>1261</v>
      </c>
      <c r="E55" s="295" t="s">
        <v>1262</v>
      </c>
      <c r="F55" s="295" t="s">
        <v>1262</v>
      </c>
      <c r="G55" s="296" t="s">
        <v>1263</v>
      </c>
      <c r="H55" s="292"/>
      <c r="I55" s="297">
        <v>256.2</v>
      </c>
      <c r="J55" s="301"/>
      <c r="K55" s="301">
        <f t="shared" si="0"/>
        <v>256.2</v>
      </c>
      <c r="L55" s="284"/>
      <c r="O55" s="302"/>
      <c r="Q55" s="302"/>
    </row>
    <row r="56" spans="1:17" ht="15" customHeight="1" x14ac:dyDescent="0.25">
      <c r="A56" s="279"/>
      <c r="B56" s="279"/>
      <c r="C56" s="279"/>
      <c r="D56" s="279"/>
      <c r="E56" s="285" t="s">
        <v>1264</v>
      </c>
      <c r="F56" s="286" t="s">
        <v>1264</v>
      </c>
      <c r="G56" s="282" t="s">
        <v>1265</v>
      </c>
      <c r="H56" s="283">
        <f>SUM(H57:H69)</f>
        <v>0</v>
      </c>
      <c r="I56" s="297">
        <v>0</v>
      </c>
      <c r="J56" s="283">
        <f>SUM(J57:J69)</f>
        <v>0</v>
      </c>
      <c r="K56" s="283">
        <f>SUM(K57:K69)</f>
        <v>1645027.75</v>
      </c>
      <c r="L56" s="284"/>
      <c r="O56" s="302"/>
    </row>
    <row r="57" spans="1:17" ht="15" customHeight="1" x14ac:dyDescent="0.25">
      <c r="A57" s="293" t="s">
        <v>1266</v>
      </c>
      <c r="B57" s="311" t="s">
        <v>350</v>
      </c>
      <c r="C57" s="311" t="s">
        <v>350</v>
      </c>
      <c r="D57" s="311" t="s">
        <v>1267</v>
      </c>
      <c r="E57" s="312" t="s">
        <v>1268</v>
      </c>
      <c r="F57" s="313" t="s">
        <v>1268</v>
      </c>
      <c r="G57" s="314" t="s">
        <v>1269</v>
      </c>
      <c r="H57" s="315"/>
      <c r="I57" s="297">
        <v>107999.19</v>
      </c>
      <c r="J57" s="301"/>
      <c r="K57" s="316">
        <f t="shared" ref="K57:K69" si="1">+I57+J57</f>
        <v>107999.19</v>
      </c>
      <c r="L57" s="284"/>
      <c r="O57" s="302"/>
      <c r="Q57" s="302"/>
    </row>
    <row r="58" spans="1:17" ht="15" customHeight="1" x14ac:dyDescent="0.25">
      <c r="A58" s="293" t="s">
        <v>1266</v>
      </c>
      <c r="B58" s="311" t="s">
        <v>352</v>
      </c>
      <c r="C58" s="311" t="s">
        <v>352</v>
      </c>
      <c r="D58" s="311" t="s">
        <v>1270</v>
      </c>
      <c r="E58" s="312" t="s">
        <v>1271</v>
      </c>
      <c r="F58" s="313" t="s">
        <v>1271</v>
      </c>
      <c r="G58" s="314" t="s">
        <v>1272</v>
      </c>
      <c r="H58" s="315"/>
      <c r="I58" s="297">
        <v>495336.5</v>
      </c>
      <c r="J58" s="301"/>
      <c r="K58" s="316">
        <f t="shared" si="1"/>
        <v>495336.5</v>
      </c>
      <c r="L58" s="284"/>
      <c r="O58" s="302"/>
      <c r="Q58" s="302"/>
    </row>
    <row r="59" spans="1:17" ht="15" customHeight="1" x14ac:dyDescent="0.25">
      <c r="A59" s="293" t="s">
        <v>1266</v>
      </c>
      <c r="B59" s="311" t="s">
        <v>354</v>
      </c>
      <c r="C59" s="311" t="s">
        <v>354</v>
      </c>
      <c r="D59" s="311" t="s">
        <v>1273</v>
      </c>
      <c r="E59" s="312" t="s">
        <v>1274</v>
      </c>
      <c r="F59" s="313" t="s">
        <v>1274</v>
      </c>
      <c r="G59" s="314" t="s">
        <v>1275</v>
      </c>
      <c r="H59" s="315"/>
      <c r="I59" s="297">
        <v>87912.48</v>
      </c>
      <c r="J59" s="301"/>
      <c r="K59" s="316">
        <f t="shared" si="1"/>
        <v>87912.48</v>
      </c>
      <c r="L59" s="284"/>
      <c r="O59" s="302"/>
      <c r="Q59" s="302"/>
    </row>
    <row r="60" spans="1:17" ht="15" customHeight="1" x14ac:dyDescent="0.25">
      <c r="A60" s="293" t="s">
        <v>1266</v>
      </c>
      <c r="B60" s="311" t="s">
        <v>354</v>
      </c>
      <c r="C60" s="311" t="s">
        <v>354</v>
      </c>
      <c r="D60" s="311" t="s">
        <v>1273</v>
      </c>
      <c r="E60" s="312" t="s">
        <v>1276</v>
      </c>
      <c r="F60" s="313" t="s">
        <v>1276</v>
      </c>
      <c r="G60" s="314" t="s">
        <v>1277</v>
      </c>
      <c r="H60" s="315"/>
      <c r="I60" s="297">
        <v>214706.47</v>
      </c>
      <c r="J60" s="301"/>
      <c r="K60" s="316">
        <f t="shared" si="1"/>
        <v>214706.47</v>
      </c>
      <c r="L60" s="284"/>
      <c r="O60" s="302"/>
      <c r="Q60" s="302"/>
    </row>
    <row r="61" spans="1:17" ht="15" customHeight="1" x14ac:dyDescent="0.25">
      <c r="A61" s="293" t="s">
        <v>1266</v>
      </c>
      <c r="B61" s="311" t="s">
        <v>356</v>
      </c>
      <c r="C61" s="311" t="s">
        <v>356</v>
      </c>
      <c r="D61" s="311" t="s">
        <v>1278</v>
      </c>
      <c r="E61" s="317" t="s">
        <v>1279</v>
      </c>
      <c r="F61" s="318" t="s">
        <v>1279</v>
      </c>
      <c r="G61" s="314" t="s">
        <v>1280</v>
      </c>
      <c r="H61" s="315"/>
      <c r="I61" s="297">
        <v>443445.18</v>
      </c>
      <c r="J61" s="301"/>
      <c r="K61" s="316">
        <f t="shared" si="1"/>
        <v>443445.18</v>
      </c>
      <c r="L61" s="284"/>
      <c r="O61" s="302"/>
      <c r="Q61" s="302"/>
    </row>
    <row r="62" spans="1:17" ht="15" customHeight="1" x14ac:dyDescent="0.25">
      <c r="A62" s="293" t="s">
        <v>1266</v>
      </c>
      <c r="B62" s="311" t="s">
        <v>358</v>
      </c>
      <c r="C62" s="311" t="s">
        <v>358</v>
      </c>
      <c r="D62" s="311" t="s">
        <v>1281</v>
      </c>
      <c r="E62" s="312" t="s">
        <v>1282</v>
      </c>
      <c r="F62" s="313" t="s">
        <v>1282</v>
      </c>
      <c r="G62" s="314" t="s">
        <v>1283</v>
      </c>
      <c r="H62" s="315"/>
      <c r="I62" s="297">
        <v>24383.31</v>
      </c>
      <c r="J62" s="301"/>
      <c r="K62" s="316">
        <f t="shared" si="1"/>
        <v>24383.31</v>
      </c>
      <c r="L62" s="284"/>
      <c r="O62" s="302"/>
      <c r="Q62" s="302"/>
    </row>
    <row r="63" spans="1:17" ht="15" customHeight="1" x14ac:dyDescent="0.25">
      <c r="A63" s="293" t="s">
        <v>1266</v>
      </c>
      <c r="B63" s="311" t="s">
        <v>358</v>
      </c>
      <c r="C63" s="311" t="s">
        <v>358</v>
      </c>
      <c r="D63" s="311" t="s">
        <v>1281</v>
      </c>
      <c r="E63" s="312" t="s">
        <v>1284</v>
      </c>
      <c r="F63" s="313" t="s">
        <v>1284</v>
      </c>
      <c r="G63" s="314" t="s">
        <v>1285</v>
      </c>
      <c r="H63" s="315"/>
      <c r="I63" s="297">
        <v>4642.95</v>
      </c>
      <c r="J63" s="301"/>
      <c r="K63" s="316">
        <f t="shared" si="1"/>
        <v>4642.95</v>
      </c>
      <c r="L63" s="284"/>
      <c r="O63" s="302"/>
      <c r="Q63" s="302"/>
    </row>
    <row r="64" spans="1:17" ht="15" customHeight="1" x14ac:dyDescent="0.25">
      <c r="A64" s="293" t="s">
        <v>1266</v>
      </c>
      <c r="B64" s="311" t="s">
        <v>358</v>
      </c>
      <c r="C64" s="311" t="s">
        <v>358</v>
      </c>
      <c r="D64" s="311" t="s">
        <v>1281</v>
      </c>
      <c r="E64" s="312" t="s">
        <v>1286</v>
      </c>
      <c r="F64" s="313" t="s">
        <v>1286</v>
      </c>
      <c r="G64" s="314" t="s">
        <v>1287</v>
      </c>
      <c r="H64" s="315"/>
      <c r="I64" s="297">
        <v>269.5</v>
      </c>
      <c r="J64" s="301"/>
      <c r="K64" s="316">
        <f t="shared" si="1"/>
        <v>269.5</v>
      </c>
      <c r="L64" s="284"/>
      <c r="O64" s="302"/>
      <c r="Q64" s="302"/>
    </row>
    <row r="65" spans="1:17" ht="15" customHeight="1" x14ac:dyDescent="0.25">
      <c r="A65" s="293" t="s">
        <v>1266</v>
      </c>
      <c r="B65" s="311" t="s">
        <v>358</v>
      </c>
      <c r="C65" s="311" t="s">
        <v>358</v>
      </c>
      <c r="D65" s="311" t="s">
        <v>1281</v>
      </c>
      <c r="E65" s="312" t="s">
        <v>1288</v>
      </c>
      <c r="F65" s="313" t="s">
        <v>1288</v>
      </c>
      <c r="G65" s="314" t="s">
        <v>1289</v>
      </c>
      <c r="H65" s="315"/>
      <c r="I65" s="297">
        <v>1848.5</v>
      </c>
      <c r="J65" s="301"/>
      <c r="K65" s="316">
        <f t="shared" si="1"/>
        <v>1848.5</v>
      </c>
      <c r="L65" s="284"/>
      <c r="O65" s="302"/>
      <c r="Q65" s="302"/>
    </row>
    <row r="66" spans="1:17" ht="15" customHeight="1" x14ac:dyDescent="0.25">
      <c r="A66" s="293" t="s">
        <v>1266</v>
      </c>
      <c r="B66" s="311" t="s">
        <v>358</v>
      </c>
      <c r="C66" s="311" t="s">
        <v>358</v>
      </c>
      <c r="D66" s="311" t="s">
        <v>1281</v>
      </c>
      <c r="E66" s="312" t="s">
        <v>1290</v>
      </c>
      <c r="F66" s="313" t="s">
        <v>1290</v>
      </c>
      <c r="G66" s="314" t="s">
        <v>1291</v>
      </c>
      <c r="H66" s="315"/>
      <c r="I66" s="297">
        <v>0</v>
      </c>
      <c r="J66" s="301"/>
      <c r="K66" s="316">
        <f t="shared" si="1"/>
        <v>0</v>
      </c>
      <c r="L66" s="284"/>
      <c r="O66" s="302"/>
      <c r="Q66" s="302"/>
    </row>
    <row r="67" spans="1:17" ht="15" customHeight="1" x14ac:dyDescent="0.25">
      <c r="A67" s="293" t="s">
        <v>1266</v>
      </c>
      <c r="B67" s="311" t="s">
        <v>358</v>
      </c>
      <c r="C67" s="311" t="s">
        <v>358</v>
      </c>
      <c r="D67" s="311" t="s">
        <v>1281</v>
      </c>
      <c r="E67" s="312" t="s">
        <v>1292</v>
      </c>
      <c r="F67" s="313" t="s">
        <v>1292</v>
      </c>
      <c r="G67" s="314" t="s">
        <v>1293</v>
      </c>
      <c r="H67" s="315"/>
      <c r="I67" s="297">
        <v>1033.57</v>
      </c>
      <c r="J67" s="301"/>
      <c r="K67" s="316">
        <f t="shared" si="1"/>
        <v>1033.57</v>
      </c>
      <c r="L67" s="284"/>
      <c r="O67" s="302"/>
      <c r="Q67" s="302"/>
    </row>
    <row r="68" spans="1:17" ht="15" customHeight="1" x14ac:dyDescent="0.25">
      <c r="A68" s="293" t="s">
        <v>1266</v>
      </c>
      <c r="B68" s="311" t="s">
        <v>360</v>
      </c>
      <c r="C68" s="311" t="s">
        <v>360</v>
      </c>
      <c r="D68" s="311" t="s">
        <v>1294</v>
      </c>
      <c r="E68" s="312" t="s">
        <v>1295</v>
      </c>
      <c r="F68" s="313" t="s">
        <v>1295</v>
      </c>
      <c r="G68" s="314" t="s">
        <v>1296</v>
      </c>
      <c r="H68" s="315"/>
      <c r="I68" s="297">
        <v>263450.09999999998</v>
      </c>
      <c r="J68" s="301"/>
      <c r="K68" s="316">
        <f t="shared" si="1"/>
        <v>263450.09999999998</v>
      </c>
      <c r="L68" s="284"/>
      <c r="Q68" s="302"/>
    </row>
    <row r="69" spans="1:17" ht="15" customHeight="1" x14ac:dyDescent="0.25">
      <c r="A69" s="293" t="s">
        <v>1266</v>
      </c>
      <c r="B69" s="311" t="s">
        <v>362</v>
      </c>
      <c r="C69" s="311" t="s">
        <v>362</v>
      </c>
      <c r="D69" s="311" t="s">
        <v>1297</v>
      </c>
      <c r="E69" s="312" t="s">
        <v>1298</v>
      </c>
      <c r="F69" s="313" t="s">
        <v>1298</v>
      </c>
      <c r="G69" s="314" t="s">
        <v>1299</v>
      </c>
      <c r="H69" s="315"/>
      <c r="I69" s="297">
        <v>0</v>
      </c>
      <c r="J69" s="301"/>
      <c r="K69" s="316">
        <f t="shared" si="1"/>
        <v>0</v>
      </c>
      <c r="L69" s="284"/>
      <c r="Q69" s="302"/>
    </row>
    <row r="70" spans="1:17" ht="15" customHeight="1" x14ac:dyDescent="0.25">
      <c r="A70" s="279"/>
      <c r="B70" s="279"/>
      <c r="C70" s="279"/>
      <c r="D70" s="279"/>
      <c r="E70" s="285" t="s">
        <v>1300</v>
      </c>
      <c r="F70" s="286" t="s">
        <v>1300</v>
      </c>
      <c r="G70" s="282" t="s">
        <v>1301</v>
      </c>
      <c r="H70" s="283">
        <f>+H71+H93+H113+H129+H150+H208+H217+H223+H229+H252+H267+H292</f>
        <v>0</v>
      </c>
      <c r="I70" s="297">
        <v>0</v>
      </c>
      <c r="J70" s="283">
        <f>+J71+J93+J113+J129+J150+J208+J217+J223+J229+J252+J267+J292</f>
        <v>0</v>
      </c>
      <c r="K70" s="283">
        <f>+K71+K93+K113+K129+K150+K208+K217+K223+K229+K252+K267+K292</f>
        <v>173400066.59999999</v>
      </c>
      <c r="L70" s="284"/>
    </row>
    <row r="71" spans="1:17" ht="15" customHeight="1" x14ac:dyDescent="0.25">
      <c r="A71" s="279"/>
      <c r="B71" s="279"/>
      <c r="C71" s="279"/>
      <c r="D71" s="279"/>
      <c r="E71" s="285" t="s">
        <v>1302</v>
      </c>
      <c r="F71" s="286" t="s">
        <v>1302</v>
      </c>
      <c r="G71" s="282" t="s">
        <v>1303</v>
      </c>
      <c r="H71" s="283">
        <f>SUM(H72:H92)</f>
        <v>0</v>
      </c>
      <c r="I71" s="297">
        <v>0</v>
      </c>
      <c r="J71" s="283">
        <f>SUM(J72:J92)</f>
        <v>0</v>
      </c>
      <c r="K71" s="283">
        <f>SUM(K72:K92)</f>
        <v>75871418.289999992</v>
      </c>
      <c r="L71" s="284"/>
    </row>
    <row r="72" spans="1:17" ht="15" customHeight="1" x14ac:dyDescent="0.25">
      <c r="A72" s="287" t="s">
        <v>1304</v>
      </c>
      <c r="B72" s="311" t="s">
        <v>372</v>
      </c>
      <c r="C72" s="311" t="s">
        <v>372</v>
      </c>
      <c r="D72" s="311" t="s">
        <v>1305</v>
      </c>
      <c r="E72" s="319" t="s">
        <v>1306</v>
      </c>
      <c r="F72" s="320" t="s">
        <v>1306</v>
      </c>
      <c r="G72" s="321" t="s">
        <v>1307</v>
      </c>
      <c r="H72" s="322"/>
      <c r="I72" s="297">
        <v>22211978.59</v>
      </c>
      <c r="J72" s="301"/>
      <c r="K72" s="323">
        <f t="shared" ref="K72:K92" si="2">+I72+J72</f>
        <v>22211978.59</v>
      </c>
      <c r="L72" s="284"/>
      <c r="Q72" s="302"/>
    </row>
    <row r="73" spans="1:17" ht="15" customHeight="1" x14ac:dyDescent="0.25">
      <c r="A73" s="287" t="s">
        <v>1304</v>
      </c>
      <c r="B73" s="311" t="s">
        <v>372</v>
      </c>
      <c r="C73" s="311" t="s">
        <v>372</v>
      </c>
      <c r="D73" s="311" t="s">
        <v>1305</v>
      </c>
      <c r="E73" s="319" t="s">
        <v>1308</v>
      </c>
      <c r="F73" s="320" t="s">
        <v>1308</v>
      </c>
      <c r="G73" s="321" t="s">
        <v>1309</v>
      </c>
      <c r="H73" s="322"/>
      <c r="I73" s="297">
        <v>2532529.9300000002</v>
      </c>
      <c r="J73" s="301"/>
      <c r="K73" s="323">
        <f t="shared" si="2"/>
        <v>2532529.9300000002</v>
      </c>
      <c r="L73" s="284"/>
      <c r="Q73" s="302"/>
    </row>
    <row r="74" spans="1:17" ht="15" customHeight="1" x14ac:dyDescent="0.25">
      <c r="A74" s="287" t="s">
        <v>1304</v>
      </c>
      <c r="B74" s="311" t="s">
        <v>376</v>
      </c>
      <c r="C74" s="311" t="s">
        <v>376</v>
      </c>
      <c r="D74" s="311" t="s">
        <v>1305</v>
      </c>
      <c r="E74" s="319" t="s">
        <v>1310</v>
      </c>
      <c r="F74" s="320" t="s">
        <v>1310</v>
      </c>
      <c r="G74" s="321" t="s">
        <v>1311</v>
      </c>
      <c r="H74" s="322"/>
      <c r="I74" s="297">
        <v>3200689.34</v>
      </c>
      <c r="J74" s="301"/>
      <c r="K74" s="323">
        <f t="shared" si="2"/>
        <v>3200689.34</v>
      </c>
      <c r="L74" s="284"/>
      <c r="Q74" s="302"/>
    </row>
    <row r="75" spans="1:17" ht="15" customHeight="1" x14ac:dyDescent="0.25">
      <c r="A75" s="287" t="s">
        <v>1304</v>
      </c>
      <c r="B75" s="311" t="s">
        <v>376</v>
      </c>
      <c r="C75" s="311" t="s">
        <v>376</v>
      </c>
      <c r="D75" s="311" t="s">
        <v>1305</v>
      </c>
      <c r="E75" s="319" t="s">
        <v>1312</v>
      </c>
      <c r="F75" s="320" t="s">
        <v>1312</v>
      </c>
      <c r="G75" s="321" t="s">
        <v>1313</v>
      </c>
      <c r="H75" s="322"/>
      <c r="I75" s="297">
        <v>336689.61</v>
      </c>
      <c r="J75" s="301"/>
      <c r="K75" s="323">
        <f t="shared" si="2"/>
        <v>336689.61</v>
      </c>
      <c r="L75" s="284"/>
      <c r="Q75" s="302"/>
    </row>
    <row r="76" spans="1:17" ht="15" customHeight="1" x14ac:dyDescent="0.25">
      <c r="A76" s="287" t="s">
        <v>1304</v>
      </c>
      <c r="B76" s="311" t="s">
        <v>374</v>
      </c>
      <c r="C76" s="311" t="s">
        <v>374</v>
      </c>
      <c r="D76" s="311" t="s">
        <v>1305</v>
      </c>
      <c r="E76" s="319" t="s">
        <v>1314</v>
      </c>
      <c r="F76" s="320" t="s">
        <v>1314</v>
      </c>
      <c r="G76" s="321" t="s">
        <v>1315</v>
      </c>
      <c r="H76" s="322"/>
      <c r="I76" s="297">
        <v>5500848.0300000003</v>
      </c>
      <c r="J76" s="301"/>
      <c r="K76" s="323">
        <f t="shared" si="2"/>
        <v>5500848.0300000003</v>
      </c>
      <c r="L76" s="284"/>
      <c r="Q76" s="302"/>
    </row>
    <row r="77" spans="1:17" ht="15" customHeight="1" x14ac:dyDescent="0.25">
      <c r="A77" s="287" t="s">
        <v>1304</v>
      </c>
      <c r="B77" s="311" t="s">
        <v>374</v>
      </c>
      <c r="C77" s="311" t="s">
        <v>374</v>
      </c>
      <c r="D77" s="311" t="s">
        <v>1305</v>
      </c>
      <c r="E77" s="319" t="s">
        <v>1316</v>
      </c>
      <c r="F77" s="320" t="s">
        <v>1316</v>
      </c>
      <c r="G77" s="321" t="s">
        <v>1317</v>
      </c>
      <c r="H77" s="322"/>
      <c r="I77" s="297">
        <v>545116.76</v>
      </c>
      <c r="J77" s="301"/>
      <c r="K77" s="323">
        <f t="shared" si="2"/>
        <v>545116.76</v>
      </c>
      <c r="L77" s="284"/>
      <c r="Q77" s="302"/>
    </row>
    <row r="78" spans="1:17" ht="15" customHeight="1" x14ac:dyDescent="0.25">
      <c r="A78" s="287" t="s">
        <v>1318</v>
      </c>
      <c r="B78" s="311" t="s">
        <v>386</v>
      </c>
      <c r="C78" s="311" t="s">
        <v>386</v>
      </c>
      <c r="D78" s="311" t="s">
        <v>1305</v>
      </c>
      <c r="E78" s="319" t="s">
        <v>1319</v>
      </c>
      <c r="F78" s="320" t="s">
        <v>1319</v>
      </c>
      <c r="G78" s="321" t="s">
        <v>1320</v>
      </c>
      <c r="H78" s="322"/>
      <c r="I78" s="297">
        <v>39412140.549999997</v>
      </c>
      <c r="J78" s="301"/>
      <c r="K78" s="323">
        <f t="shared" si="2"/>
        <v>39412140.549999997</v>
      </c>
      <c r="L78" s="284"/>
      <c r="Q78" s="302"/>
    </row>
    <row r="79" spans="1:17" ht="15" customHeight="1" x14ac:dyDescent="0.25">
      <c r="A79" s="287" t="s">
        <v>1318</v>
      </c>
      <c r="B79" s="311" t="s">
        <v>386</v>
      </c>
      <c r="C79" s="311" t="s">
        <v>386</v>
      </c>
      <c r="D79" s="311" t="s">
        <v>1305</v>
      </c>
      <c r="E79" s="319" t="s">
        <v>1321</v>
      </c>
      <c r="F79" s="320" t="s">
        <v>1321</v>
      </c>
      <c r="G79" s="321" t="s">
        <v>1322</v>
      </c>
      <c r="H79" s="322"/>
      <c r="I79" s="297">
        <v>30337.02</v>
      </c>
      <c r="J79" s="301"/>
      <c r="K79" s="323">
        <f t="shared" si="2"/>
        <v>30337.02</v>
      </c>
      <c r="L79" s="284"/>
      <c r="Q79" s="302"/>
    </row>
    <row r="80" spans="1:17" ht="15" customHeight="1" x14ac:dyDescent="0.25">
      <c r="A80" s="287" t="s">
        <v>1304</v>
      </c>
      <c r="B80" s="311" t="s">
        <v>378</v>
      </c>
      <c r="C80" s="311" t="s">
        <v>378</v>
      </c>
      <c r="D80" s="311" t="s">
        <v>1305</v>
      </c>
      <c r="E80" s="319" t="s">
        <v>1323</v>
      </c>
      <c r="F80" s="320" t="s">
        <v>1323</v>
      </c>
      <c r="G80" s="321" t="s">
        <v>1324</v>
      </c>
      <c r="H80" s="322"/>
      <c r="I80" s="297">
        <v>153474.56</v>
      </c>
      <c r="J80" s="301"/>
      <c r="K80" s="323">
        <f t="shared" si="2"/>
        <v>153474.56</v>
      </c>
      <c r="L80" s="284"/>
      <c r="Q80" s="302"/>
    </row>
    <row r="81" spans="1:17" ht="15" customHeight="1" x14ac:dyDescent="0.25">
      <c r="A81" s="287" t="s">
        <v>1304</v>
      </c>
      <c r="B81" s="311" t="s">
        <v>378</v>
      </c>
      <c r="C81" s="311" t="s">
        <v>378</v>
      </c>
      <c r="D81" s="311" t="s">
        <v>1305</v>
      </c>
      <c r="E81" s="319" t="s">
        <v>1325</v>
      </c>
      <c r="F81" s="320" t="s">
        <v>1325</v>
      </c>
      <c r="G81" s="321" t="s">
        <v>1326</v>
      </c>
      <c r="H81" s="322"/>
      <c r="I81" s="297">
        <v>25863.14</v>
      </c>
      <c r="J81" s="301"/>
      <c r="K81" s="323">
        <f t="shared" si="2"/>
        <v>25863.14</v>
      </c>
      <c r="L81" s="284"/>
      <c r="Q81" s="302"/>
    </row>
    <row r="82" spans="1:17" ht="15" customHeight="1" x14ac:dyDescent="0.25">
      <c r="A82" s="287" t="s">
        <v>1304</v>
      </c>
      <c r="B82" s="311" t="s">
        <v>378</v>
      </c>
      <c r="C82" s="311" t="s">
        <v>378</v>
      </c>
      <c r="D82" s="311" t="s">
        <v>1305</v>
      </c>
      <c r="E82" s="319" t="s">
        <v>1327</v>
      </c>
      <c r="F82" s="320" t="s">
        <v>1327</v>
      </c>
      <c r="G82" s="321" t="s">
        <v>1328</v>
      </c>
      <c r="H82" s="322"/>
      <c r="I82" s="297">
        <v>3490.11</v>
      </c>
      <c r="J82" s="301"/>
      <c r="K82" s="323">
        <f t="shared" si="2"/>
        <v>3490.11</v>
      </c>
      <c r="L82" s="284"/>
      <c r="Q82" s="302"/>
    </row>
    <row r="83" spans="1:17" ht="15" customHeight="1" x14ac:dyDescent="0.25">
      <c r="A83" s="287" t="s">
        <v>1304</v>
      </c>
      <c r="B83" s="311" t="s">
        <v>378</v>
      </c>
      <c r="C83" s="311" t="s">
        <v>378</v>
      </c>
      <c r="D83" s="311" t="s">
        <v>1305</v>
      </c>
      <c r="E83" s="319" t="s">
        <v>1329</v>
      </c>
      <c r="F83" s="320" t="s">
        <v>1329</v>
      </c>
      <c r="G83" s="321" t="s">
        <v>1330</v>
      </c>
      <c r="H83" s="322"/>
      <c r="I83" s="297">
        <v>1561349.13</v>
      </c>
      <c r="J83" s="301"/>
      <c r="K83" s="323">
        <f t="shared" si="2"/>
        <v>1561349.13</v>
      </c>
      <c r="L83" s="284"/>
      <c r="Q83" s="302"/>
    </row>
    <row r="84" spans="1:17" ht="15" customHeight="1" x14ac:dyDescent="0.25">
      <c r="A84" s="287" t="s">
        <v>1304</v>
      </c>
      <c r="B84" s="311" t="s">
        <v>378</v>
      </c>
      <c r="C84" s="311" t="s">
        <v>378</v>
      </c>
      <c r="D84" s="311" t="s">
        <v>1305</v>
      </c>
      <c r="E84" s="319" t="s">
        <v>1331</v>
      </c>
      <c r="F84" s="320" t="s">
        <v>1331</v>
      </c>
      <c r="G84" s="321" t="s">
        <v>1332</v>
      </c>
      <c r="H84" s="322"/>
      <c r="I84" s="297">
        <v>169460.02</v>
      </c>
      <c r="J84" s="301"/>
      <c r="K84" s="323">
        <f t="shared" si="2"/>
        <v>169460.02</v>
      </c>
      <c r="L84" s="284"/>
      <c r="Q84" s="302"/>
    </row>
    <row r="85" spans="1:17" ht="15" customHeight="1" x14ac:dyDescent="0.25">
      <c r="A85" s="287" t="s">
        <v>1304</v>
      </c>
      <c r="B85" s="311" t="s">
        <v>378</v>
      </c>
      <c r="C85" s="311" t="s">
        <v>378</v>
      </c>
      <c r="D85" s="311" t="s">
        <v>1305</v>
      </c>
      <c r="E85" s="319" t="s">
        <v>1333</v>
      </c>
      <c r="F85" s="320" t="s">
        <v>1333</v>
      </c>
      <c r="G85" s="321" t="s">
        <v>1334</v>
      </c>
      <c r="H85" s="322"/>
      <c r="I85" s="297">
        <v>140420.1</v>
      </c>
      <c r="J85" s="301"/>
      <c r="K85" s="323">
        <f t="shared" si="2"/>
        <v>140420.1</v>
      </c>
      <c r="L85" s="284"/>
      <c r="Q85" s="302"/>
    </row>
    <row r="86" spans="1:17" ht="15" customHeight="1" x14ac:dyDescent="0.25">
      <c r="A86" s="287" t="s">
        <v>1304</v>
      </c>
      <c r="B86" s="311" t="s">
        <v>378</v>
      </c>
      <c r="C86" s="311" t="s">
        <v>378</v>
      </c>
      <c r="D86" s="311" t="s">
        <v>1305</v>
      </c>
      <c r="E86" s="319" t="s">
        <v>1335</v>
      </c>
      <c r="F86" s="320" t="s">
        <v>1335</v>
      </c>
      <c r="G86" s="321" t="s">
        <v>1336</v>
      </c>
      <c r="H86" s="322"/>
      <c r="I86" s="297">
        <v>19063.28</v>
      </c>
      <c r="J86" s="301"/>
      <c r="K86" s="323">
        <f t="shared" si="2"/>
        <v>19063.28</v>
      </c>
      <c r="L86" s="284"/>
      <c r="Q86" s="302"/>
    </row>
    <row r="87" spans="1:17" ht="15" customHeight="1" x14ac:dyDescent="0.25">
      <c r="A87" s="293" t="s">
        <v>1304</v>
      </c>
      <c r="B87" s="311" t="s">
        <v>378</v>
      </c>
      <c r="C87" s="311" t="s">
        <v>378</v>
      </c>
      <c r="D87" s="311" t="s">
        <v>1305</v>
      </c>
      <c r="E87" s="319" t="s">
        <v>1337</v>
      </c>
      <c r="F87" s="320" t="s">
        <v>1337</v>
      </c>
      <c r="G87" s="321" t="s">
        <v>1338</v>
      </c>
      <c r="H87" s="322"/>
      <c r="I87" s="297">
        <v>0</v>
      </c>
      <c r="J87" s="301"/>
      <c r="K87" s="323">
        <f t="shared" si="2"/>
        <v>0</v>
      </c>
      <c r="L87" s="284"/>
      <c r="Q87" s="302"/>
    </row>
    <row r="88" spans="1:17" ht="15" customHeight="1" x14ac:dyDescent="0.25">
      <c r="A88" s="287" t="s">
        <v>1304</v>
      </c>
      <c r="B88" s="311" t="s">
        <v>378</v>
      </c>
      <c r="C88" s="311" t="s">
        <v>378</v>
      </c>
      <c r="D88" s="311" t="s">
        <v>1305</v>
      </c>
      <c r="E88" s="319" t="s">
        <v>1339</v>
      </c>
      <c r="F88" s="320" t="s">
        <v>1339</v>
      </c>
      <c r="G88" s="321" t="s">
        <v>1340</v>
      </c>
      <c r="H88" s="322"/>
      <c r="I88" s="297">
        <v>27968.12</v>
      </c>
      <c r="J88" s="301"/>
      <c r="K88" s="323">
        <f t="shared" si="2"/>
        <v>27968.12</v>
      </c>
      <c r="L88" s="284"/>
      <c r="Q88" s="302"/>
    </row>
    <row r="89" spans="1:17" ht="15" customHeight="1" x14ac:dyDescent="0.25">
      <c r="A89" s="287" t="s">
        <v>1341</v>
      </c>
      <c r="B89" s="311" t="s">
        <v>498</v>
      </c>
      <c r="C89" s="311" t="s">
        <v>498</v>
      </c>
      <c r="D89" s="311" t="s">
        <v>1305</v>
      </c>
      <c r="E89" s="319" t="s">
        <v>1342</v>
      </c>
      <c r="F89" s="320" t="s">
        <v>1342</v>
      </c>
      <c r="G89" s="321" t="s">
        <v>1343</v>
      </c>
      <c r="H89" s="322"/>
      <c r="I89" s="297">
        <v>0</v>
      </c>
      <c r="J89" s="301"/>
      <c r="K89" s="323">
        <f t="shared" si="2"/>
        <v>0</v>
      </c>
      <c r="L89" s="284"/>
      <c r="Q89" s="302"/>
    </row>
    <row r="90" spans="1:17" ht="15" customHeight="1" x14ac:dyDescent="0.25">
      <c r="A90" s="287" t="s">
        <v>1341</v>
      </c>
      <c r="B90" s="311" t="s">
        <v>502</v>
      </c>
      <c r="C90" s="311" t="s">
        <v>502</v>
      </c>
      <c r="D90" s="311" t="s">
        <v>1305</v>
      </c>
      <c r="E90" s="319" t="s">
        <v>1344</v>
      </c>
      <c r="F90" s="320" t="s">
        <v>1344</v>
      </c>
      <c r="G90" s="321" t="s">
        <v>1345</v>
      </c>
      <c r="H90" s="322"/>
      <c r="I90" s="297">
        <v>0</v>
      </c>
      <c r="J90" s="301"/>
      <c r="K90" s="323">
        <f t="shared" si="2"/>
        <v>0</v>
      </c>
      <c r="L90" s="284"/>
      <c r="Q90" s="302"/>
    </row>
    <row r="91" spans="1:17" ht="15" customHeight="1" x14ac:dyDescent="0.25">
      <c r="A91" s="287" t="s">
        <v>1341</v>
      </c>
      <c r="B91" s="311" t="s">
        <v>504</v>
      </c>
      <c r="C91" s="311" t="s">
        <v>504</v>
      </c>
      <c r="D91" s="311" t="s">
        <v>1305</v>
      </c>
      <c r="E91" s="319" t="s">
        <v>1346</v>
      </c>
      <c r="F91" s="320" t="s">
        <v>1346</v>
      </c>
      <c r="G91" s="321" t="s">
        <v>1347</v>
      </c>
      <c r="H91" s="322"/>
      <c r="I91" s="297">
        <v>0</v>
      </c>
      <c r="J91" s="301"/>
      <c r="K91" s="323">
        <f t="shared" si="2"/>
        <v>0</v>
      </c>
      <c r="L91" s="284"/>
      <c r="Q91" s="302"/>
    </row>
    <row r="92" spans="1:17" ht="15" customHeight="1" x14ac:dyDescent="0.25">
      <c r="A92" s="287" t="s">
        <v>1341</v>
      </c>
      <c r="B92" s="311" t="s">
        <v>506</v>
      </c>
      <c r="C92" s="311" t="s">
        <v>506</v>
      </c>
      <c r="D92" s="311" t="s">
        <v>1305</v>
      </c>
      <c r="E92" s="319" t="s">
        <v>1348</v>
      </c>
      <c r="F92" s="320" t="s">
        <v>1348</v>
      </c>
      <c r="G92" s="321" t="s">
        <v>1349</v>
      </c>
      <c r="H92" s="322"/>
      <c r="I92" s="297">
        <v>0</v>
      </c>
      <c r="J92" s="301"/>
      <c r="K92" s="323">
        <f t="shared" si="2"/>
        <v>0</v>
      </c>
      <c r="L92" s="284"/>
      <c r="Q92" s="302"/>
    </row>
    <row r="93" spans="1:17" ht="15" customHeight="1" x14ac:dyDescent="0.25">
      <c r="A93" s="279"/>
      <c r="B93" s="279"/>
      <c r="C93" s="279"/>
      <c r="D93" s="279"/>
      <c r="E93" s="285" t="s">
        <v>1350</v>
      </c>
      <c r="F93" s="286" t="s">
        <v>1350</v>
      </c>
      <c r="G93" s="282" t="s">
        <v>1351</v>
      </c>
      <c r="H93" s="283">
        <f>SUM(H94:H112)</f>
        <v>0</v>
      </c>
      <c r="I93" s="297">
        <v>0</v>
      </c>
      <c r="J93" s="283">
        <f>SUM(J94:J112)</f>
        <v>0</v>
      </c>
      <c r="K93" s="283">
        <f>SUM(K94:K112)</f>
        <v>14611300.670000002</v>
      </c>
      <c r="L93" s="284"/>
    </row>
    <row r="94" spans="1:17" ht="15" customHeight="1" x14ac:dyDescent="0.25">
      <c r="A94" s="287" t="s">
        <v>1352</v>
      </c>
      <c r="B94" s="311" t="s">
        <v>406</v>
      </c>
      <c r="C94" s="311" t="s">
        <v>406</v>
      </c>
      <c r="D94" s="311" t="s">
        <v>1353</v>
      </c>
      <c r="E94" s="319" t="s">
        <v>1354</v>
      </c>
      <c r="F94" s="320" t="s">
        <v>1354</v>
      </c>
      <c r="G94" s="321" t="s">
        <v>1355</v>
      </c>
      <c r="H94" s="322"/>
      <c r="I94" s="297">
        <v>3674061.82</v>
      </c>
      <c r="J94" s="323"/>
      <c r="K94" s="323">
        <f t="shared" ref="K94:K112" si="3">+I94+J94</f>
        <v>3674061.82</v>
      </c>
      <c r="L94" s="284"/>
      <c r="Q94" s="302"/>
    </row>
    <row r="95" spans="1:17" ht="15" customHeight="1" x14ac:dyDescent="0.25">
      <c r="A95" s="287" t="s">
        <v>1352</v>
      </c>
      <c r="B95" s="311" t="s">
        <v>406</v>
      </c>
      <c r="C95" s="311" t="s">
        <v>406</v>
      </c>
      <c r="D95" s="311" t="s">
        <v>1353</v>
      </c>
      <c r="E95" s="312" t="s">
        <v>1356</v>
      </c>
      <c r="F95" s="313" t="s">
        <v>1356</v>
      </c>
      <c r="G95" s="314" t="s">
        <v>1357</v>
      </c>
      <c r="H95" s="315"/>
      <c r="I95" s="297">
        <v>499442.33</v>
      </c>
      <c r="J95" s="316"/>
      <c r="K95" s="316">
        <f t="shared" si="3"/>
        <v>499442.33</v>
      </c>
      <c r="L95" s="284"/>
      <c r="Q95" s="302"/>
    </row>
    <row r="96" spans="1:17" ht="15" customHeight="1" x14ac:dyDescent="0.25">
      <c r="A96" s="287" t="s">
        <v>1352</v>
      </c>
      <c r="B96" s="311" t="s">
        <v>422</v>
      </c>
      <c r="C96" s="311" t="s">
        <v>422</v>
      </c>
      <c r="D96" s="311" t="s">
        <v>1305</v>
      </c>
      <c r="E96" s="319" t="s">
        <v>1358</v>
      </c>
      <c r="F96" s="320" t="s">
        <v>1358</v>
      </c>
      <c r="G96" s="321" t="s">
        <v>1359</v>
      </c>
      <c r="H96" s="322"/>
      <c r="I96" s="297">
        <v>79834.55</v>
      </c>
      <c r="J96" s="323"/>
      <c r="K96" s="323">
        <f t="shared" si="3"/>
        <v>79834.55</v>
      </c>
      <c r="L96" s="284"/>
      <c r="Q96" s="302"/>
    </row>
    <row r="97" spans="1:17" ht="15" customHeight="1" x14ac:dyDescent="0.25">
      <c r="A97" s="287" t="s">
        <v>1352</v>
      </c>
      <c r="B97" s="311" t="s">
        <v>422</v>
      </c>
      <c r="C97" s="311" t="s">
        <v>422</v>
      </c>
      <c r="D97" s="311" t="s">
        <v>1305</v>
      </c>
      <c r="E97" s="319" t="s">
        <v>1360</v>
      </c>
      <c r="F97" s="320" t="s">
        <v>1360</v>
      </c>
      <c r="G97" s="321" t="s">
        <v>1361</v>
      </c>
      <c r="H97" s="322"/>
      <c r="I97" s="297">
        <v>12446.25</v>
      </c>
      <c r="J97" s="323"/>
      <c r="K97" s="323">
        <f t="shared" si="3"/>
        <v>12446.25</v>
      </c>
      <c r="L97" s="284"/>
      <c r="Q97" s="302"/>
    </row>
    <row r="98" spans="1:17" ht="15" customHeight="1" x14ac:dyDescent="0.25">
      <c r="A98" s="287" t="s">
        <v>1352</v>
      </c>
      <c r="B98" s="311" t="s">
        <v>422</v>
      </c>
      <c r="C98" s="311" t="s">
        <v>422</v>
      </c>
      <c r="D98" s="311" t="s">
        <v>1305</v>
      </c>
      <c r="E98" s="319" t="s">
        <v>1362</v>
      </c>
      <c r="F98" s="320" t="s">
        <v>1362</v>
      </c>
      <c r="G98" s="321" t="s">
        <v>1363</v>
      </c>
      <c r="H98" s="322"/>
      <c r="I98" s="297">
        <v>2241250.37</v>
      </c>
      <c r="J98" s="323"/>
      <c r="K98" s="323">
        <f t="shared" si="3"/>
        <v>2241250.37</v>
      </c>
      <c r="L98" s="284"/>
      <c r="Q98" s="302"/>
    </row>
    <row r="99" spans="1:17" ht="15" customHeight="1" x14ac:dyDescent="0.25">
      <c r="A99" s="287" t="s">
        <v>1352</v>
      </c>
      <c r="B99" s="311" t="s">
        <v>422</v>
      </c>
      <c r="C99" s="311" t="s">
        <v>422</v>
      </c>
      <c r="D99" s="311" t="s">
        <v>1305</v>
      </c>
      <c r="E99" s="319" t="s">
        <v>1364</v>
      </c>
      <c r="F99" s="320" t="s">
        <v>1364</v>
      </c>
      <c r="G99" s="321" t="s">
        <v>1365</v>
      </c>
      <c r="H99" s="322"/>
      <c r="I99" s="297">
        <v>2947140.56</v>
      </c>
      <c r="J99" s="323"/>
      <c r="K99" s="323">
        <f t="shared" si="3"/>
        <v>2947140.56</v>
      </c>
      <c r="L99" s="284"/>
      <c r="Q99" s="302"/>
    </row>
    <row r="100" spans="1:17" ht="15" customHeight="1" x14ac:dyDescent="0.25">
      <c r="A100" s="287" t="s">
        <v>1352</v>
      </c>
      <c r="B100" s="288" t="s">
        <v>422</v>
      </c>
      <c r="C100" s="288" t="s">
        <v>422</v>
      </c>
      <c r="D100" s="288" t="s">
        <v>1305</v>
      </c>
      <c r="E100" s="299" t="s">
        <v>1366</v>
      </c>
      <c r="F100" s="300" t="s">
        <v>1366</v>
      </c>
      <c r="G100" s="296" t="s">
        <v>1367</v>
      </c>
      <c r="H100" s="292"/>
      <c r="I100" s="297">
        <v>23397.439999999999</v>
      </c>
      <c r="J100" s="301"/>
      <c r="K100" s="301">
        <f t="shared" si="3"/>
        <v>23397.439999999999</v>
      </c>
      <c r="L100" s="284"/>
      <c r="Q100" s="302"/>
    </row>
    <row r="101" spans="1:17" ht="15" customHeight="1" x14ac:dyDescent="0.25">
      <c r="A101" s="287" t="s">
        <v>1352</v>
      </c>
      <c r="B101" s="288" t="s">
        <v>422</v>
      </c>
      <c r="C101" s="288" t="s">
        <v>422</v>
      </c>
      <c r="D101" s="288" t="s">
        <v>1305</v>
      </c>
      <c r="E101" s="299" t="s">
        <v>1368</v>
      </c>
      <c r="F101" s="300" t="s">
        <v>1368</v>
      </c>
      <c r="G101" s="296" t="s">
        <v>1369</v>
      </c>
      <c r="H101" s="292"/>
      <c r="I101" s="297">
        <v>1680431.96</v>
      </c>
      <c r="J101" s="301"/>
      <c r="K101" s="301">
        <f t="shared" si="3"/>
        <v>1680431.96</v>
      </c>
      <c r="L101" s="284"/>
      <c r="Q101" s="302"/>
    </row>
    <row r="102" spans="1:17" ht="15" customHeight="1" x14ac:dyDescent="0.25">
      <c r="A102" s="287" t="s">
        <v>1352</v>
      </c>
      <c r="B102" s="288" t="s">
        <v>422</v>
      </c>
      <c r="C102" s="288" t="s">
        <v>422</v>
      </c>
      <c r="D102" s="288" t="s">
        <v>1305</v>
      </c>
      <c r="E102" s="299" t="s">
        <v>1370</v>
      </c>
      <c r="F102" s="300" t="s">
        <v>1370</v>
      </c>
      <c r="G102" s="296" t="s">
        <v>1371</v>
      </c>
      <c r="H102" s="292"/>
      <c r="I102" s="297">
        <v>0</v>
      </c>
      <c r="J102" s="301"/>
      <c r="K102" s="301">
        <f t="shared" si="3"/>
        <v>0</v>
      </c>
      <c r="L102" s="284"/>
      <c r="Q102" s="302"/>
    </row>
    <row r="103" spans="1:17" ht="15" customHeight="1" x14ac:dyDescent="0.25">
      <c r="A103" s="287" t="s">
        <v>1352</v>
      </c>
      <c r="B103" s="288" t="s">
        <v>418</v>
      </c>
      <c r="C103" s="288" t="s">
        <v>418</v>
      </c>
      <c r="D103" s="288" t="s">
        <v>1305</v>
      </c>
      <c r="E103" s="299" t="s">
        <v>1372</v>
      </c>
      <c r="F103" s="300" t="s">
        <v>1372</v>
      </c>
      <c r="G103" s="296" t="s">
        <v>1373</v>
      </c>
      <c r="H103" s="292"/>
      <c r="I103" s="297">
        <v>0</v>
      </c>
      <c r="J103" s="301"/>
      <c r="K103" s="301">
        <f t="shared" si="3"/>
        <v>0</v>
      </c>
      <c r="L103" s="284"/>
      <c r="Q103" s="302"/>
    </row>
    <row r="104" spans="1:17" ht="15" customHeight="1" x14ac:dyDescent="0.25">
      <c r="A104" s="287" t="s">
        <v>1352</v>
      </c>
      <c r="B104" s="288"/>
      <c r="C104" s="288" t="s">
        <v>420</v>
      </c>
      <c r="D104" s="288" t="s">
        <v>1305</v>
      </c>
      <c r="E104" s="299"/>
      <c r="F104" s="295" t="s">
        <v>1374</v>
      </c>
      <c r="G104" s="296" t="s">
        <v>1375</v>
      </c>
      <c r="H104" s="292"/>
      <c r="I104" s="297">
        <v>0</v>
      </c>
      <c r="J104" s="301"/>
      <c r="K104" s="301">
        <f t="shared" si="3"/>
        <v>0</v>
      </c>
      <c r="L104" s="284"/>
      <c r="Q104" s="302"/>
    </row>
    <row r="105" spans="1:17" ht="15" customHeight="1" x14ac:dyDescent="0.25">
      <c r="A105" s="287" t="s">
        <v>1352</v>
      </c>
      <c r="B105" s="288" t="s">
        <v>422</v>
      </c>
      <c r="C105" s="288" t="s">
        <v>422</v>
      </c>
      <c r="D105" s="288" t="s">
        <v>1305</v>
      </c>
      <c r="E105" s="299" t="s">
        <v>1376</v>
      </c>
      <c r="F105" s="300" t="s">
        <v>1376</v>
      </c>
      <c r="G105" s="296" t="s">
        <v>1377</v>
      </c>
      <c r="H105" s="292"/>
      <c r="I105" s="297">
        <v>3453295.39</v>
      </c>
      <c r="J105" s="301"/>
      <c r="K105" s="301">
        <f t="shared" si="3"/>
        <v>3453295.39</v>
      </c>
      <c r="L105" s="284"/>
      <c r="Q105" s="302"/>
    </row>
    <row r="106" spans="1:17" ht="15" customHeight="1" x14ac:dyDescent="0.25">
      <c r="A106" s="287" t="s">
        <v>1352</v>
      </c>
      <c r="B106" s="288" t="s">
        <v>422</v>
      </c>
      <c r="C106" s="288" t="s">
        <v>422</v>
      </c>
      <c r="D106" s="288" t="s">
        <v>1305</v>
      </c>
      <c r="E106" s="299" t="s">
        <v>1378</v>
      </c>
      <c r="F106" s="300" t="s">
        <v>1378</v>
      </c>
      <c r="G106" s="296" t="s">
        <v>1379</v>
      </c>
      <c r="H106" s="292"/>
      <c r="I106" s="297">
        <v>0</v>
      </c>
      <c r="J106" s="301"/>
      <c r="K106" s="301">
        <f t="shared" si="3"/>
        <v>0</v>
      </c>
      <c r="L106" s="284"/>
      <c r="Q106" s="302"/>
    </row>
    <row r="107" spans="1:17" ht="15" customHeight="1" x14ac:dyDescent="0.25">
      <c r="A107" s="287" t="s">
        <v>1352</v>
      </c>
      <c r="B107" s="288" t="s">
        <v>398</v>
      </c>
      <c r="C107" s="288" t="s">
        <v>398</v>
      </c>
      <c r="D107" s="288" t="s">
        <v>1380</v>
      </c>
      <c r="E107" s="299" t="s">
        <v>1381</v>
      </c>
      <c r="F107" s="300" t="s">
        <v>1381</v>
      </c>
      <c r="G107" s="296" t="s">
        <v>1382</v>
      </c>
      <c r="H107" s="292"/>
      <c r="I107" s="297">
        <v>0</v>
      </c>
      <c r="J107" s="301"/>
      <c r="K107" s="301">
        <f t="shared" si="3"/>
        <v>0</v>
      </c>
      <c r="L107" s="284"/>
      <c r="Q107" s="302"/>
    </row>
    <row r="108" spans="1:17" ht="15" customHeight="1" x14ac:dyDescent="0.25">
      <c r="A108" s="287" t="s">
        <v>1352</v>
      </c>
      <c r="B108" s="288"/>
      <c r="C108" s="288" t="s">
        <v>400</v>
      </c>
      <c r="D108" s="324" t="s">
        <v>1380</v>
      </c>
      <c r="E108" s="325"/>
      <c r="F108" s="326" t="s">
        <v>1383</v>
      </c>
      <c r="G108" s="296" t="s">
        <v>1384</v>
      </c>
      <c r="H108" s="292"/>
      <c r="I108" s="297">
        <v>0</v>
      </c>
      <c r="J108" s="301"/>
      <c r="K108" s="301">
        <f t="shared" si="3"/>
        <v>0</v>
      </c>
      <c r="L108" s="284"/>
      <c r="Q108" s="302"/>
    </row>
    <row r="109" spans="1:17" ht="15" customHeight="1" x14ac:dyDescent="0.25">
      <c r="A109" s="287" t="s">
        <v>1352</v>
      </c>
      <c r="B109" s="288" t="s">
        <v>422</v>
      </c>
      <c r="C109" s="288" t="s">
        <v>422</v>
      </c>
      <c r="D109" s="288" t="s">
        <v>1305</v>
      </c>
      <c r="E109" s="299" t="s">
        <v>1385</v>
      </c>
      <c r="F109" s="300" t="s">
        <v>1385</v>
      </c>
      <c r="G109" s="296" t="s">
        <v>1386</v>
      </c>
      <c r="H109" s="292"/>
      <c r="I109" s="297">
        <v>0</v>
      </c>
      <c r="J109" s="301"/>
      <c r="K109" s="301">
        <f t="shared" si="3"/>
        <v>0</v>
      </c>
      <c r="L109" s="284"/>
      <c r="Q109" s="302"/>
    </row>
    <row r="110" spans="1:17" ht="15" customHeight="1" x14ac:dyDescent="0.25">
      <c r="A110" s="287" t="s">
        <v>1352</v>
      </c>
      <c r="B110" s="288" t="s">
        <v>426</v>
      </c>
      <c r="C110" s="288" t="s">
        <v>426</v>
      </c>
      <c r="D110" s="288" t="s">
        <v>1305</v>
      </c>
      <c r="E110" s="299" t="s">
        <v>1387</v>
      </c>
      <c r="F110" s="300" t="s">
        <v>1387</v>
      </c>
      <c r="G110" s="296" t="s">
        <v>1388</v>
      </c>
      <c r="H110" s="292"/>
      <c r="I110" s="297">
        <v>0</v>
      </c>
      <c r="J110" s="301"/>
      <c r="K110" s="301">
        <f t="shared" si="3"/>
        <v>0</v>
      </c>
      <c r="L110" s="284"/>
      <c r="Q110" s="302"/>
    </row>
    <row r="111" spans="1:17" ht="15" customHeight="1" x14ac:dyDescent="0.25">
      <c r="A111" s="287" t="s">
        <v>1352</v>
      </c>
      <c r="B111" s="288"/>
      <c r="C111" s="288" t="s">
        <v>424</v>
      </c>
      <c r="D111" s="288" t="s">
        <v>1305</v>
      </c>
      <c r="E111" s="299"/>
      <c r="F111" s="326" t="s">
        <v>1389</v>
      </c>
      <c r="G111" s="296" t="s">
        <v>1390</v>
      </c>
      <c r="H111" s="292"/>
      <c r="I111" s="297">
        <v>0</v>
      </c>
      <c r="J111" s="301"/>
      <c r="K111" s="301">
        <f t="shared" si="3"/>
        <v>0</v>
      </c>
      <c r="L111" s="284"/>
      <c r="Q111" s="302"/>
    </row>
    <row r="112" spans="1:17" ht="15" customHeight="1" x14ac:dyDescent="0.25">
      <c r="A112" s="287" t="s">
        <v>1352</v>
      </c>
      <c r="B112" s="288"/>
      <c r="C112" s="288" t="s">
        <v>428</v>
      </c>
      <c r="D112" s="288" t="s">
        <v>1305</v>
      </c>
      <c r="E112" s="299"/>
      <c r="F112" s="326" t="s">
        <v>1391</v>
      </c>
      <c r="G112" s="296" t="s">
        <v>1392</v>
      </c>
      <c r="H112" s="292"/>
      <c r="I112" s="297">
        <v>0</v>
      </c>
      <c r="J112" s="301"/>
      <c r="K112" s="301">
        <f t="shared" si="3"/>
        <v>0</v>
      </c>
      <c r="L112" s="284"/>
      <c r="Q112" s="302"/>
    </row>
    <row r="113" spans="1:17" ht="15" customHeight="1" x14ac:dyDescent="0.25">
      <c r="A113" s="279"/>
      <c r="B113" s="279"/>
      <c r="C113" s="279"/>
      <c r="D113" s="279"/>
      <c r="E113" s="285" t="s">
        <v>1393</v>
      </c>
      <c r="F113" s="286" t="s">
        <v>1393</v>
      </c>
      <c r="G113" s="282" t="s">
        <v>1394</v>
      </c>
      <c r="H113" s="283">
        <f>SUM(H114:H128)</f>
        <v>0</v>
      </c>
      <c r="I113" s="297">
        <v>0</v>
      </c>
      <c r="J113" s="283">
        <f>SUM(J114:J128)</f>
        <v>0</v>
      </c>
      <c r="K113" s="283">
        <f>SUM(K114:K128)</f>
        <v>18528894.399999999</v>
      </c>
      <c r="L113" s="284"/>
    </row>
    <row r="114" spans="1:17" ht="15" customHeight="1" x14ac:dyDescent="0.25">
      <c r="A114" s="287" t="s">
        <v>1395</v>
      </c>
      <c r="B114" s="311" t="s">
        <v>432</v>
      </c>
      <c r="C114" s="311" t="s">
        <v>432</v>
      </c>
      <c r="D114" s="311" t="s">
        <v>1305</v>
      </c>
      <c r="E114" s="319" t="s">
        <v>1396</v>
      </c>
      <c r="F114" s="320" t="s">
        <v>1396</v>
      </c>
      <c r="G114" s="321" t="s">
        <v>1397</v>
      </c>
      <c r="H114" s="322"/>
      <c r="I114" s="297">
        <v>0</v>
      </c>
      <c r="J114" s="323"/>
      <c r="K114" s="323">
        <f t="shared" ref="K114:K128" si="4">+I114+J114</f>
        <v>0</v>
      </c>
      <c r="L114" s="284"/>
      <c r="Q114" s="302"/>
    </row>
    <row r="115" spans="1:17" ht="15" customHeight="1" x14ac:dyDescent="0.25">
      <c r="A115" s="287" t="s">
        <v>1395</v>
      </c>
      <c r="B115" s="311" t="s">
        <v>434</v>
      </c>
      <c r="C115" s="311" t="s">
        <v>434</v>
      </c>
      <c r="D115" s="311" t="s">
        <v>1305</v>
      </c>
      <c r="E115" s="319" t="s">
        <v>1398</v>
      </c>
      <c r="F115" s="320" t="s">
        <v>1398</v>
      </c>
      <c r="G115" s="321" t="s">
        <v>1399</v>
      </c>
      <c r="H115" s="322"/>
      <c r="I115" s="297">
        <v>0</v>
      </c>
      <c r="J115" s="323"/>
      <c r="K115" s="323">
        <f t="shared" si="4"/>
        <v>0</v>
      </c>
      <c r="L115" s="284"/>
      <c r="Q115" s="302"/>
    </row>
    <row r="116" spans="1:17" ht="15" customHeight="1" x14ac:dyDescent="0.25">
      <c r="A116" s="287" t="s">
        <v>1395</v>
      </c>
      <c r="B116" s="311" t="s">
        <v>436</v>
      </c>
      <c r="C116" s="311" t="s">
        <v>436</v>
      </c>
      <c r="D116" s="311" t="s">
        <v>1305</v>
      </c>
      <c r="E116" s="319" t="s">
        <v>1400</v>
      </c>
      <c r="F116" s="320" t="s">
        <v>1400</v>
      </c>
      <c r="G116" s="321" t="s">
        <v>1401</v>
      </c>
      <c r="H116" s="322"/>
      <c r="I116" s="297">
        <v>0</v>
      </c>
      <c r="J116" s="323"/>
      <c r="K116" s="323">
        <f t="shared" si="4"/>
        <v>0</v>
      </c>
      <c r="L116" s="284"/>
      <c r="Q116" s="302"/>
    </row>
    <row r="117" spans="1:17" ht="15" customHeight="1" x14ac:dyDescent="0.25">
      <c r="A117" s="287" t="s">
        <v>1395</v>
      </c>
      <c r="B117" s="311" t="s">
        <v>438</v>
      </c>
      <c r="C117" s="311" t="s">
        <v>438</v>
      </c>
      <c r="D117" s="311" t="s">
        <v>1305</v>
      </c>
      <c r="E117" s="319" t="s">
        <v>1402</v>
      </c>
      <c r="F117" s="320" t="s">
        <v>1402</v>
      </c>
      <c r="G117" s="321" t="s">
        <v>1403</v>
      </c>
      <c r="H117" s="322"/>
      <c r="I117" s="297">
        <v>1415667.68</v>
      </c>
      <c r="J117" s="323"/>
      <c r="K117" s="323">
        <f t="shared" si="4"/>
        <v>1415667.68</v>
      </c>
      <c r="L117" s="284"/>
      <c r="Q117" s="302"/>
    </row>
    <row r="118" spans="1:17" ht="15" customHeight="1" x14ac:dyDescent="0.25">
      <c r="A118" s="287" t="s">
        <v>1395</v>
      </c>
      <c r="B118" s="311" t="s">
        <v>440</v>
      </c>
      <c r="C118" s="311" t="s">
        <v>440</v>
      </c>
      <c r="D118" s="311" t="s">
        <v>1305</v>
      </c>
      <c r="E118" s="319" t="s">
        <v>1404</v>
      </c>
      <c r="F118" s="327" t="s">
        <v>1404</v>
      </c>
      <c r="G118" s="321" t="s">
        <v>1405</v>
      </c>
      <c r="H118" s="322"/>
      <c r="I118" s="297">
        <v>39158.92</v>
      </c>
      <c r="J118" s="323"/>
      <c r="K118" s="323">
        <f t="shared" si="4"/>
        <v>39158.92</v>
      </c>
      <c r="L118" s="284"/>
      <c r="Q118" s="302"/>
    </row>
    <row r="119" spans="1:17" ht="15" customHeight="1" x14ac:dyDescent="0.25">
      <c r="A119" s="287" t="s">
        <v>1395</v>
      </c>
      <c r="B119" s="311" t="s">
        <v>432</v>
      </c>
      <c r="C119" s="311" t="s">
        <v>432</v>
      </c>
      <c r="D119" s="311" t="s">
        <v>1305</v>
      </c>
      <c r="E119" s="319" t="s">
        <v>1406</v>
      </c>
      <c r="F119" s="320" t="s">
        <v>1406</v>
      </c>
      <c r="G119" s="321" t="s">
        <v>1407</v>
      </c>
      <c r="H119" s="322"/>
      <c r="I119" s="297">
        <v>0</v>
      </c>
      <c r="J119" s="323"/>
      <c r="K119" s="323">
        <f t="shared" si="4"/>
        <v>0</v>
      </c>
      <c r="L119" s="284"/>
      <c r="Q119" s="302"/>
    </row>
    <row r="120" spans="1:17" ht="15" customHeight="1" x14ac:dyDescent="0.25">
      <c r="A120" s="287" t="s">
        <v>1395</v>
      </c>
      <c r="B120" s="311" t="s">
        <v>434</v>
      </c>
      <c r="C120" s="311" t="s">
        <v>434</v>
      </c>
      <c r="D120" s="311" t="s">
        <v>1305</v>
      </c>
      <c r="E120" s="319" t="s">
        <v>1408</v>
      </c>
      <c r="F120" s="320" t="s">
        <v>1408</v>
      </c>
      <c r="G120" s="321" t="s">
        <v>1409</v>
      </c>
      <c r="H120" s="322"/>
      <c r="I120" s="297">
        <v>0</v>
      </c>
      <c r="J120" s="323"/>
      <c r="K120" s="323">
        <f t="shared" si="4"/>
        <v>0</v>
      </c>
      <c r="L120" s="284"/>
      <c r="Q120" s="302"/>
    </row>
    <row r="121" spans="1:17" ht="15" customHeight="1" x14ac:dyDescent="0.25">
      <c r="A121" s="287" t="s">
        <v>1395</v>
      </c>
      <c r="B121" s="311" t="s">
        <v>436</v>
      </c>
      <c r="C121" s="311" t="s">
        <v>436</v>
      </c>
      <c r="D121" s="311" t="s">
        <v>1305</v>
      </c>
      <c r="E121" s="319" t="s">
        <v>1410</v>
      </c>
      <c r="F121" s="320" t="s">
        <v>1410</v>
      </c>
      <c r="G121" s="321" t="s">
        <v>1411</v>
      </c>
      <c r="H121" s="322"/>
      <c r="I121" s="297">
        <v>0</v>
      </c>
      <c r="J121" s="323"/>
      <c r="K121" s="323">
        <f t="shared" si="4"/>
        <v>0</v>
      </c>
      <c r="L121" s="284"/>
      <c r="Q121" s="302"/>
    </row>
    <row r="122" spans="1:17" ht="15" customHeight="1" x14ac:dyDescent="0.25">
      <c r="A122" s="287" t="s">
        <v>1395</v>
      </c>
      <c r="B122" s="311" t="s">
        <v>438</v>
      </c>
      <c r="C122" s="311" t="s">
        <v>438</v>
      </c>
      <c r="D122" s="311" t="s">
        <v>1305</v>
      </c>
      <c r="E122" s="319" t="s">
        <v>1412</v>
      </c>
      <c r="F122" s="320" t="s">
        <v>1412</v>
      </c>
      <c r="G122" s="321" t="s">
        <v>1413</v>
      </c>
      <c r="H122" s="322"/>
      <c r="I122" s="297">
        <v>12881003.310000001</v>
      </c>
      <c r="J122" s="323"/>
      <c r="K122" s="323">
        <f t="shared" si="4"/>
        <v>12881003.310000001</v>
      </c>
      <c r="L122" s="284"/>
      <c r="Q122" s="302"/>
    </row>
    <row r="123" spans="1:17" ht="15" customHeight="1" x14ac:dyDescent="0.25">
      <c r="A123" s="287" t="s">
        <v>1395</v>
      </c>
      <c r="B123" s="311" t="s">
        <v>440</v>
      </c>
      <c r="C123" s="311" t="s">
        <v>440</v>
      </c>
      <c r="D123" s="311" t="s">
        <v>1305</v>
      </c>
      <c r="E123" s="319" t="s">
        <v>1414</v>
      </c>
      <c r="F123" s="320" t="s">
        <v>1414</v>
      </c>
      <c r="G123" s="321" t="s">
        <v>1415</v>
      </c>
      <c r="H123" s="322"/>
      <c r="I123" s="297">
        <v>681045.66</v>
      </c>
      <c r="J123" s="323"/>
      <c r="K123" s="323">
        <f t="shared" si="4"/>
        <v>681045.66</v>
      </c>
      <c r="L123" s="284"/>
      <c r="Q123" s="302"/>
    </row>
    <row r="124" spans="1:17" ht="15" customHeight="1" x14ac:dyDescent="0.25">
      <c r="A124" s="287" t="s">
        <v>1395</v>
      </c>
      <c r="B124" s="311" t="s">
        <v>432</v>
      </c>
      <c r="C124" s="311" t="s">
        <v>432</v>
      </c>
      <c r="D124" s="311" t="s">
        <v>1305</v>
      </c>
      <c r="E124" s="319" t="s">
        <v>1416</v>
      </c>
      <c r="F124" s="320" t="s">
        <v>1416</v>
      </c>
      <c r="G124" s="321" t="s">
        <v>1417</v>
      </c>
      <c r="H124" s="322"/>
      <c r="I124" s="297">
        <v>0</v>
      </c>
      <c r="J124" s="323"/>
      <c r="K124" s="323">
        <f t="shared" si="4"/>
        <v>0</v>
      </c>
      <c r="L124" s="284"/>
      <c r="Q124" s="302"/>
    </row>
    <row r="125" spans="1:17" ht="15" customHeight="1" x14ac:dyDescent="0.25">
      <c r="A125" s="287" t="s">
        <v>1395</v>
      </c>
      <c r="B125" s="311" t="s">
        <v>434</v>
      </c>
      <c r="C125" s="311" t="s">
        <v>434</v>
      </c>
      <c r="D125" s="311" t="s">
        <v>1305</v>
      </c>
      <c r="E125" s="319" t="s">
        <v>1418</v>
      </c>
      <c r="F125" s="320" t="s">
        <v>1418</v>
      </c>
      <c r="G125" s="321" t="s">
        <v>1419</v>
      </c>
      <c r="H125" s="322"/>
      <c r="I125" s="297">
        <v>0</v>
      </c>
      <c r="J125" s="323"/>
      <c r="K125" s="323">
        <f t="shared" si="4"/>
        <v>0</v>
      </c>
      <c r="L125" s="284"/>
      <c r="Q125" s="302"/>
    </row>
    <row r="126" spans="1:17" ht="15" customHeight="1" x14ac:dyDescent="0.25">
      <c r="A126" s="287" t="s">
        <v>1395</v>
      </c>
      <c r="B126" s="311" t="s">
        <v>436</v>
      </c>
      <c r="C126" s="311" t="s">
        <v>436</v>
      </c>
      <c r="D126" s="311" t="s">
        <v>1305</v>
      </c>
      <c r="E126" s="319" t="s">
        <v>1420</v>
      </c>
      <c r="F126" s="320" t="s">
        <v>1420</v>
      </c>
      <c r="G126" s="321" t="s">
        <v>1421</v>
      </c>
      <c r="H126" s="322"/>
      <c r="I126" s="297">
        <v>0</v>
      </c>
      <c r="J126" s="323"/>
      <c r="K126" s="323">
        <f t="shared" si="4"/>
        <v>0</v>
      </c>
      <c r="L126" s="284"/>
      <c r="Q126" s="302"/>
    </row>
    <row r="127" spans="1:17" ht="15" customHeight="1" x14ac:dyDescent="0.25">
      <c r="A127" s="287" t="s">
        <v>1395</v>
      </c>
      <c r="B127" s="311" t="s">
        <v>438</v>
      </c>
      <c r="C127" s="311" t="s">
        <v>438</v>
      </c>
      <c r="D127" s="311" t="s">
        <v>1305</v>
      </c>
      <c r="E127" s="319" t="s">
        <v>1422</v>
      </c>
      <c r="F127" s="320" t="s">
        <v>1422</v>
      </c>
      <c r="G127" s="321" t="s">
        <v>1423</v>
      </c>
      <c r="H127" s="322"/>
      <c r="I127" s="297">
        <v>3510898.33</v>
      </c>
      <c r="J127" s="323"/>
      <c r="K127" s="323">
        <f t="shared" si="4"/>
        <v>3510898.33</v>
      </c>
      <c r="L127" s="284"/>
      <c r="Q127" s="302"/>
    </row>
    <row r="128" spans="1:17" ht="15" customHeight="1" x14ac:dyDescent="0.25">
      <c r="A128" s="287" t="s">
        <v>1395</v>
      </c>
      <c r="B128" s="311" t="s">
        <v>440</v>
      </c>
      <c r="C128" s="311" t="s">
        <v>440</v>
      </c>
      <c r="D128" s="311" t="s">
        <v>1305</v>
      </c>
      <c r="E128" s="319" t="s">
        <v>1424</v>
      </c>
      <c r="F128" s="320" t="s">
        <v>1424</v>
      </c>
      <c r="G128" s="321" t="s">
        <v>1425</v>
      </c>
      <c r="H128" s="322"/>
      <c r="I128" s="297">
        <v>1120.5</v>
      </c>
      <c r="J128" s="323"/>
      <c r="K128" s="323">
        <f t="shared" si="4"/>
        <v>1120.5</v>
      </c>
      <c r="L128" s="284"/>
      <c r="Q128" s="302"/>
    </row>
    <row r="129" spans="1:17" ht="15" customHeight="1" x14ac:dyDescent="0.25">
      <c r="A129" s="279"/>
      <c r="B129" s="279"/>
      <c r="C129" s="279"/>
      <c r="D129" s="279"/>
      <c r="E129" s="285" t="s">
        <v>1426</v>
      </c>
      <c r="F129" s="286" t="s">
        <v>1426</v>
      </c>
      <c r="G129" s="282" t="s">
        <v>1427</v>
      </c>
      <c r="H129" s="283">
        <f>SUM(H130:H149)</f>
        <v>0</v>
      </c>
      <c r="I129" s="297">
        <v>0</v>
      </c>
      <c r="J129" s="283">
        <f>SUM(J130:J149)</f>
        <v>0</v>
      </c>
      <c r="K129" s="283">
        <f>SUM(K130:K149)</f>
        <v>11346706.709999999</v>
      </c>
      <c r="L129" s="284"/>
    </row>
    <row r="130" spans="1:17" ht="15" customHeight="1" x14ac:dyDescent="0.25">
      <c r="A130" s="287" t="s">
        <v>1428</v>
      </c>
      <c r="B130" s="311" t="s">
        <v>484</v>
      </c>
      <c r="C130" s="311" t="s">
        <v>484</v>
      </c>
      <c r="D130" s="311" t="s">
        <v>1305</v>
      </c>
      <c r="E130" s="319" t="s">
        <v>1429</v>
      </c>
      <c r="F130" s="320" t="s">
        <v>1429</v>
      </c>
      <c r="G130" s="321" t="s">
        <v>1430</v>
      </c>
      <c r="H130" s="322"/>
      <c r="I130" s="297">
        <v>0</v>
      </c>
      <c r="J130" s="323"/>
      <c r="K130" s="323">
        <f t="shared" ref="K130:K149" si="5">+I130+J130</f>
        <v>0</v>
      </c>
      <c r="L130" s="284"/>
      <c r="Q130" s="302"/>
    </row>
    <row r="131" spans="1:17" ht="15" customHeight="1" x14ac:dyDescent="0.25">
      <c r="A131" s="287" t="s">
        <v>1428</v>
      </c>
      <c r="B131" s="311" t="s">
        <v>486</v>
      </c>
      <c r="C131" s="311" t="s">
        <v>486</v>
      </c>
      <c r="D131" s="311" t="s">
        <v>1305</v>
      </c>
      <c r="E131" s="319" t="s">
        <v>1431</v>
      </c>
      <c r="F131" s="320" t="s">
        <v>1431</v>
      </c>
      <c r="G131" s="321" t="s">
        <v>1432</v>
      </c>
      <c r="H131" s="322"/>
      <c r="I131" s="297">
        <v>0</v>
      </c>
      <c r="J131" s="323"/>
      <c r="K131" s="323">
        <f t="shared" si="5"/>
        <v>0</v>
      </c>
      <c r="L131" s="284"/>
      <c r="Q131" s="302"/>
    </row>
    <row r="132" spans="1:17" ht="15" customHeight="1" x14ac:dyDescent="0.25">
      <c r="A132" s="287" t="s">
        <v>1428</v>
      </c>
      <c r="B132" s="311" t="s">
        <v>488</v>
      </c>
      <c r="C132" s="311" t="s">
        <v>488</v>
      </c>
      <c r="D132" s="311" t="s">
        <v>1305</v>
      </c>
      <c r="E132" s="319" t="s">
        <v>1433</v>
      </c>
      <c r="F132" s="320" t="s">
        <v>1433</v>
      </c>
      <c r="G132" s="321" t="s">
        <v>1434</v>
      </c>
      <c r="H132" s="322"/>
      <c r="I132" s="297">
        <v>0</v>
      </c>
      <c r="J132" s="323"/>
      <c r="K132" s="323">
        <f t="shared" si="5"/>
        <v>0</v>
      </c>
      <c r="L132" s="284"/>
      <c r="Q132" s="302"/>
    </row>
    <row r="133" spans="1:17" ht="15" customHeight="1" x14ac:dyDescent="0.25">
      <c r="A133" s="287" t="s">
        <v>1428</v>
      </c>
      <c r="B133" s="311" t="s">
        <v>490</v>
      </c>
      <c r="C133" s="311" t="s">
        <v>490</v>
      </c>
      <c r="D133" s="311" t="s">
        <v>1305</v>
      </c>
      <c r="E133" s="319" t="s">
        <v>1435</v>
      </c>
      <c r="F133" s="320" t="s">
        <v>1435</v>
      </c>
      <c r="G133" s="321" t="s">
        <v>1436</v>
      </c>
      <c r="H133" s="322"/>
      <c r="I133" s="297">
        <v>1174375.17</v>
      </c>
      <c r="J133" s="323"/>
      <c r="K133" s="323">
        <f t="shared" si="5"/>
        <v>1174375.17</v>
      </c>
      <c r="L133" s="284"/>
      <c r="Q133" s="302"/>
    </row>
    <row r="134" spans="1:17" ht="15" customHeight="1" x14ac:dyDescent="0.25">
      <c r="A134" s="287" t="s">
        <v>1428</v>
      </c>
      <c r="B134" s="311" t="s">
        <v>492</v>
      </c>
      <c r="C134" s="311" t="s">
        <v>492</v>
      </c>
      <c r="D134" s="311" t="s">
        <v>1305</v>
      </c>
      <c r="E134" s="319" t="s">
        <v>1437</v>
      </c>
      <c r="F134" s="320" t="s">
        <v>1437</v>
      </c>
      <c r="G134" s="321" t="s">
        <v>1438</v>
      </c>
      <c r="H134" s="322"/>
      <c r="I134" s="297">
        <v>5000</v>
      </c>
      <c r="J134" s="323"/>
      <c r="K134" s="323">
        <f t="shared" si="5"/>
        <v>5000</v>
      </c>
      <c r="L134" s="284"/>
      <c r="Q134" s="302"/>
    </row>
    <row r="135" spans="1:17" ht="15" customHeight="1" x14ac:dyDescent="0.25">
      <c r="A135" s="287" t="s">
        <v>1428</v>
      </c>
      <c r="B135" s="311" t="s">
        <v>484</v>
      </c>
      <c r="C135" s="311" t="s">
        <v>484</v>
      </c>
      <c r="D135" s="311" t="s">
        <v>1305</v>
      </c>
      <c r="E135" s="319" t="s">
        <v>1439</v>
      </c>
      <c r="F135" s="320" t="s">
        <v>1439</v>
      </c>
      <c r="G135" s="321" t="s">
        <v>1440</v>
      </c>
      <c r="H135" s="322"/>
      <c r="I135" s="297">
        <v>0</v>
      </c>
      <c r="J135" s="323"/>
      <c r="K135" s="323">
        <f t="shared" si="5"/>
        <v>0</v>
      </c>
      <c r="L135" s="284"/>
      <c r="Q135" s="302"/>
    </row>
    <row r="136" spans="1:17" ht="15" customHeight="1" x14ac:dyDescent="0.25">
      <c r="A136" s="287" t="s">
        <v>1428</v>
      </c>
      <c r="B136" s="311" t="s">
        <v>486</v>
      </c>
      <c r="C136" s="311" t="s">
        <v>486</v>
      </c>
      <c r="D136" s="311" t="s">
        <v>1305</v>
      </c>
      <c r="E136" s="319" t="s">
        <v>1441</v>
      </c>
      <c r="F136" s="320" t="s">
        <v>1441</v>
      </c>
      <c r="G136" s="321" t="s">
        <v>1442</v>
      </c>
      <c r="H136" s="322"/>
      <c r="I136" s="297">
        <v>0</v>
      </c>
      <c r="J136" s="323"/>
      <c r="K136" s="323">
        <f t="shared" si="5"/>
        <v>0</v>
      </c>
      <c r="L136" s="284"/>
      <c r="Q136" s="302"/>
    </row>
    <row r="137" spans="1:17" ht="15" customHeight="1" x14ac:dyDescent="0.25">
      <c r="A137" s="287" t="s">
        <v>1428</v>
      </c>
      <c r="B137" s="311" t="s">
        <v>488</v>
      </c>
      <c r="C137" s="311" t="s">
        <v>488</v>
      </c>
      <c r="D137" s="311" t="s">
        <v>1305</v>
      </c>
      <c r="E137" s="319" t="s">
        <v>1443</v>
      </c>
      <c r="F137" s="320" t="s">
        <v>1443</v>
      </c>
      <c r="G137" s="321" t="s">
        <v>1444</v>
      </c>
      <c r="H137" s="322"/>
      <c r="I137" s="297">
        <v>0</v>
      </c>
      <c r="J137" s="323"/>
      <c r="K137" s="323">
        <f t="shared" si="5"/>
        <v>0</v>
      </c>
      <c r="L137" s="284"/>
      <c r="Q137" s="302"/>
    </row>
    <row r="138" spans="1:17" ht="15" customHeight="1" x14ac:dyDescent="0.25">
      <c r="A138" s="287" t="s">
        <v>1428</v>
      </c>
      <c r="B138" s="311" t="s">
        <v>490</v>
      </c>
      <c r="C138" s="311" t="s">
        <v>490</v>
      </c>
      <c r="D138" s="311" t="s">
        <v>1305</v>
      </c>
      <c r="E138" s="319" t="s">
        <v>1445</v>
      </c>
      <c r="F138" s="320" t="s">
        <v>1445</v>
      </c>
      <c r="G138" s="321" t="s">
        <v>1446</v>
      </c>
      <c r="H138" s="322"/>
      <c r="I138" s="297">
        <v>8858385.1699999999</v>
      </c>
      <c r="J138" s="323"/>
      <c r="K138" s="323">
        <f t="shared" si="5"/>
        <v>8858385.1699999999</v>
      </c>
      <c r="L138" s="284"/>
      <c r="Q138" s="302"/>
    </row>
    <row r="139" spans="1:17" ht="15" customHeight="1" x14ac:dyDescent="0.25">
      <c r="A139" s="287" t="s">
        <v>1428</v>
      </c>
      <c r="B139" s="311" t="s">
        <v>492</v>
      </c>
      <c r="C139" s="311" t="s">
        <v>492</v>
      </c>
      <c r="D139" s="311" t="s">
        <v>1305</v>
      </c>
      <c r="E139" s="319" t="s">
        <v>1447</v>
      </c>
      <c r="F139" s="320" t="s">
        <v>1447</v>
      </c>
      <c r="G139" s="321" t="s">
        <v>1448</v>
      </c>
      <c r="H139" s="322"/>
      <c r="I139" s="297">
        <v>650692.99</v>
      </c>
      <c r="J139" s="323"/>
      <c r="K139" s="323">
        <f t="shared" si="5"/>
        <v>650692.99</v>
      </c>
      <c r="L139" s="284"/>
      <c r="Q139" s="302"/>
    </row>
    <row r="140" spans="1:17" ht="15" customHeight="1" x14ac:dyDescent="0.25">
      <c r="A140" s="287" t="s">
        <v>1428</v>
      </c>
      <c r="B140" s="311" t="s">
        <v>484</v>
      </c>
      <c r="C140" s="311" t="s">
        <v>484</v>
      </c>
      <c r="D140" s="311" t="s">
        <v>1305</v>
      </c>
      <c r="E140" s="319" t="s">
        <v>1449</v>
      </c>
      <c r="F140" s="320" t="s">
        <v>1449</v>
      </c>
      <c r="G140" s="321" t="s">
        <v>1450</v>
      </c>
      <c r="H140" s="322"/>
      <c r="I140" s="297">
        <v>0</v>
      </c>
      <c r="J140" s="323"/>
      <c r="K140" s="323">
        <f t="shared" si="5"/>
        <v>0</v>
      </c>
      <c r="L140" s="284"/>
      <c r="Q140" s="302"/>
    </row>
    <row r="141" spans="1:17" ht="15" customHeight="1" x14ac:dyDescent="0.25">
      <c r="A141" s="287" t="s">
        <v>1428</v>
      </c>
      <c r="B141" s="311" t="s">
        <v>486</v>
      </c>
      <c r="C141" s="311" t="s">
        <v>486</v>
      </c>
      <c r="D141" s="311" t="s">
        <v>1305</v>
      </c>
      <c r="E141" s="319" t="s">
        <v>1451</v>
      </c>
      <c r="F141" s="320" t="s">
        <v>1451</v>
      </c>
      <c r="G141" s="321" t="s">
        <v>1452</v>
      </c>
      <c r="H141" s="322"/>
      <c r="I141" s="297">
        <v>0</v>
      </c>
      <c r="J141" s="323"/>
      <c r="K141" s="323">
        <f t="shared" si="5"/>
        <v>0</v>
      </c>
      <c r="L141" s="284"/>
      <c r="Q141" s="302"/>
    </row>
    <row r="142" spans="1:17" ht="15" customHeight="1" x14ac:dyDescent="0.25">
      <c r="A142" s="287" t="s">
        <v>1428</v>
      </c>
      <c r="B142" s="311" t="s">
        <v>488</v>
      </c>
      <c r="C142" s="311" t="s">
        <v>488</v>
      </c>
      <c r="D142" s="311" t="s">
        <v>1305</v>
      </c>
      <c r="E142" s="319" t="s">
        <v>1453</v>
      </c>
      <c r="F142" s="320" t="s">
        <v>1453</v>
      </c>
      <c r="G142" s="321" t="s">
        <v>1454</v>
      </c>
      <c r="H142" s="322"/>
      <c r="I142" s="297">
        <v>0</v>
      </c>
      <c r="J142" s="323"/>
      <c r="K142" s="323">
        <f t="shared" si="5"/>
        <v>0</v>
      </c>
      <c r="L142" s="284"/>
      <c r="Q142" s="302"/>
    </row>
    <row r="143" spans="1:17" ht="15" customHeight="1" x14ac:dyDescent="0.25">
      <c r="A143" s="287" t="s">
        <v>1428</v>
      </c>
      <c r="B143" s="311" t="s">
        <v>490</v>
      </c>
      <c r="C143" s="311" t="s">
        <v>490</v>
      </c>
      <c r="D143" s="311" t="s">
        <v>1305</v>
      </c>
      <c r="E143" s="319" t="s">
        <v>1455</v>
      </c>
      <c r="F143" s="320" t="s">
        <v>1455</v>
      </c>
      <c r="G143" s="321" t="s">
        <v>1456</v>
      </c>
      <c r="H143" s="322"/>
      <c r="I143" s="297">
        <v>638253.36</v>
      </c>
      <c r="J143" s="323"/>
      <c r="K143" s="323">
        <f t="shared" si="5"/>
        <v>638253.36</v>
      </c>
      <c r="L143" s="284"/>
      <c r="Q143" s="302"/>
    </row>
    <row r="144" spans="1:17" ht="15" customHeight="1" x14ac:dyDescent="0.25">
      <c r="A144" s="287" t="s">
        <v>1428</v>
      </c>
      <c r="B144" s="311" t="s">
        <v>492</v>
      </c>
      <c r="C144" s="311" t="s">
        <v>492</v>
      </c>
      <c r="D144" s="311" t="s">
        <v>1305</v>
      </c>
      <c r="E144" s="319" t="s">
        <v>1457</v>
      </c>
      <c r="F144" s="320" t="s">
        <v>1457</v>
      </c>
      <c r="G144" s="321" t="s">
        <v>1458</v>
      </c>
      <c r="H144" s="322"/>
      <c r="I144" s="297">
        <v>0</v>
      </c>
      <c r="J144" s="323"/>
      <c r="K144" s="323">
        <f t="shared" si="5"/>
        <v>0</v>
      </c>
      <c r="L144" s="284"/>
      <c r="Q144" s="302"/>
    </row>
    <row r="145" spans="1:17" ht="15" customHeight="1" x14ac:dyDescent="0.25">
      <c r="A145" s="287" t="s">
        <v>1428</v>
      </c>
      <c r="B145" s="311" t="s">
        <v>484</v>
      </c>
      <c r="C145" s="311" t="s">
        <v>484</v>
      </c>
      <c r="D145" s="311" t="s">
        <v>1305</v>
      </c>
      <c r="E145" s="319" t="s">
        <v>1459</v>
      </c>
      <c r="F145" s="320" t="s">
        <v>1459</v>
      </c>
      <c r="G145" s="321" t="s">
        <v>1460</v>
      </c>
      <c r="H145" s="322"/>
      <c r="I145" s="297">
        <v>0</v>
      </c>
      <c r="J145" s="323"/>
      <c r="K145" s="323">
        <f t="shared" si="5"/>
        <v>0</v>
      </c>
      <c r="L145" s="284"/>
      <c r="Q145" s="302"/>
    </row>
    <row r="146" spans="1:17" ht="15" customHeight="1" x14ac:dyDescent="0.25">
      <c r="A146" s="287" t="s">
        <v>1428</v>
      </c>
      <c r="B146" s="311" t="s">
        <v>486</v>
      </c>
      <c r="C146" s="311" t="s">
        <v>486</v>
      </c>
      <c r="D146" s="311" t="s">
        <v>1305</v>
      </c>
      <c r="E146" s="319" t="s">
        <v>1461</v>
      </c>
      <c r="F146" s="320" t="s">
        <v>1461</v>
      </c>
      <c r="G146" s="321" t="s">
        <v>1462</v>
      </c>
      <c r="H146" s="322"/>
      <c r="I146" s="297">
        <v>0</v>
      </c>
      <c r="J146" s="323"/>
      <c r="K146" s="323">
        <f t="shared" si="5"/>
        <v>0</v>
      </c>
      <c r="L146" s="284"/>
      <c r="Q146" s="302"/>
    </row>
    <row r="147" spans="1:17" ht="15" customHeight="1" x14ac:dyDescent="0.25">
      <c r="A147" s="287" t="s">
        <v>1428</v>
      </c>
      <c r="B147" s="311" t="s">
        <v>488</v>
      </c>
      <c r="C147" s="311" t="s">
        <v>488</v>
      </c>
      <c r="D147" s="311" t="s">
        <v>1305</v>
      </c>
      <c r="E147" s="319" t="s">
        <v>1463</v>
      </c>
      <c r="F147" s="320" t="s">
        <v>1463</v>
      </c>
      <c r="G147" s="321" t="s">
        <v>1464</v>
      </c>
      <c r="H147" s="322"/>
      <c r="I147" s="297">
        <v>0</v>
      </c>
      <c r="J147" s="323"/>
      <c r="K147" s="323">
        <f t="shared" si="5"/>
        <v>0</v>
      </c>
      <c r="L147" s="284"/>
      <c r="Q147" s="302"/>
    </row>
    <row r="148" spans="1:17" ht="15" customHeight="1" x14ac:dyDescent="0.25">
      <c r="A148" s="287" t="s">
        <v>1428</v>
      </c>
      <c r="B148" s="311" t="s">
        <v>490</v>
      </c>
      <c r="C148" s="311" t="s">
        <v>490</v>
      </c>
      <c r="D148" s="311" t="s">
        <v>1305</v>
      </c>
      <c r="E148" s="319" t="s">
        <v>1465</v>
      </c>
      <c r="F148" s="320" t="s">
        <v>1465</v>
      </c>
      <c r="G148" s="321" t="s">
        <v>1466</v>
      </c>
      <c r="H148" s="322"/>
      <c r="I148" s="297">
        <v>20000.02</v>
      </c>
      <c r="J148" s="323"/>
      <c r="K148" s="323">
        <f t="shared" si="5"/>
        <v>20000.02</v>
      </c>
      <c r="L148" s="284"/>
      <c r="Q148" s="302"/>
    </row>
    <row r="149" spans="1:17" ht="15" customHeight="1" x14ac:dyDescent="0.25">
      <c r="A149" s="287" t="s">
        <v>1428</v>
      </c>
      <c r="B149" s="311" t="s">
        <v>492</v>
      </c>
      <c r="C149" s="311" t="s">
        <v>492</v>
      </c>
      <c r="D149" s="311" t="s">
        <v>1305</v>
      </c>
      <c r="E149" s="319" t="s">
        <v>1467</v>
      </c>
      <c r="F149" s="320" t="s">
        <v>1467</v>
      </c>
      <c r="G149" s="321" t="s">
        <v>1468</v>
      </c>
      <c r="H149" s="322"/>
      <c r="I149" s="297">
        <v>0</v>
      </c>
      <c r="J149" s="323"/>
      <c r="K149" s="323">
        <f t="shared" si="5"/>
        <v>0</v>
      </c>
      <c r="L149" s="284"/>
      <c r="Q149" s="302"/>
    </row>
    <row r="150" spans="1:17" ht="15" customHeight="1" x14ac:dyDescent="0.25">
      <c r="A150" s="279"/>
      <c r="B150" s="279"/>
      <c r="C150" s="279"/>
      <c r="D150" s="279"/>
      <c r="E150" s="285" t="s">
        <v>1469</v>
      </c>
      <c r="F150" s="286" t="s">
        <v>1469</v>
      </c>
      <c r="G150" s="282" t="s">
        <v>1470</v>
      </c>
      <c r="H150" s="283">
        <f>SUM(H151:H207)</f>
        <v>0</v>
      </c>
      <c r="I150" s="297">
        <v>0</v>
      </c>
      <c r="J150" s="283">
        <f>SUM(J151:J207)</f>
        <v>0</v>
      </c>
      <c r="K150" s="283">
        <f>SUM(K151:K207)</f>
        <v>13607782.699999999</v>
      </c>
      <c r="L150" s="284"/>
    </row>
    <row r="151" spans="1:17" ht="15" customHeight="1" x14ac:dyDescent="0.25">
      <c r="A151" s="287" t="s">
        <v>1471</v>
      </c>
      <c r="B151" s="288" t="s">
        <v>532</v>
      </c>
      <c r="C151" s="288" t="s">
        <v>534</v>
      </c>
      <c r="D151" s="288" t="s">
        <v>1305</v>
      </c>
      <c r="E151" s="299" t="s">
        <v>1472</v>
      </c>
      <c r="F151" s="300" t="s">
        <v>1472</v>
      </c>
      <c r="G151" s="296" t="s">
        <v>1473</v>
      </c>
      <c r="H151" s="292"/>
      <c r="I151" s="297">
        <v>0</v>
      </c>
      <c r="J151" s="301"/>
      <c r="K151" s="301">
        <f t="shared" ref="K151:K207" si="6">+I151+J151</f>
        <v>0</v>
      </c>
      <c r="L151" s="284"/>
      <c r="Q151" s="302"/>
    </row>
    <row r="152" spans="1:17" ht="15" customHeight="1" x14ac:dyDescent="0.25">
      <c r="A152" s="287" t="s">
        <v>1471</v>
      </c>
      <c r="B152" s="288" t="s">
        <v>538</v>
      </c>
      <c r="C152" s="288" t="s">
        <v>538</v>
      </c>
      <c r="D152" s="288" t="s">
        <v>1305</v>
      </c>
      <c r="E152" s="299" t="s">
        <v>1474</v>
      </c>
      <c r="F152" s="300" t="s">
        <v>1474</v>
      </c>
      <c r="G152" s="296" t="s">
        <v>1475</v>
      </c>
      <c r="H152" s="292"/>
      <c r="I152" s="297">
        <v>0</v>
      </c>
      <c r="J152" s="301"/>
      <c r="K152" s="301">
        <f t="shared" si="6"/>
        <v>0</v>
      </c>
      <c r="L152" s="284"/>
      <c r="Q152" s="302"/>
    </row>
    <row r="153" spans="1:17" ht="15" customHeight="1" x14ac:dyDescent="0.25">
      <c r="A153" s="287" t="s">
        <v>1471</v>
      </c>
      <c r="B153" s="288" t="s">
        <v>542</v>
      </c>
      <c r="C153" s="288" t="s">
        <v>542</v>
      </c>
      <c r="D153" s="288" t="s">
        <v>1305</v>
      </c>
      <c r="E153" s="299" t="s">
        <v>1476</v>
      </c>
      <c r="F153" s="300" t="s">
        <v>1476</v>
      </c>
      <c r="G153" s="296" t="s">
        <v>1477</v>
      </c>
      <c r="H153" s="292"/>
      <c r="I153" s="297">
        <v>0</v>
      </c>
      <c r="J153" s="301"/>
      <c r="K153" s="301">
        <f t="shared" si="6"/>
        <v>0</v>
      </c>
      <c r="L153" s="284"/>
      <c r="Q153" s="302"/>
    </row>
    <row r="154" spans="1:17" ht="15" customHeight="1" x14ac:dyDescent="0.25">
      <c r="A154" s="287" t="s">
        <v>1471</v>
      </c>
      <c r="B154" s="288" t="s">
        <v>544</v>
      </c>
      <c r="C154" s="288" t="s">
        <v>544</v>
      </c>
      <c r="D154" s="288" t="s">
        <v>1305</v>
      </c>
      <c r="E154" s="299" t="s">
        <v>1478</v>
      </c>
      <c r="F154" s="300" t="s">
        <v>1478</v>
      </c>
      <c r="G154" s="296" t="s">
        <v>1479</v>
      </c>
      <c r="H154" s="292"/>
      <c r="I154" s="297">
        <v>2939790.52</v>
      </c>
      <c r="J154" s="301"/>
      <c r="K154" s="301">
        <f t="shared" si="6"/>
        <v>2939790.52</v>
      </c>
      <c r="L154" s="284"/>
      <c r="Q154" s="302"/>
    </row>
    <row r="155" spans="1:17" ht="15" customHeight="1" x14ac:dyDescent="0.25">
      <c r="A155" s="287" t="s">
        <v>1471</v>
      </c>
      <c r="B155" s="288" t="s">
        <v>546</v>
      </c>
      <c r="C155" s="288" t="s">
        <v>546</v>
      </c>
      <c r="D155" s="288" t="s">
        <v>1305</v>
      </c>
      <c r="E155" s="299" t="s">
        <v>1480</v>
      </c>
      <c r="F155" s="300" t="s">
        <v>1480</v>
      </c>
      <c r="G155" s="296" t="s">
        <v>1481</v>
      </c>
      <c r="H155" s="292"/>
      <c r="I155" s="297">
        <v>0</v>
      </c>
      <c r="J155" s="301"/>
      <c r="K155" s="301">
        <f t="shared" si="6"/>
        <v>0</v>
      </c>
      <c r="L155" s="284"/>
      <c r="Q155" s="302"/>
    </row>
    <row r="156" spans="1:17" ht="15" customHeight="1" x14ac:dyDescent="0.25">
      <c r="A156" s="287" t="s">
        <v>1471</v>
      </c>
      <c r="B156" s="288" t="s">
        <v>532</v>
      </c>
      <c r="C156" s="288" t="s">
        <v>536</v>
      </c>
      <c r="D156" s="288" t="s">
        <v>1305</v>
      </c>
      <c r="E156" s="299" t="s">
        <v>1482</v>
      </c>
      <c r="F156" s="300" t="s">
        <v>1482</v>
      </c>
      <c r="G156" s="296" t="s">
        <v>1483</v>
      </c>
      <c r="H156" s="292"/>
      <c r="I156" s="297">
        <v>0</v>
      </c>
      <c r="J156" s="301"/>
      <c r="K156" s="301">
        <f t="shared" si="6"/>
        <v>0</v>
      </c>
      <c r="L156" s="284"/>
      <c r="Q156" s="302"/>
    </row>
    <row r="157" spans="1:17" ht="15" customHeight="1" x14ac:dyDescent="0.25">
      <c r="A157" s="287" t="s">
        <v>1471</v>
      </c>
      <c r="B157" s="288" t="s">
        <v>538</v>
      </c>
      <c r="C157" s="288" t="s">
        <v>538</v>
      </c>
      <c r="D157" s="288" t="s">
        <v>1305</v>
      </c>
      <c r="E157" s="299" t="s">
        <v>1484</v>
      </c>
      <c r="F157" s="300" t="s">
        <v>1484</v>
      </c>
      <c r="G157" s="296" t="s">
        <v>1485</v>
      </c>
      <c r="H157" s="292"/>
      <c r="I157" s="297">
        <v>0</v>
      </c>
      <c r="J157" s="301"/>
      <c r="K157" s="301">
        <f t="shared" si="6"/>
        <v>0</v>
      </c>
      <c r="L157" s="284"/>
      <c r="Q157" s="302"/>
    </row>
    <row r="158" spans="1:17" ht="15" customHeight="1" x14ac:dyDescent="0.25">
      <c r="A158" s="287" t="s">
        <v>1471</v>
      </c>
      <c r="B158" s="288" t="s">
        <v>542</v>
      </c>
      <c r="C158" s="288" t="s">
        <v>542</v>
      </c>
      <c r="D158" s="288" t="s">
        <v>1305</v>
      </c>
      <c r="E158" s="299" t="s">
        <v>1486</v>
      </c>
      <c r="F158" s="300" t="s">
        <v>1486</v>
      </c>
      <c r="G158" s="296" t="s">
        <v>1487</v>
      </c>
      <c r="H158" s="292"/>
      <c r="I158" s="297">
        <v>0</v>
      </c>
      <c r="J158" s="301"/>
      <c r="K158" s="301">
        <f t="shared" si="6"/>
        <v>0</v>
      </c>
      <c r="L158" s="284"/>
      <c r="Q158" s="302"/>
    </row>
    <row r="159" spans="1:17" ht="15" customHeight="1" x14ac:dyDescent="0.25">
      <c r="A159" s="287" t="s">
        <v>1471</v>
      </c>
      <c r="B159" s="288" t="s">
        <v>544</v>
      </c>
      <c r="C159" s="288" t="s">
        <v>544</v>
      </c>
      <c r="D159" s="288" t="s">
        <v>1305</v>
      </c>
      <c r="E159" s="299" t="s">
        <v>1488</v>
      </c>
      <c r="F159" s="300" t="s">
        <v>1488</v>
      </c>
      <c r="G159" s="296" t="s">
        <v>1489</v>
      </c>
      <c r="H159" s="292"/>
      <c r="I159" s="297">
        <v>0</v>
      </c>
      <c r="J159" s="301"/>
      <c r="K159" s="301">
        <f t="shared" si="6"/>
        <v>0</v>
      </c>
      <c r="L159" s="284"/>
      <c r="Q159" s="302"/>
    </row>
    <row r="160" spans="1:17" ht="15" customHeight="1" x14ac:dyDescent="0.25">
      <c r="A160" s="287" t="s">
        <v>1471</v>
      </c>
      <c r="B160" s="288" t="s">
        <v>546</v>
      </c>
      <c r="C160" s="288" t="s">
        <v>546</v>
      </c>
      <c r="D160" s="288" t="s">
        <v>1305</v>
      </c>
      <c r="E160" s="299" t="s">
        <v>1490</v>
      </c>
      <c r="F160" s="300" t="s">
        <v>1490</v>
      </c>
      <c r="G160" s="296" t="s">
        <v>1491</v>
      </c>
      <c r="H160" s="292"/>
      <c r="I160" s="297">
        <v>0</v>
      </c>
      <c r="J160" s="301"/>
      <c r="K160" s="301">
        <f t="shared" si="6"/>
        <v>0</v>
      </c>
      <c r="L160" s="284"/>
      <c r="Q160" s="302"/>
    </row>
    <row r="161" spans="1:17" ht="15" customHeight="1" x14ac:dyDescent="0.25">
      <c r="A161" s="287" t="s">
        <v>1471</v>
      </c>
      <c r="B161" s="288" t="s">
        <v>532</v>
      </c>
      <c r="C161" s="288" t="s">
        <v>536</v>
      </c>
      <c r="D161" s="288" t="s">
        <v>1305</v>
      </c>
      <c r="E161" s="299" t="s">
        <v>1492</v>
      </c>
      <c r="F161" s="300" t="s">
        <v>1492</v>
      </c>
      <c r="G161" s="296" t="s">
        <v>1493</v>
      </c>
      <c r="H161" s="292"/>
      <c r="I161" s="297">
        <v>0</v>
      </c>
      <c r="J161" s="301"/>
      <c r="K161" s="301">
        <f t="shared" si="6"/>
        <v>0</v>
      </c>
      <c r="L161" s="284"/>
      <c r="Q161" s="302"/>
    </row>
    <row r="162" spans="1:17" ht="15" customHeight="1" x14ac:dyDescent="0.25">
      <c r="A162" s="287" t="s">
        <v>1471</v>
      </c>
      <c r="B162" s="288" t="s">
        <v>538</v>
      </c>
      <c r="C162" s="288" t="s">
        <v>538</v>
      </c>
      <c r="D162" s="288" t="s">
        <v>1305</v>
      </c>
      <c r="E162" s="299" t="s">
        <v>1494</v>
      </c>
      <c r="F162" s="300" t="s">
        <v>1494</v>
      </c>
      <c r="G162" s="296" t="s">
        <v>1495</v>
      </c>
      <c r="H162" s="292"/>
      <c r="I162" s="297">
        <v>0</v>
      </c>
      <c r="J162" s="301"/>
      <c r="K162" s="301">
        <f t="shared" si="6"/>
        <v>0</v>
      </c>
      <c r="L162" s="284"/>
      <c r="Q162" s="302"/>
    </row>
    <row r="163" spans="1:17" ht="15" customHeight="1" x14ac:dyDescent="0.25">
      <c r="A163" s="287" t="s">
        <v>1471</v>
      </c>
      <c r="B163" s="288" t="s">
        <v>542</v>
      </c>
      <c r="C163" s="288" t="s">
        <v>542</v>
      </c>
      <c r="D163" s="288" t="s">
        <v>1305</v>
      </c>
      <c r="E163" s="299" t="s">
        <v>1496</v>
      </c>
      <c r="F163" s="300" t="s">
        <v>1496</v>
      </c>
      <c r="G163" s="296" t="s">
        <v>1497</v>
      </c>
      <c r="H163" s="292"/>
      <c r="I163" s="297">
        <v>0</v>
      </c>
      <c r="J163" s="301"/>
      <c r="K163" s="301">
        <f t="shared" si="6"/>
        <v>0</v>
      </c>
      <c r="L163" s="284"/>
      <c r="Q163" s="302"/>
    </row>
    <row r="164" spans="1:17" ht="15" customHeight="1" x14ac:dyDescent="0.25">
      <c r="A164" s="287" t="s">
        <v>1471</v>
      </c>
      <c r="B164" s="288" t="s">
        <v>544</v>
      </c>
      <c r="C164" s="288" t="s">
        <v>544</v>
      </c>
      <c r="D164" s="288" t="s">
        <v>1305</v>
      </c>
      <c r="E164" s="299" t="s">
        <v>1498</v>
      </c>
      <c r="F164" s="300" t="s">
        <v>1498</v>
      </c>
      <c r="G164" s="296" t="s">
        <v>1499</v>
      </c>
      <c r="H164" s="292"/>
      <c r="I164" s="297">
        <v>671827.93</v>
      </c>
      <c r="J164" s="301"/>
      <c r="K164" s="301">
        <f t="shared" si="6"/>
        <v>671827.93</v>
      </c>
      <c r="L164" s="284"/>
      <c r="Q164" s="302"/>
    </row>
    <row r="165" spans="1:17" ht="15" customHeight="1" x14ac:dyDescent="0.25">
      <c r="A165" s="287" t="s">
        <v>1471</v>
      </c>
      <c r="B165" s="288" t="s">
        <v>546</v>
      </c>
      <c r="C165" s="288" t="s">
        <v>546</v>
      </c>
      <c r="D165" s="288" t="s">
        <v>1305</v>
      </c>
      <c r="E165" s="299" t="s">
        <v>1500</v>
      </c>
      <c r="F165" s="300" t="s">
        <v>1500</v>
      </c>
      <c r="G165" s="296" t="s">
        <v>1501</v>
      </c>
      <c r="H165" s="292"/>
      <c r="I165" s="297">
        <v>201649.77</v>
      </c>
      <c r="J165" s="301"/>
      <c r="K165" s="301">
        <f t="shared" si="6"/>
        <v>201649.77</v>
      </c>
      <c r="L165" s="284"/>
      <c r="Q165" s="302"/>
    </row>
    <row r="166" spans="1:17" ht="15" customHeight="1" x14ac:dyDescent="0.25">
      <c r="A166" s="287" t="s">
        <v>1471</v>
      </c>
      <c r="B166" s="288" t="s">
        <v>532</v>
      </c>
      <c r="C166" s="288" t="s">
        <v>536</v>
      </c>
      <c r="D166" s="288" t="s">
        <v>1305</v>
      </c>
      <c r="E166" s="299" t="s">
        <v>1502</v>
      </c>
      <c r="F166" s="300" t="s">
        <v>1502</v>
      </c>
      <c r="G166" s="296" t="s">
        <v>1503</v>
      </c>
      <c r="H166" s="292"/>
      <c r="I166" s="297">
        <v>0</v>
      </c>
      <c r="J166" s="301"/>
      <c r="K166" s="301">
        <f t="shared" si="6"/>
        <v>0</v>
      </c>
      <c r="L166" s="284"/>
      <c r="Q166" s="302"/>
    </row>
    <row r="167" spans="1:17" ht="15" customHeight="1" x14ac:dyDescent="0.25">
      <c r="A167" s="287" t="s">
        <v>1471</v>
      </c>
      <c r="B167" s="288" t="s">
        <v>538</v>
      </c>
      <c r="C167" s="288" t="s">
        <v>538</v>
      </c>
      <c r="D167" s="288" t="s">
        <v>1305</v>
      </c>
      <c r="E167" s="299" t="s">
        <v>1504</v>
      </c>
      <c r="F167" s="300" t="s">
        <v>1504</v>
      </c>
      <c r="G167" s="296" t="s">
        <v>1505</v>
      </c>
      <c r="H167" s="292"/>
      <c r="I167" s="297">
        <v>0</v>
      </c>
      <c r="J167" s="301"/>
      <c r="K167" s="301">
        <f t="shared" si="6"/>
        <v>0</v>
      </c>
      <c r="L167" s="284"/>
      <c r="Q167" s="302"/>
    </row>
    <row r="168" spans="1:17" ht="15" customHeight="1" x14ac:dyDescent="0.25">
      <c r="A168" s="287" t="s">
        <v>1471</v>
      </c>
      <c r="B168" s="288" t="s">
        <v>542</v>
      </c>
      <c r="C168" s="288" t="s">
        <v>542</v>
      </c>
      <c r="D168" s="288" t="s">
        <v>1305</v>
      </c>
      <c r="E168" s="299" t="s">
        <v>1506</v>
      </c>
      <c r="F168" s="300" t="s">
        <v>1506</v>
      </c>
      <c r="G168" s="296" t="s">
        <v>1507</v>
      </c>
      <c r="H168" s="292"/>
      <c r="I168" s="297">
        <v>0</v>
      </c>
      <c r="J168" s="301"/>
      <c r="K168" s="301">
        <f t="shared" si="6"/>
        <v>0</v>
      </c>
      <c r="L168" s="284"/>
      <c r="Q168" s="302"/>
    </row>
    <row r="169" spans="1:17" ht="15" customHeight="1" x14ac:dyDescent="0.25">
      <c r="A169" s="287" t="s">
        <v>1471</v>
      </c>
      <c r="B169" s="288" t="s">
        <v>544</v>
      </c>
      <c r="C169" s="288" t="s">
        <v>544</v>
      </c>
      <c r="D169" s="288" t="s">
        <v>1305</v>
      </c>
      <c r="E169" s="299" t="s">
        <v>1508</v>
      </c>
      <c r="F169" s="300" t="s">
        <v>1508</v>
      </c>
      <c r="G169" s="296" t="s">
        <v>1509</v>
      </c>
      <c r="H169" s="292"/>
      <c r="I169" s="297">
        <v>0</v>
      </c>
      <c r="J169" s="301"/>
      <c r="K169" s="301">
        <f t="shared" si="6"/>
        <v>0</v>
      </c>
      <c r="L169" s="284"/>
      <c r="Q169" s="302"/>
    </row>
    <row r="170" spans="1:17" ht="15" customHeight="1" x14ac:dyDescent="0.25">
      <c r="A170" s="287" t="s">
        <v>1471</v>
      </c>
      <c r="B170" s="288" t="s">
        <v>546</v>
      </c>
      <c r="C170" s="288" t="s">
        <v>546</v>
      </c>
      <c r="D170" s="288" t="s">
        <v>1305</v>
      </c>
      <c r="E170" s="299" t="s">
        <v>1510</v>
      </c>
      <c r="F170" s="300" t="s">
        <v>1510</v>
      </c>
      <c r="G170" s="296" t="s">
        <v>1511</v>
      </c>
      <c r="H170" s="292"/>
      <c r="I170" s="297">
        <v>0</v>
      </c>
      <c r="J170" s="301"/>
      <c r="K170" s="301">
        <f t="shared" si="6"/>
        <v>0</v>
      </c>
      <c r="L170" s="284"/>
      <c r="Q170" s="302"/>
    </row>
    <row r="171" spans="1:17" ht="15" customHeight="1" x14ac:dyDescent="0.25">
      <c r="A171" s="287" t="s">
        <v>1471</v>
      </c>
      <c r="B171" s="288" t="s">
        <v>532</v>
      </c>
      <c r="C171" s="288" t="s">
        <v>536</v>
      </c>
      <c r="D171" s="288" t="s">
        <v>1305</v>
      </c>
      <c r="E171" s="299" t="s">
        <v>1512</v>
      </c>
      <c r="F171" s="300" t="s">
        <v>1512</v>
      </c>
      <c r="G171" s="296" t="s">
        <v>1513</v>
      </c>
      <c r="H171" s="328"/>
      <c r="I171" s="297">
        <v>0</v>
      </c>
      <c r="J171" s="301"/>
      <c r="K171" s="301">
        <f t="shared" si="6"/>
        <v>0</v>
      </c>
      <c r="L171" s="284"/>
      <c r="Q171" s="302"/>
    </row>
    <row r="172" spans="1:17" ht="15" customHeight="1" x14ac:dyDescent="0.25">
      <c r="A172" s="287" t="s">
        <v>1471</v>
      </c>
      <c r="B172" s="288" t="s">
        <v>538</v>
      </c>
      <c r="C172" s="288" t="s">
        <v>538</v>
      </c>
      <c r="D172" s="288" t="s">
        <v>1305</v>
      </c>
      <c r="E172" s="299" t="s">
        <v>1514</v>
      </c>
      <c r="F172" s="300" t="s">
        <v>1514</v>
      </c>
      <c r="G172" s="296" t="s">
        <v>1515</v>
      </c>
      <c r="H172" s="328"/>
      <c r="I172" s="297">
        <v>0</v>
      </c>
      <c r="J172" s="301"/>
      <c r="K172" s="301">
        <f t="shared" si="6"/>
        <v>0</v>
      </c>
      <c r="L172" s="284"/>
      <c r="Q172" s="302"/>
    </row>
    <row r="173" spans="1:17" ht="15" customHeight="1" x14ac:dyDescent="0.25">
      <c r="A173" s="287" t="s">
        <v>1471</v>
      </c>
      <c r="B173" s="288" t="s">
        <v>542</v>
      </c>
      <c r="C173" s="288" t="s">
        <v>542</v>
      </c>
      <c r="D173" s="288" t="s">
        <v>1305</v>
      </c>
      <c r="E173" s="299" t="s">
        <v>1516</v>
      </c>
      <c r="F173" s="300" t="s">
        <v>1516</v>
      </c>
      <c r="G173" s="296" t="s">
        <v>1517</v>
      </c>
      <c r="H173" s="328"/>
      <c r="I173" s="297">
        <v>0</v>
      </c>
      <c r="J173" s="301"/>
      <c r="K173" s="301">
        <f t="shared" si="6"/>
        <v>0</v>
      </c>
      <c r="L173" s="284"/>
      <c r="Q173" s="302"/>
    </row>
    <row r="174" spans="1:17" ht="15" customHeight="1" x14ac:dyDescent="0.25">
      <c r="A174" s="287" t="s">
        <v>1471</v>
      </c>
      <c r="B174" s="288" t="s">
        <v>544</v>
      </c>
      <c r="C174" s="288" t="s">
        <v>544</v>
      </c>
      <c r="D174" s="288" t="s">
        <v>1305</v>
      </c>
      <c r="E174" s="299" t="s">
        <v>1518</v>
      </c>
      <c r="F174" s="300" t="s">
        <v>1518</v>
      </c>
      <c r="G174" s="296" t="s">
        <v>1519</v>
      </c>
      <c r="H174" s="328"/>
      <c r="I174" s="297">
        <v>161797.5</v>
      </c>
      <c r="J174" s="301"/>
      <c r="K174" s="301">
        <f t="shared" si="6"/>
        <v>161797.5</v>
      </c>
      <c r="L174" s="284"/>
      <c r="Q174" s="302"/>
    </row>
    <row r="175" spans="1:17" ht="15" customHeight="1" x14ac:dyDescent="0.25">
      <c r="A175" s="287" t="s">
        <v>1471</v>
      </c>
      <c r="B175" s="288" t="s">
        <v>546</v>
      </c>
      <c r="C175" s="288" t="s">
        <v>546</v>
      </c>
      <c r="D175" s="288" t="s">
        <v>1305</v>
      </c>
      <c r="E175" s="299" t="s">
        <v>1520</v>
      </c>
      <c r="F175" s="300" t="s">
        <v>1520</v>
      </c>
      <c r="G175" s="296" t="s">
        <v>1521</v>
      </c>
      <c r="H175" s="328"/>
      <c r="I175" s="297">
        <v>0</v>
      </c>
      <c r="J175" s="301"/>
      <c r="K175" s="301">
        <f t="shared" si="6"/>
        <v>0</v>
      </c>
      <c r="L175" s="284"/>
      <c r="Q175" s="302"/>
    </row>
    <row r="176" spans="1:17" ht="15" customHeight="1" x14ac:dyDescent="0.25">
      <c r="A176" s="287" t="s">
        <v>1471</v>
      </c>
      <c r="B176" s="288" t="s">
        <v>532</v>
      </c>
      <c r="C176" s="288" t="s">
        <v>536</v>
      </c>
      <c r="D176" s="288" t="s">
        <v>1305</v>
      </c>
      <c r="E176" s="299" t="s">
        <v>1522</v>
      </c>
      <c r="F176" s="300" t="s">
        <v>1522</v>
      </c>
      <c r="G176" s="296" t="s">
        <v>1523</v>
      </c>
      <c r="H176" s="328"/>
      <c r="I176" s="297">
        <v>0</v>
      </c>
      <c r="J176" s="301"/>
      <c r="K176" s="301">
        <f t="shared" si="6"/>
        <v>0</v>
      </c>
      <c r="L176" s="284"/>
      <c r="Q176" s="302"/>
    </row>
    <row r="177" spans="1:17" ht="15" customHeight="1" x14ac:dyDescent="0.25">
      <c r="A177" s="287" t="s">
        <v>1471</v>
      </c>
      <c r="B177" s="288" t="s">
        <v>538</v>
      </c>
      <c r="C177" s="288" t="s">
        <v>538</v>
      </c>
      <c r="D177" s="288" t="s">
        <v>1305</v>
      </c>
      <c r="E177" s="299" t="s">
        <v>1524</v>
      </c>
      <c r="F177" s="300" t="s">
        <v>1524</v>
      </c>
      <c r="G177" s="296" t="s">
        <v>1525</v>
      </c>
      <c r="H177" s="328"/>
      <c r="I177" s="297">
        <v>0</v>
      </c>
      <c r="J177" s="301"/>
      <c r="K177" s="301">
        <f t="shared" si="6"/>
        <v>0</v>
      </c>
      <c r="L177" s="284"/>
      <c r="Q177" s="302"/>
    </row>
    <row r="178" spans="1:17" ht="15" customHeight="1" x14ac:dyDescent="0.25">
      <c r="A178" s="287" t="s">
        <v>1471</v>
      </c>
      <c r="B178" s="288" t="s">
        <v>542</v>
      </c>
      <c r="C178" s="288" t="s">
        <v>542</v>
      </c>
      <c r="D178" s="288" t="s">
        <v>1305</v>
      </c>
      <c r="E178" s="299" t="s">
        <v>1526</v>
      </c>
      <c r="F178" s="300" t="s">
        <v>1526</v>
      </c>
      <c r="G178" s="296" t="s">
        <v>1527</v>
      </c>
      <c r="H178" s="328"/>
      <c r="I178" s="297">
        <v>0</v>
      </c>
      <c r="J178" s="301"/>
      <c r="K178" s="301">
        <f t="shared" si="6"/>
        <v>0</v>
      </c>
      <c r="L178" s="284"/>
      <c r="Q178" s="302"/>
    </row>
    <row r="179" spans="1:17" ht="15" customHeight="1" x14ac:dyDescent="0.25">
      <c r="A179" s="287" t="s">
        <v>1471</v>
      </c>
      <c r="B179" s="288" t="s">
        <v>544</v>
      </c>
      <c r="C179" s="288" t="s">
        <v>544</v>
      </c>
      <c r="D179" s="288" t="s">
        <v>1305</v>
      </c>
      <c r="E179" s="299" t="s">
        <v>1528</v>
      </c>
      <c r="F179" s="300" t="s">
        <v>1528</v>
      </c>
      <c r="G179" s="296" t="s">
        <v>1529</v>
      </c>
      <c r="H179" s="328"/>
      <c r="I179" s="297">
        <v>6560602.54</v>
      </c>
      <c r="J179" s="301"/>
      <c r="K179" s="301">
        <f t="shared" si="6"/>
        <v>6560602.54</v>
      </c>
      <c r="L179" s="284"/>
      <c r="Q179" s="302"/>
    </row>
    <row r="180" spans="1:17" ht="15" customHeight="1" x14ac:dyDescent="0.25">
      <c r="A180" s="287" t="s">
        <v>1471</v>
      </c>
      <c r="B180" s="288" t="s">
        <v>546</v>
      </c>
      <c r="C180" s="288" t="s">
        <v>546</v>
      </c>
      <c r="D180" s="288" t="s">
        <v>1305</v>
      </c>
      <c r="E180" s="299" t="s">
        <v>1530</v>
      </c>
      <c r="F180" s="300" t="s">
        <v>1530</v>
      </c>
      <c r="G180" s="296" t="s">
        <v>1531</v>
      </c>
      <c r="H180" s="328"/>
      <c r="I180" s="297">
        <v>0</v>
      </c>
      <c r="J180" s="301"/>
      <c r="K180" s="301">
        <f t="shared" si="6"/>
        <v>0</v>
      </c>
      <c r="L180" s="284"/>
      <c r="Q180" s="302"/>
    </row>
    <row r="181" spans="1:17" ht="15" customHeight="1" x14ac:dyDescent="0.25">
      <c r="A181" s="287" t="s">
        <v>1471</v>
      </c>
      <c r="B181" s="288" t="s">
        <v>532</v>
      </c>
      <c r="C181" s="288" t="s">
        <v>534</v>
      </c>
      <c r="D181" s="288" t="s">
        <v>1305</v>
      </c>
      <c r="E181" s="299" t="s">
        <v>1532</v>
      </c>
      <c r="F181" s="300" t="s">
        <v>1532</v>
      </c>
      <c r="G181" s="296" t="s">
        <v>1533</v>
      </c>
      <c r="H181" s="328"/>
      <c r="I181" s="297">
        <v>0</v>
      </c>
      <c r="J181" s="301"/>
      <c r="K181" s="301">
        <f t="shared" si="6"/>
        <v>0</v>
      </c>
      <c r="L181" s="284"/>
      <c r="Q181" s="302"/>
    </row>
    <row r="182" spans="1:17" ht="15" customHeight="1" x14ac:dyDescent="0.25">
      <c r="A182" s="287" t="s">
        <v>1471</v>
      </c>
      <c r="B182" s="288" t="s">
        <v>538</v>
      </c>
      <c r="C182" s="288" t="s">
        <v>538</v>
      </c>
      <c r="D182" s="288" t="s">
        <v>1305</v>
      </c>
      <c r="E182" s="299" t="s">
        <v>1534</v>
      </c>
      <c r="F182" s="300" t="s">
        <v>1534</v>
      </c>
      <c r="G182" s="296" t="s">
        <v>1535</v>
      </c>
      <c r="H182" s="328"/>
      <c r="I182" s="297">
        <v>0</v>
      </c>
      <c r="J182" s="301"/>
      <c r="K182" s="301">
        <f t="shared" si="6"/>
        <v>0</v>
      </c>
      <c r="L182" s="284"/>
      <c r="Q182" s="302"/>
    </row>
    <row r="183" spans="1:17" ht="15" customHeight="1" x14ac:dyDescent="0.25">
      <c r="A183" s="287" t="s">
        <v>1471</v>
      </c>
      <c r="B183" s="288" t="s">
        <v>542</v>
      </c>
      <c r="C183" s="288" t="s">
        <v>542</v>
      </c>
      <c r="D183" s="288" t="s">
        <v>1305</v>
      </c>
      <c r="E183" s="299" t="s">
        <v>1536</v>
      </c>
      <c r="F183" s="300" t="s">
        <v>1536</v>
      </c>
      <c r="G183" s="296" t="s">
        <v>1537</v>
      </c>
      <c r="H183" s="328"/>
      <c r="I183" s="297">
        <v>0</v>
      </c>
      <c r="J183" s="301"/>
      <c r="K183" s="301">
        <f t="shared" si="6"/>
        <v>0</v>
      </c>
      <c r="L183" s="284"/>
      <c r="Q183" s="302"/>
    </row>
    <row r="184" spans="1:17" ht="15" customHeight="1" x14ac:dyDescent="0.25">
      <c r="A184" s="287" t="s">
        <v>1471</v>
      </c>
      <c r="B184" s="288" t="s">
        <v>544</v>
      </c>
      <c r="C184" s="288" t="s">
        <v>544</v>
      </c>
      <c r="D184" s="288" t="s">
        <v>1305</v>
      </c>
      <c r="E184" s="299" t="s">
        <v>1538</v>
      </c>
      <c r="F184" s="300" t="s">
        <v>1538</v>
      </c>
      <c r="G184" s="296" t="s">
        <v>1539</v>
      </c>
      <c r="H184" s="328"/>
      <c r="I184" s="297">
        <v>0</v>
      </c>
      <c r="J184" s="301"/>
      <c r="K184" s="301">
        <f t="shared" si="6"/>
        <v>0</v>
      </c>
      <c r="L184" s="284"/>
      <c r="Q184" s="302"/>
    </row>
    <row r="185" spans="1:17" ht="15" customHeight="1" x14ac:dyDescent="0.25">
      <c r="A185" s="287" t="s">
        <v>1471</v>
      </c>
      <c r="B185" s="288" t="s">
        <v>546</v>
      </c>
      <c r="C185" s="288" t="s">
        <v>546</v>
      </c>
      <c r="D185" s="288" t="s">
        <v>1305</v>
      </c>
      <c r="E185" s="299" t="s">
        <v>1540</v>
      </c>
      <c r="F185" s="300" t="s">
        <v>1540</v>
      </c>
      <c r="G185" s="296" t="s">
        <v>1541</v>
      </c>
      <c r="H185" s="328"/>
      <c r="I185" s="297">
        <v>0</v>
      </c>
      <c r="J185" s="301"/>
      <c r="K185" s="301">
        <f t="shared" si="6"/>
        <v>0</v>
      </c>
      <c r="L185" s="284"/>
      <c r="Q185" s="302"/>
    </row>
    <row r="186" spans="1:17" ht="15" customHeight="1" x14ac:dyDescent="0.25">
      <c r="A186" s="287" t="s">
        <v>1471</v>
      </c>
      <c r="B186" s="288" t="s">
        <v>532</v>
      </c>
      <c r="C186" s="288" t="s">
        <v>536</v>
      </c>
      <c r="D186" s="288" t="s">
        <v>1305</v>
      </c>
      <c r="E186" s="299" t="s">
        <v>1542</v>
      </c>
      <c r="F186" s="300" t="s">
        <v>1542</v>
      </c>
      <c r="G186" s="296" t="s">
        <v>1543</v>
      </c>
      <c r="H186" s="328"/>
      <c r="I186" s="297">
        <v>0</v>
      </c>
      <c r="J186" s="301"/>
      <c r="K186" s="301">
        <f t="shared" si="6"/>
        <v>0</v>
      </c>
      <c r="L186" s="284"/>
      <c r="Q186" s="302"/>
    </row>
    <row r="187" spans="1:17" ht="15" customHeight="1" x14ac:dyDescent="0.25">
      <c r="A187" s="287" t="s">
        <v>1471</v>
      </c>
      <c r="B187" s="288" t="s">
        <v>538</v>
      </c>
      <c r="C187" s="288" t="s">
        <v>538</v>
      </c>
      <c r="D187" s="288" t="s">
        <v>1305</v>
      </c>
      <c r="E187" s="299" t="s">
        <v>1544</v>
      </c>
      <c r="F187" s="300" t="s">
        <v>1544</v>
      </c>
      <c r="G187" s="296" t="s">
        <v>1545</v>
      </c>
      <c r="H187" s="328"/>
      <c r="I187" s="297">
        <v>0</v>
      </c>
      <c r="J187" s="301"/>
      <c r="K187" s="301">
        <f t="shared" si="6"/>
        <v>0</v>
      </c>
      <c r="L187" s="284"/>
      <c r="Q187" s="302"/>
    </row>
    <row r="188" spans="1:17" ht="15" customHeight="1" x14ac:dyDescent="0.25">
      <c r="A188" s="287" t="s">
        <v>1471</v>
      </c>
      <c r="B188" s="288" t="s">
        <v>542</v>
      </c>
      <c r="C188" s="288" t="s">
        <v>542</v>
      </c>
      <c r="D188" s="288" t="s">
        <v>1305</v>
      </c>
      <c r="E188" s="299" t="s">
        <v>1546</v>
      </c>
      <c r="F188" s="300" t="s">
        <v>1546</v>
      </c>
      <c r="G188" s="296" t="s">
        <v>1547</v>
      </c>
      <c r="H188" s="328"/>
      <c r="I188" s="297">
        <v>0</v>
      </c>
      <c r="J188" s="301"/>
      <c r="K188" s="301">
        <f t="shared" si="6"/>
        <v>0</v>
      </c>
      <c r="L188" s="284"/>
      <c r="Q188" s="302"/>
    </row>
    <row r="189" spans="1:17" ht="15" customHeight="1" x14ac:dyDescent="0.25">
      <c r="A189" s="287" t="s">
        <v>1471</v>
      </c>
      <c r="B189" s="288" t="s">
        <v>544</v>
      </c>
      <c r="C189" s="288" t="s">
        <v>544</v>
      </c>
      <c r="D189" s="288" t="s">
        <v>1305</v>
      </c>
      <c r="E189" s="299" t="s">
        <v>1548</v>
      </c>
      <c r="F189" s="300" t="s">
        <v>1548</v>
      </c>
      <c r="G189" s="296" t="s">
        <v>1549</v>
      </c>
      <c r="H189" s="328"/>
      <c r="I189" s="297">
        <v>1460113.53</v>
      </c>
      <c r="J189" s="301"/>
      <c r="K189" s="301">
        <f t="shared" si="6"/>
        <v>1460113.53</v>
      </c>
      <c r="L189" s="284"/>
      <c r="Q189" s="302"/>
    </row>
    <row r="190" spans="1:17" ht="15" customHeight="1" x14ac:dyDescent="0.25">
      <c r="A190" s="287" t="s">
        <v>1471</v>
      </c>
      <c r="B190" s="288" t="s">
        <v>546</v>
      </c>
      <c r="C190" s="288" t="s">
        <v>546</v>
      </c>
      <c r="D190" s="288" t="s">
        <v>1305</v>
      </c>
      <c r="E190" s="299" t="s">
        <v>1550</v>
      </c>
      <c r="F190" s="300" t="s">
        <v>1550</v>
      </c>
      <c r="G190" s="296" t="s">
        <v>1551</v>
      </c>
      <c r="H190" s="328"/>
      <c r="I190" s="297">
        <v>0</v>
      </c>
      <c r="J190" s="301"/>
      <c r="K190" s="301">
        <f t="shared" si="6"/>
        <v>0</v>
      </c>
      <c r="L190" s="284"/>
      <c r="Q190" s="302"/>
    </row>
    <row r="191" spans="1:17" ht="15" customHeight="1" x14ac:dyDescent="0.25">
      <c r="A191" s="287" t="s">
        <v>1471</v>
      </c>
      <c r="B191" s="288" t="s">
        <v>546</v>
      </c>
      <c r="C191" s="288" t="s">
        <v>546</v>
      </c>
      <c r="D191" s="288" t="s">
        <v>1305</v>
      </c>
      <c r="E191" s="294" t="s">
        <v>1552</v>
      </c>
      <c r="F191" s="295" t="s">
        <v>1552</v>
      </c>
      <c r="G191" s="296" t="s">
        <v>1553</v>
      </c>
      <c r="H191" s="328"/>
      <c r="I191" s="297">
        <v>0</v>
      </c>
      <c r="J191" s="301"/>
      <c r="K191" s="301">
        <f t="shared" si="6"/>
        <v>0</v>
      </c>
      <c r="L191" s="284"/>
      <c r="Q191" s="302"/>
    </row>
    <row r="192" spans="1:17" ht="15" customHeight="1" x14ac:dyDescent="0.25">
      <c r="A192" s="287" t="s">
        <v>1471</v>
      </c>
      <c r="B192" s="288" t="s">
        <v>532</v>
      </c>
      <c r="C192" s="288" t="s">
        <v>536</v>
      </c>
      <c r="D192" s="288" t="s">
        <v>1305</v>
      </c>
      <c r="E192" s="294" t="s">
        <v>1554</v>
      </c>
      <c r="F192" s="295" t="s">
        <v>1554</v>
      </c>
      <c r="G192" s="296" t="s">
        <v>1555</v>
      </c>
      <c r="H192" s="328"/>
      <c r="I192" s="297">
        <v>0</v>
      </c>
      <c r="J192" s="301"/>
      <c r="K192" s="301">
        <f t="shared" si="6"/>
        <v>0</v>
      </c>
      <c r="L192" s="284"/>
      <c r="Q192" s="302"/>
    </row>
    <row r="193" spans="1:17" ht="15" customHeight="1" x14ac:dyDescent="0.25">
      <c r="A193" s="287" t="s">
        <v>1471</v>
      </c>
      <c r="B193" s="288" t="s">
        <v>538</v>
      </c>
      <c r="C193" s="288" t="s">
        <v>538</v>
      </c>
      <c r="D193" s="288" t="s">
        <v>1305</v>
      </c>
      <c r="E193" s="294" t="s">
        <v>1556</v>
      </c>
      <c r="F193" s="295" t="s">
        <v>1556</v>
      </c>
      <c r="G193" s="296" t="s">
        <v>1557</v>
      </c>
      <c r="H193" s="328"/>
      <c r="I193" s="297">
        <v>0</v>
      </c>
      <c r="J193" s="301"/>
      <c r="K193" s="301">
        <f t="shared" si="6"/>
        <v>0</v>
      </c>
      <c r="L193" s="284"/>
      <c r="Q193" s="302"/>
    </row>
    <row r="194" spans="1:17" ht="15" customHeight="1" x14ac:dyDescent="0.25">
      <c r="A194" s="287" t="s">
        <v>1471</v>
      </c>
      <c r="B194" s="288" t="s">
        <v>542</v>
      </c>
      <c r="C194" s="288" t="s">
        <v>542</v>
      </c>
      <c r="D194" s="288" t="s">
        <v>1305</v>
      </c>
      <c r="E194" s="294" t="s">
        <v>1558</v>
      </c>
      <c r="F194" s="295" t="s">
        <v>1558</v>
      </c>
      <c r="G194" s="296" t="s">
        <v>1559</v>
      </c>
      <c r="H194" s="328"/>
      <c r="I194" s="297">
        <v>0</v>
      </c>
      <c r="J194" s="301"/>
      <c r="K194" s="301">
        <f t="shared" si="6"/>
        <v>0</v>
      </c>
      <c r="L194" s="284"/>
      <c r="Q194" s="302"/>
    </row>
    <row r="195" spans="1:17" ht="15" customHeight="1" x14ac:dyDescent="0.25">
      <c r="A195" s="287" t="s">
        <v>1471</v>
      </c>
      <c r="B195" s="288" t="s">
        <v>544</v>
      </c>
      <c r="C195" s="288" t="s">
        <v>544</v>
      </c>
      <c r="D195" s="288" t="s">
        <v>1305</v>
      </c>
      <c r="E195" s="294" t="s">
        <v>1560</v>
      </c>
      <c r="F195" s="295" t="s">
        <v>1560</v>
      </c>
      <c r="G195" s="296" t="s">
        <v>1561</v>
      </c>
      <c r="H195" s="328"/>
      <c r="I195" s="297">
        <v>986892.23</v>
      </c>
      <c r="J195" s="301"/>
      <c r="K195" s="301">
        <f t="shared" si="6"/>
        <v>986892.23</v>
      </c>
      <c r="L195" s="284"/>
      <c r="Q195" s="302"/>
    </row>
    <row r="196" spans="1:17" ht="15" customHeight="1" x14ac:dyDescent="0.25">
      <c r="A196" s="287" t="s">
        <v>1471</v>
      </c>
      <c r="B196" s="288" t="s">
        <v>546</v>
      </c>
      <c r="C196" s="288" t="s">
        <v>546</v>
      </c>
      <c r="D196" s="288" t="s">
        <v>1305</v>
      </c>
      <c r="E196" s="294" t="s">
        <v>1562</v>
      </c>
      <c r="F196" s="295" t="s">
        <v>1562</v>
      </c>
      <c r="G196" s="296" t="s">
        <v>1563</v>
      </c>
      <c r="H196" s="328"/>
      <c r="I196" s="297">
        <v>0</v>
      </c>
      <c r="J196" s="301"/>
      <c r="K196" s="301">
        <f t="shared" si="6"/>
        <v>0</v>
      </c>
      <c r="L196" s="284"/>
      <c r="Q196" s="302"/>
    </row>
    <row r="197" spans="1:17" ht="15" customHeight="1" x14ac:dyDescent="0.25">
      <c r="A197" s="287" t="s">
        <v>1471</v>
      </c>
      <c r="B197" s="288" t="s">
        <v>532</v>
      </c>
      <c r="C197" s="288" t="s">
        <v>536</v>
      </c>
      <c r="D197" s="288" t="s">
        <v>1305</v>
      </c>
      <c r="E197" s="329" t="s">
        <v>1564</v>
      </c>
      <c r="F197" s="326" t="s">
        <v>1564</v>
      </c>
      <c r="G197" s="296" t="s">
        <v>1565</v>
      </c>
      <c r="H197" s="328"/>
      <c r="I197" s="297">
        <v>0</v>
      </c>
      <c r="J197" s="301"/>
      <c r="K197" s="301">
        <f t="shared" si="6"/>
        <v>0</v>
      </c>
      <c r="L197" s="284"/>
      <c r="Q197" s="302"/>
    </row>
    <row r="198" spans="1:17" ht="15" customHeight="1" x14ac:dyDescent="0.25">
      <c r="A198" s="287" t="s">
        <v>1471</v>
      </c>
      <c r="B198" s="288" t="s">
        <v>538</v>
      </c>
      <c r="C198" s="288" t="s">
        <v>538</v>
      </c>
      <c r="D198" s="288" t="s">
        <v>1305</v>
      </c>
      <c r="E198" s="329" t="s">
        <v>1566</v>
      </c>
      <c r="F198" s="326" t="s">
        <v>1566</v>
      </c>
      <c r="G198" s="296" t="s">
        <v>1567</v>
      </c>
      <c r="H198" s="328"/>
      <c r="I198" s="297">
        <v>0</v>
      </c>
      <c r="J198" s="301"/>
      <c r="K198" s="301">
        <f t="shared" si="6"/>
        <v>0</v>
      </c>
      <c r="L198" s="284"/>
      <c r="Q198" s="302"/>
    </row>
    <row r="199" spans="1:17" ht="15" customHeight="1" x14ac:dyDescent="0.25">
      <c r="A199" s="287" t="s">
        <v>1471</v>
      </c>
      <c r="B199" s="288" t="s">
        <v>542</v>
      </c>
      <c r="C199" s="288" t="s">
        <v>542</v>
      </c>
      <c r="D199" s="288" t="s">
        <v>1305</v>
      </c>
      <c r="E199" s="329" t="s">
        <v>1568</v>
      </c>
      <c r="F199" s="326" t="s">
        <v>1568</v>
      </c>
      <c r="G199" s="296" t="s">
        <v>1569</v>
      </c>
      <c r="H199" s="328"/>
      <c r="I199" s="297">
        <v>0</v>
      </c>
      <c r="J199" s="301"/>
      <c r="K199" s="301">
        <f t="shared" si="6"/>
        <v>0</v>
      </c>
      <c r="L199" s="284"/>
      <c r="Q199" s="302"/>
    </row>
    <row r="200" spans="1:17" ht="15" customHeight="1" x14ac:dyDescent="0.25">
      <c r="A200" s="287" t="s">
        <v>1471</v>
      </c>
      <c r="B200" s="288" t="s">
        <v>544</v>
      </c>
      <c r="C200" s="288" t="s">
        <v>544</v>
      </c>
      <c r="D200" s="288" t="s">
        <v>1305</v>
      </c>
      <c r="E200" s="329" t="s">
        <v>1570</v>
      </c>
      <c r="F200" s="326" t="s">
        <v>1570</v>
      </c>
      <c r="G200" s="296" t="s">
        <v>1571</v>
      </c>
      <c r="H200" s="328"/>
      <c r="I200" s="297">
        <v>625108.68000000005</v>
      </c>
      <c r="J200" s="301"/>
      <c r="K200" s="301">
        <f t="shared" si="6"/>
        <v>625108.68000000005</v>
      </c>
      <c r="L200" s="284"/>
      <c r="Q200" s="302"/>
    </row>
    <row r="201" spans="1:17" ht="15" customHeight="1" x14ac:dyDescent="0.25">
      <c r="A201" s="287" t="s">
        <v>1471</v>
      </c>
      <c r="B201" s="288" t="s">
        <v>546</v>
      </c>
      <c r="C201" s="288" t="s">
        <v>546</v>
      </c>
      <c r="D201" s="288" t="s">
        <v>1305</v>
      </c>
      <c r="E201" s="329" t="s">
        <v>1572</v>
      </c>
      <c r="F201" s="326" t="s">
        <v>1572</v>
      </c>
      <c r="G201" s="296" t="s">
        <v>1573</v>
      </c>
      <c r="H201" s="328"/>
      <c r="I201" s="297">
        <v>0</v>
      </c>
      <c r="J201" s="301"/>
      <c r="K201" s="301">
        <f t="shared" si="6"/>
        <v>0</v>
      </c>
      <c r="L201" s="284"/>
      <c r="Q201" s="302"/>
    </row>
    <row r="202" spans="1:17" ht="15" customHeight="1" x14ac:dyDescent="0.25">
      <c r="A202" s="287" t="s">
        <v>1471</v>
      </c>
      <c r="B202" s="288" t="s">
        <v>532</v>
      </c>
      <c r="C202" s="288" t="s">
        <v>534</v>
      </c>
      <c r="D202" s="288" t="s">
        <v>1305</v>
      </c>
      <c r="E202" s="329" t="s">
        <v>1574</v>
      </c>
      <c r="F202" s="326" t="s">
        <v>1574</v>
      </c>
      <c r="G202" s="296" t="s">
        <v>1575</v>
      </c>
      <c r="H202" s="328"/>
      <c r="I202" s="297">
        <v>0</v>
      </c>
      <c r="J202" s="301"/>
      <c r="K202" s="301">
        <f t="shared" si="6"/>
        <v>0</v>
      </c>
      <c r="L202" s="284"/>
      <c r="Q202" s="302"/>
    </row>
    <row r="203" spans="1:17" ht="15" customHeight="1" x14ac:dyDescent="0.25">
      <c r="A203" s="287" t="s">
        <v>1471</v>
      </c>
      <c r="B203" s="288" t="s">
        <v>538</v>
      </c>
      <c r="C203" s="288" t="s">
        <v>538</v>
      </c>
      <c r="D203" s="288" t="s">
        <v>1305</v>
      </c>
      <c r="E203" s="329" t="s">
        <v>1576</v>
      </c>
      <c r="F203" s="326" t="s">
        <v>1576</v>
      </c>
      <c r="G203" s="296" t="s">
        <v>1577</v>
      </c>
      <c r="H203" s="328"/>
      <c r="I203" s="297">
        <v>0</v>
      </c>
      <c r="J203" s="301"/>
      <c r="K203" s="301">
        <f t="shared" si="6"/>
        <v>0</v>
      </c>
      <c r="L203" s="284"/>
      <c r="Q203" s="302"/>
    </row>
    <row r="204" spans="1:17" ht="15" customHeight="1" x14ac:dyDescent="0.25">
      <c r="A204" s="287" t="s">
        <v>1471</v>
      </c>
      <c r="B204" s="288" t="s">
        <v>542</v>
      </c>
      <c r="C204" s="288" t="s">
        <v>542</v>
      </c>
      <c r="D204" s="288" t="s">
        <v>1305</v>
      </c>
      <c r="E204" s="329" t="s">
        <v>1578</v>
      </c>
      <c r="F204" s="326" t="s">
        <v>1578</v>
      </c>
      <c r="G204" s="296" t="s">
        <v>1579</v>
      </c>
      <c r="H204" s="328"/>
      <c r="I204" s="297">
        <v>0</v>
      </c>
      <c r="J204" s="301"/>
      <c r="K204" s="301">
        <f t="shared" si="6"/>
        <v>0</v>
      </c>
      <c r="L204" s="284"/>
      <c r="Q204" s="302"/>
    </row>
    <row r="205" spans="1:17" ht="15" customHeight="1" x14ac:dyDescent="0.25">
      <c r="A205" s="287" t="s">
        <v>1471</v>
      </c>
      <c r="B205" s="288" t="s">
        <v>544</v>
      </c>
      <c r="C205" s="288" t="s">
        <v>544</v>
      </c>
      <c r="D205" s="288" t="s">
        <v>1305</v>
      </c>
      <c r="E205" s="329" t="s">
        <v>1580</v>
      </c>
      <c r="F205" s="326" t="s">
        <v>1580</v>
      </c>
      <c r="G205" s="296" t="s">
        <v>1581</v>
      </c>
      <c r="H205" s="328"/>
      <c r="I205" s="297">
        <v>0</v>
      </c>
      <c r="J205" s="301"/>
      <c r="K205" s="301">
        <f t="shared" si="6"/>
        <v>0</v>
      </c>
      <c r="L205" s="284"/>
      <c r="Q205" s="302"/>
    </row>
    <row r="206" spans="1:17" ht="15" customHeight="1" x14ac:dyDescent="0.25">
      <c r="A206" s="287" t="s">
        <v>1471</v>
      </c>
      <c r="B206" s="288" t="s">
        <v>546</v>
      </c>
      <c r="C206" s="288" t="s">
        <v>546</v>
      </c>
      <c r="D206" s="288" t="s">
        <v>1305</v>
      </c>
      <c r="E206" s="329" t="s">
        <v>1582</v>
      </c>
      <c r="F206" s="326" t="s">
        <v>1582</v>
      </c>
      <c r="G206" s="296" t="s">
        <v>1583</v>
      </c>
      <c r="H206" s="328"/>
      <c r="I206" s="297">
        <v>0</v>
      </c>
      <c r="J206" s="301"/>
      <c r="K206" s="301">
        <f t="shared" si="6"/>
        <v>0</v>
      </c>
      <c r="L206" s="284"/>
      <c r="Q206" s="302"/>
    </row>
    <row r="207" spans="1:17" ht="15" customHeight="1" x14ac:dyDescent="0.25">
      <c r="A207" s="287" t="s">
        <v>1471</v>
      </c>
      <c r="B207" s="288"/>
      <c r="C207" s="288" t="s">
        <v>540</v>
      </c>
      <c r="D207" s="288" t="s">
        <v>1305</v>
      </c>
      <c r="E207" s="329"/>
      <c r="F207" s="326" t="s">
        <v>1584</v>
      </c>
      <c r="G207" s="296" t="s">
        <v>1585</v>
      </c>
      <c r="H207" s="328"/>
      <c r="I207" s="297">
        <v>0</v>
      </c>
      <c r="J207" s="301"/>
      <c r="K207" s="301">
        <f t="shared" si="6"/>
        <v>0</v>
      </c>
      <c r="L207" s="284"/>
      <c r="Q207" s="302"/>
    </row>
    <row r="208" spans="1:17" ht="15" customHeight="1" x14ac:dyDescent="0.25">
      <c r="A208" s="279"/>
      <c r="B208" s="279"/>
      <c r="C208" s="279"/>
      <c r="D208" s="279"/>
      <c r="E208" s="285" t="s">
        <v>1586</v>
      </c>
      <c r="F208" s="286" t="s">
        <v>1586</v>
      </c>
      <c r="G208" s="282" t="s">
        <v>1587</v>
      </c>
      <c r="H208" s="283">
        <f>+SUM(H209:H216)</f>
        <v>0</v>
      </c>
      <c r="I208" s="297">
        <v>0</v>
      </c>
      <c r="J208" s="283">
        <f>+SUM(J209:J216)</f>
        <v>0</v>
      </c>
      <c r="K208" s="283">
        <f>+SUM(K209:K216)</f>
        <v>6495109.0899999999</v>
      </c>
      <c r="L208" s="284"/>
    </row>
    <row r="209" spans="1:17" ht="15" customHeight="1" x14ac:dyDescent="0.25">
      <c r="A209" s="287" t="s">
        <v>1588</v>
      </c>
      <c r="B209" s="311" t="s">
        <v>460</v>
      </c>
      <c r="C209" s="311" t="s">
        <v>460</v>
      </c>
      <c r="D209" s="311" t="s">
        <v>1305</v>
      </c>
      <c r="E209" s="319" t="s">
        <v>1589</v>
      </c>
      <c r="F209" s="320" t="s">
        <v>1589</v>
      </c>
      <c r="G209" s="321" t="s">
        <v>1590</v>
      </c>
      <c r="H209" s="322"/>
      <c r="I209" s="297">
        <v>3869389.87</v>
      </c>
      <c r="J209" s="323"/>
      <c r="K209" s="323">
        <f t="shared" ref="K209:K216" si="7">+I209+J209</f>
        <v>3869389.87</v>
      </c>
      <c r="L209" s="284"/>
      <c r="Q209" s="302"/>
    </row>
    <row r="210" spans="1:17" ht="15" customHeight="1" x14ac:dyDescent="0.25">
      <c r="A210" s="287" t="s">
        <v>1591</v>
      </c>
      <c r="B210" s="311" t="s">
        <v>450</v>
      </c>
      <c r="C210" s="311" t="s">
        <v>450</v>
      </c>
      <c r="D210" s="311" t="s">
        <v>1305</v>
      </c>
      <c r="E210" s="319" t="s">
        <v>1592</v>
      </c>
      <c r="F210" s="320" t="s">
        <v>1592</v>
      </c>
      <c r="G210" s="321" t="s">
        <v>1593</v>
      </c>
      <c r="H210" s="322"/>
      <c r="I210" s="297">
        <v>2625719.2200000002</v>
      </c>
      <c r="J210" s="323"/>
      <c r="K210" s="323">
        <f t="shared" si="7"/>
        <v>2625719.2200000002</v>
      </c>
      <c r="L210" s="284"/>
      <c r="Q210" s="302"/>
    </row>
    <row r="211" spans="1:17" ht="15" customHeight="1" x14ac:dyDescent="0.25">
      <c r="A211" s="287" t="s">
        <v>1588</v>
      </c>
      <c r="B211" s="311" t="s">
        <v>454</v>
      </c>
      <c r="C211" s="311" t="s">
        <v>454</v>
      </c>
      <c r="D211" s="311" t="s">
        <v>1305</v>
      </c>
      <c r="E211" s="319" t="s">
        <v>1594</v>
      </c>
      <c r="F211" s="320" t="s">
        <v>1594</v>
      </c>
      <c r="G211" s="321" t="s">
        <v>1595</v>
      </c>
      <c r="H211" s="322"/>
      <c r="I211" s="297">
        <v>0</v>
      </c>
      <c r="J211" s="323"/>
      <c r="K211" s="323">
        <f t="shared" si="7"/>
        <v>0</v>
      </c>
      <c r="L211" s="284"/>
      <c r="Q211" s="302"/>
    </row>
    <row r="212" spans="1:17" ht="15" customHeight="1" x14ac:dyDescent="0.25">
      <c r="A212" s="287" t="s">
        <v>1588</v>
      </c>
      <c r="B212" s="311" t="s">
        <v>456</v>
      </c>
      <c r="C212" s="311" t="s">
        <v>456</v>
      </c>
      <c r="D212" s="311" t="s">
        <v>1305</v>
      </c>
      <c r="E212" s="319" t="s">
        <v>1596</v>
      </c>
      <c r="F212" s="320" t="s">
        <v>1596</v>
      </c>
      <c r="G212" s="321" t="s">
        <v>1597</v>
      </c>
      <c r="H212" s="322"/>
      <c r="I212" s="297">
        <v>0</v>
      </c>
      <c r="J212" s="323"/>
      <c r="K212" s="323">
        <f t="shared" si="7"/>
        <v>0</v>
      </c>
      <c r="L212" s="284"/>
      <c r="Q212" s="302"/>
    </row>
    <row r="213" spans="1:17" ht="15" customHeight="1" x14ac:dyDescent="0.25">
      <c r="A213" s="287" t="s">
        <v>1588</v>
      </c>
      <c r="B213" s="311" t="s">
        <v>458</v>
      </c>
      <c r="C213" s="311" t="s">
        <v>458</v>
      </c>
      <c r="D213" s="311" t="s">
        <v>1305</v>
      </c>
      <c r="E213" s="319" t="s">
        <v>1598</v>
      </c>
      <c r="F213" s="320" t="s">
        <v>1598</v>
      </c>
      <c r="G213" s="321" t="s">
        <v>1599</v>
      </c>
      <c r="H213" s="322"/>
      <c r="I213" s="297">
        <v>0</v>
      </c>
      <c r="J213" s="323"/>
      <c r="K213" s="323">
        <f t="shared" si="7"/>
        <v>0</v>
      </c>
      <c r="L213" s="284"/>
      <c r="Q213" s="302"/>
    </row>
    <row r="214" spans="1:17" ht="15" customHeight="1" x14ac:dyDescent="0.25">
      <c r="A214" s="287" t="s">
        <v>1591</v>
      </c>
      <c r="B214" s="311" t="s">
        <v>444</v>
      </c>
      <c r="C214" s="311" t="s">
        <v>444</v>
      </c>
      <c r="D214" s="311" t="s">
        <v>1305</v>
      </c>
      <c r="E214" s="319" t="s">
        <v>1600</v>
      </c>
      <c r="F214" s="320" t="s">
        <v>1600</v>
      </c>
      <c r="G214" s="321" t="s">
        <v>1601</v>
      </c>
      <c r="H214" s="322"/>
      <c r="I214" s="297">
        <v>0</v>
      </c>
      <c r="J214" s="323"/>
      <c r="K214" s="323">
        <f t="shared" si="7"/>
        <v>0</v>
      </c>
      <c r="L214" s="284"/>
      <c r="Q214" s="302"/>
    </row>
    <row r="215" spans="1:17" ht="15" customHeight="1" x14ac:dyDescent="0.25">
      <c r="A215" s="287" t="s">
        <v>1591</v>
      </c>
      <c r="B215" s="311" t="s">
        <v>446</v>
      </c>
      <c r="C215" s="311" t="s">
        <v>446</v>
      </c>
      <c r="D215" s="311" t="s">
        <v>1305</v>
      </c>
      <c r="E215" s="319" t="s">
        <v>1602</v>
      </c>
      <c r="F215" s="320" t="s">
        <v>1602</v>
      </c>
      <c r="G215" s="321" t="s">
        <v>1603</v>
      </c>
      <c r="H215" s="322"/>
      <c r="I215" s="297">
        <v>0</v>
      </c>
      <c r="J215" s="323"/>
      <c r="K215" s="323">
        <f t="shared" si="7"/>
        <v>0</v>
      </c>
      <c r="L215" s="284"/>
      <c r="Q215" s="302"/>
    </row>
    <row r="216" spans="1:17" ht="15" customHeight="1" x14ac:dyDescent="0.25">
      <c r="A216" s="287" t="s">
        <v>1591</v>
      </c>
      <c r="B216" s="311" t="s">
        <v>448</v>
      </c>
      <c r="C216" s="311" t="s">
        <v>448</v>
      </c>
      <c r="D216" s="311" t="s">
        <v>1305</v>
      </c>
      <c r="E216" s="319" t="s">
        <v>1604</v>
      </c>
      <c r="F216" s="320" t="s">
        <v>1604</v>
      </c>
      <c r="G216" s="321" t="s">
        <v>1605</v>
      </c>
      <c r="H216" s="322"/>
      <c r="I216" s="297">
        <v>0</v>
      </c>
      <c r="J216" s="323"/>
      <c r="K216" s="323">
        <f t="shared" si="7"/>
        <v>0</v>
      </c>
      <c r="L216" s="284"/>
      <c r="Q216" s="302"/>
    </row>
    <row r="217" spans="1:17" ht="15" customHeight="1" x14ac:dyDescent="0.25">
      <c r="A217" s="279"/>
      <c r="B217" s="279"/>
      <c r="C217" s="279"/>
      <c r="D217" s="279"/>
      <c r="E217" s="285" t="s">
        <v>1606</v>
      </c>
      <c r="F217" s="286" t="s">
        <v>1606</v>
      </c>
      <c r="G217" s="282" t="s">
        <v>1607</v>
      </c>
      <c r="H217" s="283">
        <f>SUM(H218:H222)</f>
        <v>0</v>
      </c>
      <c r="I217" s="297">
        <v>0</v>
      </c>
      <c r="J217" s="283">
        <f>SUM(J218:J222)</f>
        <v>0</v>
      </c>
      <c r="K217" s="283">
        <f>SUM(K218:K222)</f>
        <v>2506657.29</v>
      </c>
      <c r="L217" s="284"/>
    </row>
    <row r="218" spans="1:17" ht="15" customHeight="1" x14ac:dyDescent="0.25">
      <c r="A218" s="287" t="s">
        <v>1608</v>
      </c>
      <c r="B218" s="311" t="s">
        <v>512</v>
      </c>
      <c r="C218" s="311" t="s">
        <v>512</v>
      </c>
      <c r="D218" s="311" t="s">
        <v>1305</v>
      </c>
      <c r="E218" s="319" t="s">
        <v>1609</v>
      </c>
      <c r="F218" s="320" t="s">
        <v>1609</v>
      </c>
      <c r="G218" s="321" t="s">
        <v>1610</v>
      </c>
      <c r="H218" s="322"/>
      <c r="I218" s="297">
        <v>0</v>
      </c>
      <c r="J218" s="323"/>
      <c r="K218" s="323">
        <f>+I218+J218</f>
        <v>0</v>
      </c>
      <c r="L218" s="284"/>
      <c r="Q218" s="302"/>
    </row>
    <row r="219" spans="1:17" ht="15" customHeight="1" x14ac:dyDescent="0.25">
      <c r="A219" s="287" t="s">
        <v>1608</v>
      </c>
      <c r="B219" s="311" t="s">
        <v>516</v>
      </c>
      <c r="C219" s="311" t="s">
        <v>516</v>
      </c>
      <c r="D219" s="311" t="s">
        <v>1305</v>
      </c>
      <c r="E219" s="319" t="s">
        <v>1611</v>
      </c>
      <c r="F219" s="320" t="s">
        <v>1611</v>
      </c>
      <c r="G219" s="321" t="s">
        <v>1612</v>
      </c>
      <c r="H219" s="322"/>
      <c r="I219" s="297">
        <v>2501991.29</v>
      </c>
      <c r="J219" s="323"/>
      <c r="K219" s="323">
        <f>+I219+J219</f>
        <v>2501991.29</v>
      </c>
      <c r="L219" s="284"/>
      <c r="Q219" s="302"/>
    </row>
    <row r="220" spans="1:17" ht="15" customHeight="1" x14ac:dyDescent="0.25">
      <c r="A220" s="287" t="s">
        <v>1608</v>
      </c>
      <c r="B220" s="311" t="s">
        <v>518</v>
      </c>
      <c r="C220" s="311" t="s">
        <v>518</v>
      </c>
      <c r="D220" s="311" t="s">
        <v>1305</v>
      </c>
      <c r="E220" s="319" t="s">
        <v>1613</v>
      </c>
      <c r="F220" s="320" t="s">
        <v>1613</v>
      </c>
      <c r="G220" s="321" t="s">
        <v>1614</v>
      </c>
      <c r="H220" s="322"/>
      <c r="I220" s="297">
        <v>0</v>
      </c>
      <c r="J220" s="323"/>
      <c r="K220" s="323">
        <f>+I220+J220</f>
        <v>0</v>
      </c>
      <c r="L220" s="284"/>
      <c r="Q220" s="302"/>
    </row>
    <row r="221" spans="1:17" ht="15" customHeight="1" x14ac:dyDescent="0.25">
      <c r="A221" s="287" t="s">
        <v>1615</v>
      </c>
      <c r="B221" s="311" t="s">
        <v>524</v>
      </c>
      <c r="C221" s="311" t="s">
        <v>524</v>
      </c>
      <c r="D221" s="311" t="s">
        <v>1616</v>
      </c>
      <c r="E221" s="319" t="s">
        <v>1617</v>
      </c>
      <c r="F221" s="320" t="s">
        <v>1617</v>
      </c>
      <c r="G221" s="321" t="s">
        <v>1618</v>
      </c>
      <c r="H221" s="322"/>
      <c r="I221" s="297">
        <v>0</v>
      </c>
      <c r="J221" s="323"/>
      <c r="K221" s="323">
        <f>+I221+J221</f>
        <v>0</v>
      </c>
      <c r="L221" s="284"/>
      <c r="Q221" s="302"/>
    </row>
    <row r="222" spans="1:17" ht="15" customHeight="1" x14ac:dyDescent="0.25">
      <c r="A222" s="287" t="s">
        <v>1615</v>
      </c>
      <c r="B222" s="311" t="s">
        <v>528</v>
      </c>
      <c r="C222" s="311" t="s">
        <v>528</v>
      </c>
      <c r="D222" s="311" t="s">
        <v>1616</v>
      </c>
      <c r="E222" s="319" t="s">
        <v>1619</v>
      </c>
      <c r="F222" s="320" t="s">
        <v>1619</v>
      </c>
      <c r="G222" s="321" t="s">
        <v>1620</v>
      </c>
      <c r="H222" s="322"/>
      <c r="I222" s="297">
        <v>4666</v>
      </c>
      <c r="J222" s="323"/>
      <c r="K222" s="323">
        <f>+I222+J222</f>
        <v>4666</v>
      </c>
      <c r="L222" s="284"/>
      <c r="Q222" s="302"/>
    </row>
    <row r="223" spans="1:17" ht="15" customHeight="1" x14ac:dyDescent="0.25">
      <c r="A223" s="279"/>
      <c r="B223" s="279"/>
      <c r="C223" s="279"/>
      <c r="D223" s="279"/>
      <c r="E223" s="285" t="s">
        <v>1621</v>
      </c>
      <c r="F223" s="286" t="s">
        <v>1621</v>
      </c>
      <c r="G223" s="282" t="s">
        <v>1622</v>
      </c>
      <c r="H223" s="283">
        <f>SUM(H224:H228)</f>
        <v>0</v>
      </c>
      <c r="I223" s="297">
        <v>0</v>
      </c>
      <c r="J223" s="330"/>
      <c r="K223" s="330">
        <f>SUM(K224:K228)</f>
        <v>7063242.75</v>
      </c>
      <c r="L223" s="284"/>
    </row>
    <row r="224" spans="1:17" ht="15" customHeight="1" x14ac:dyDescent="0.25">
      <c r="A224" s="293" t="s">
        <v>1623</v>
      </c>
      <c r="B224" s="331" t="s">
        <v>466</v>
      </c>
      <c r="C224" s="331" t="s">
        <v>466</v>
      </c>
      <c r="D224" s="331" t="s">
        <v>1305</v>
      </c>
      <c r="E224" s="317" t="s">
        <v>1624</v>
      </c>
      <c r="F224" s="332" t="s">
        <v>1624</v>
      </c>
      <c r="G224" s="314" t="s">
        <v>1625</v>
      </c>
      <c r="H224" s="315"/>
      <c r="I224" s="297">
        <v>0</v>
      </c>
      <c r="J224" s="316"/>
      <c r="K224" s="316">
        <f>+I224+J224</f>
        <v>0</v>
      </c>
      <c r="L224" s="284"/>
      <c r="Q224" s="302"/>
    </row>
    <row r="225" spans="1:17" ht="15" customHeight="1" x14ac:dyDescent="0.25">
      <c r="A225" s="287" t="s">
        <v>1623</v>
      </c>
      <c r="B225" s="311" t="s">
        <v>476</v>
      </c>
      <c r="C225" s="311" t="s">
        <v>476</v>
      </c>
      <c r="D225" s="311" t="s">
        <v>1305</v>
      </c>
      <c r="E225" s="312" t="s">
        <v>1626</v>
      </c>
      <c r="F225" s="313" t="s">
        <v>1626</v>
      </c>
      <c r="G225" s="314" t="s">
        <v>1627</v>
      </c>
      <c r="H225" s="315"/>
      <c r="I225" s="297">
        <v>7063242.75</v>
      </c>
      <c r="J225" s="316"/>
      <c r="K225" s="316">
        <f>+I225+J225</f>
        <v>7063242.75</v>
      </c>
      <c r="L225" s="284"/>
      <c r="Q225" s="302"/>
    </row>
    <row r="226" spans="1:17" ht="15" customHeight="1" x14ac:dyDescent="0.25">
      <c r="A226" s="287" t="s">
        <v>1623</v>
      </c>
      <c r="B226" s="311" t="s">
        <v>476</v>
      </c>
      <c r="C226" s="311" t="s">
        <v>476</v>
      </c>
      <c r="D226" s="311" t="s">
        <v>1305</v>
      </c>
      <c r="E226" s="312" t="s">
        <v>1628</v>
      </c>
      <c r="F226" s="313" t="s">
        <v>1628</v>
      </c>
      <c r="G226" s="314" t="s">
        <v>1629</v>
      </c>
      <c r="H226" s="315"/>
      <c r="I226" s="297">
        <v>0</v>
      </c>
      <c r="J226" s="316"/>
      <c r="K226" s="316">
        <f>+I226+J226</f>
        <v>0</v>
      </c>
      <c r="L226" s="284"/>
      <c r="Q226" s="302"/>
    </row>
    <row r="227" spans="1:17" ht="15" customHeight="1" x14ac:dyDescent="0.25">
      <c r="A227" s="287" t="s">
        <v>1623</v>
      </c>
      <c r="B227" s="311" t="s">
        <v>478</v>
      </c>
      <c r="C227" s="311" t="s">
        <v>478</v>
      </c>
      <c r="D227" s="311" t="s">
        <v>1305</v>
      </c>
      <c r="E227" s="312" t="s">
        <v>1630</v>
      </c>
      <c r="F227" s="313" t="s">
        <v>1630</v>
      </c>
      <c r="G227" s="314" t="s">
        <v>1631</v>
      </c>
      <c r="H227" s="315"/>
      <c r="I227" s="297">
        <v>0</v>
      </c>
      <c r="J227" s="316"/>
      <c r="K227" s="316">
        <f>+I227+J227</f>
        <v>0</v>
      </c>
      <c r="L227" s="284"/>
      <c r="Q227" s="302"/>
    </row>
    <row r="228" spans="1:17" ht="15" customHeight="1" x14ac:dyDescent="0.25">
      <c r="A228" s="287" t="s">
        <v>1623</v>
      </c>
      <c r="B228" s="311" t="s">
        <v>480</v>
      </c>
      <c r="C228" s="311" t="s">
        <v>480</v>
      </c>
      <c r="D228" s="311" t="s">
        <v>1305</v>
      </c>
      <c r="E228" s="312" t="s">
        <v>1632</v>
      </c>
      <c r="F228" s="313" t="s">
        <v>1632</v>
      </c>
      <c r="G228" s="314" t="s">
        <v>1633</v>
      </c>
      <c r="H228" s="315"/>
      <c r="I228" s="297">
        <v>0</v>
      </c>
      <c r="J228" s="316"/>
      <c r="K228" s="316">
        <f>+I228+J228</f>
        <v>0</v>
      </c>
      <c r="L228" s="284"/>
      <c r="Q228" s="302"/>
    </row>
    <row r="229" spans="1:17" ht="15" customHeight="1" x14ac:dyDescent="0.25">
      <c r="A229" s="279"/>
      <c r="B229" s="279"/>
      <c r="C229" s="279"/>
      <c r="D229" s="279"/>
      <c r="E229" s="285" t="s">
        <v>1634</v>
      </c>
      <c r="F229" s="286" t="s">
        <v>1634</v>
      </c>
      <c r="G229" s="282" t="s">
        <v>1635</v>
      </c>
      <c r="H229" s="283">
        <f>SUM(H230:H249)</f>
        <v>0</v>
      </c>
      <c r="I229" s="297">
        <v>0</v>
      </c>
      <c r="J229" s="330"/>
      <c r="K229" s="330">
        <f>SUM(K230:K251)</f>
        <v>7377847.0699999994</v>
      </c>
      <c r="L229" s="284"/>
    </row>
    <row r="230" spans="1:17" ht="15" customHeight="1" x14ac:dyDescent="0.25">
      <c r="A230" s="287" t="s">
        <v>1636</v>
      </c>
      <c r="B230" s="311" t="s">
        <v>574</v>
      </c>
      <c r="C230" s="311" t="s">
        <v>574</v>
      </c>
      <c r="D230" s="311" t="s">
        <v>1305</v>
      </c>
      <c r="E230" s="312" t="s">
        <v>1637</v>
      </c>
      <c r="F230" s="313" t="s">
        <v>1637</v>
      </c>
      <c r="G230" s="314" t="s">
        <v>1638</v>
      </c>
      <c r="H230" s="315"/>
      <c r="I230" s="297">
        <v>0</v>
      </c>
      <c r="J230" s="316"/>
      <c r="K230" s="316">
        <f t="shared" ref="K230:K251" si="8">+I230+J230</f>
        <v>0</v>
      </c>
      <c r="L230" s="284"/>
      <c r="Q230" s="302"/>
    </row>
    <row r="231" spans="1:17" ht="15" customHeight="1" x14ac:dyDescent="0.25">
      <c r="A231" s="287" t="s">
        <v>1636</v>
      </c>
      <c r="B231" s="311" t="s">
        <v>568</v>
      </c>
      <c r="C231" s="311" t="s">
        <v>568</v>
      </c>
      <c r="D231" s="311" t="s">
        <v>1305</v>
      </c>
      <c r="E231" s="312" t="s">
        <v>1639</v>
      </c>
      <c r="F231" s="313" t="s">
        <v>1639</v>
      </c>
      <c r="G231" s="314" t="s">
        <v>1640</v>
      </c>
      <c r="H231" s="315"/>
      <c r="I231" s="297">
        <v>8634.7900000000009</v>
      </c>
      <c r="J231" s="316"/>
      <c r="K231" s="316">
        <f t="shared" si="8"/>
        <v>8634.7900000000009</v>
      </c>
      <c r="L231" s="284"/>
      <c r="Q231" s="302"/>
    </row>
    <row r="232" spans="1:17" ht="15" customHeight="1" x14ac:dyDescent="0.25">
      <c r="A232" s="287" t="s">
        <v>1636</v>
      </c>
      <c r="B232" s="311" t="s">
        <v>574</v>
      </c>
      <c r="C232" s="311" t="s">
        <v>574</v>
      </c>
      <c r="D232" s="311" t="s">
        <v>1305</v>
      </c>
      <c r="E232" s="312" t="s">
        <v>1641</v>
      </c>
      <c r="F232" s="313" t="s">
        <v>1641</v>
      </c>
      <c r="G232" s="314" t="s">
        <v>1642</v>
      </c>
      <c r="H232" s="315"/>
      <c r="I232" s="297">
        <v>1278.23</v>
      </c>
      <c r="J232" s="316"/>
      <c r="K232" s="316">
        <f t="shared" si="8"/>
        <v>1278.23</v>
      </c>
      <c r="L232" s="284"/>
      <c r="Q232" s="302"/>
    </row>
    <row r="233" spans="1:17" ht="15" customHeight="1" x14ac:dyDescent="0.25">
      <c r="A233" s="287" t="s">
        <v>1636</v>
      </c>
      <c r="B233" s="311" t="s">
        <v>572</v>
      </c>
      <c r="C233" s="311" t="s">
        <v>572</v>
      </c>
      <c r="D233" s="311" t="s">
        <v>1305</v>
      </c>
      <c r="E233" s="312" t="s">
        <v>1643</v>
      </c>
      <c r="F233" s="313" t="s">
        <v>1643</v>
      </c>
      <c r="G233" s="314" t="s">
        <v>1644</v>
      </c>
      <c r="H233" s="315"/>
      <c r="I233" s="297">
        <v>2544781.4300000002</v>
      </c>
      <c r="J233" s="316"/>
      <c r="K233" s="316">
        <f t="shared" si="8"/>
        <v>2544781.4300000002</v>
      </c>
      <c r="L233" s="284"/>
      <c r="Q233" s="302"/>
    </row>
    <row r="234" spans="1:17" ht="15" customHeight="1" x14ac:dyDescent="0.25">
      <c r="A234" s="287" t="s">
        <v>1636</v>
      </c>
      <c r="B234" s="311" t="s">
        <v>574</v>
      </c>
      <c r="C234" s="311" t="s">
        <v>574</v>
      </c>
      <c r="D234" s="311" t="s">
        <v>1305</v>
      </c>
      <c r="E234" s="312" t="s">
        <v>1645</v>
      </c>
      <c r="F234" s="313" t="s">
        <v>1645</v>
      </c>
      <c r="G234" s="314" t="s">
        <v>1646</v>
      </c>
      <c r="H234" s="315"/>
      <c r="I234" s="297">
        <v>0</v>
      </c>
      <c r="J234" s="316"/>
      <c r="K234" s="316">
        <f t="shared" si="8"/>
        <v>0</v>
      </c>
      <c r="L234" s="284"/>
      <c r="Q234" s="302"/>
    </row>
    <row r="235" spans="1:17" ht="15" customHeight="1" x14ac:dyDescent="0.25">
      <c r="A235" s="287" t="s">
        <v>1636</v>
      </c>
      <c r="B235" s="311" t="s">
        <v>574</v>
      </c>
      <c r="C235" s="311" t="s">
        <v>574</v>
      </c>
      <c r="D235" s="311" t="s">
        <v>1305</v>
      </c>
      <c r="E235" s="312" t="s">
        <v>1647</v>
      </c>
      <c r="F235" s="313" t="s">
        <v>1647</v>
      </c>
      <c r="G235" s="314" t="s">
        <v>1648</v>
      </c>
      <c r="H235" s="315"/>
      <c r="I235" s="297">
        <v>0</v>
      </c>
      <c r="J235" s="316"/>
      <c r="K235" s="316">
        <f t="shared" si="8"/>
        <v>0</v>
      </c>
      <c r="L235" s="284"/>
      <c r="Q235" s="302"/>
    </row>
    <row r="236" spans="1:17" ht="15" customHeight="1" x14ac:dyDescent="0.25">
      <c r="A236" s="287" t="s">
        <v>1636</v>
      </c>
      <c r="B236" s="311" t="s">
        <v>574</v>
      </c>
      <c r="C236" s="311" t="s">
        <v>574</v>
      </c>
      <c r="D236" s="311" t="s">
        <v>1305</v>
      </c>
      <c r="E236" s="312" t="s">
        <v>1649</v>
      </c>
      <c r="F236" s="313" t="s">
        <v>1649</v>
      </c>
      <c r="G236" s="314" t="s">
        <v>1650</v>
      </c>
      <c r="H236" s="315"/>
      <c r="I236" s="297">
        <v>201930.28</v>
      </c>
      <c r="J236" s="316"/>
      <c r="K236" s="316">
        <f t="shared" si="8"/>
        <v>201930.28</v>
      </c>
      <c r="L236" s="284"/>
      <c r="Q236" s="302"/>
    </row>
    <row r="237" spans="1:17" ht="15" customHeight="1" x14ac:dyDescent="0.25">
      <c r="A237" s="287" t="s">
        <v>1636</v>
      </c>
      <c r="B237" s="311" t="s">
        <v>574</v>
      </c>
      <c r="C237" s="311" t="s">
        <v>574</v>
      </c>
      <c r="D237" s="311" t="s">
        <v>1305</v>
      </c>
      <c r="E237" s="312" t="s">
        <v>1651</v>
      </c>
      <c r="F237" s="313" t="s">
        <v>1651</v>
      </c>
      <c r="G237" s="314" t="s">
        <v>1652</v>
      </c>
      <c r="H237" s="315"/>
      <c r="I237" s="297">
        <v>3389139.82</v>
      </c>
      <c r="J237" s="316"/>
      <c r="K237" s="316">
        <f t="shared" si="8"/>
        <v>3389139.82</v>
      </c>
      <c r="L237" s="284"/>
      <c r="Q237" s="302"/>
    </row>
    <row r="238" spans="1:17" ht="15" customHeight="1" x14ac:dyDescent="0.25">
      <c r="A238" s="287" t="s">
        <v>1636</v>
      </c>
      <c r="B238" s="311" t="s">
        <v>574</v>
      </c>
      <c r="C238" s="311" t="s">
        <v>574</v>
      </c>
      <c r="D238" s="311" t="s">
        <v>1305</v>
      </c>
      <c r="E238" s="312" t="s">
        <v>1653</v>
      </c>
      <c r="F238" s="313" t="s">
        <v>1653</v>
      </c>
      <c r="G238" s="314" t="s">
        <v>1654</v>
      </c>
      <c r="H238" s="315"/>
      <c r="I238" s="297">
        <v>0</v>
      </c>
      <c r="J238" s="316"/>
      <c r="K238" s="316">
        <f t="shared" si="8"/>
        <v>0</v>
      </c>
      <c r="L238" s="284"/>
      <c r="Q238" s="302"/>
    </row>
    <row r="239" spans="1:17" ht="15" customHeight="1" x14ac:dyDescent="0.25">
      <c r="A239" s="287" t="s">
        <v>1636</v>
      </c>
      <c r="B239" s="311" t="s">
        <v>574</v>
      </c>
      <c r="C239" s="311" t="s">
        <v>574</v>
      </c>
      <c r="D239" s="311" t="s">
        <v>1305</v>
      </c>
      <c r="E239" s="312" t="s">
        <v>1655</v>
      </c>
      <c r="F239" s="313" t="s">
        <v>1655</v>
      </c>
      <c r="G239" s="314" t="s">
        <v>1656</v>
      </c>
      <c r="H239" s="315"/>
      <c r="I239" s="297">
        <v>0</v>
      </c>
      <c r="J239" s="316"/>
      <c r="K239" s="316">
        <f t="shared" si="8"/>
        <v>0</v>
      </c>
      <c r="L239" s="284"/>
      <c r="Q239" s="302"/>
    </row>
    <row r="240" spans="1:17" ht="15" customHeight="1" x14ac:dyDescent="0.25">
      <c r="A240" s="287" t="s">
        <v>1636</v>
      </c>
      <c r="B240" s="311" t="s">
        <v>574</v>
      </c>
      <c r="C240" s="311" t="s">
        <v>574</v>
      </c>
      <c r="D240" s="311" t="s">
        <v>1305</v>
      </c>
      <c r="E240" s="312" t="s">
        <v>1657</v>
      </c>
      <c r="F240" s="313" t="s">
        <v>1657</v>
      </c>
      <c r="G240" s="314" t="s">
        <v>1658</v>
      </c>
      <c r="H240" s="315"/>
      <c r="I240" s="297">
        <v>87189</v>
      </c>
      <c r="J240" s="316"/>
      <c r="K240" s="316">
        <f t="shared" si="8"/>
        <v>87189</v>
      </c>
      <c r="L240" s="284"/>
      <c r="Q240" s="302"/>
    </row>
    <row r="241" spans="1:17" ht="15" customHeight="1" x14ac:dyDescent="0.25">
      <c r="A241" s="287" t="s">
        <v>1636</v>
      </c>
      <c r="B241" s="311" t="s">
        <v>574</v>
      </c>
      <c r="C241" s="311" t="s">
        <v>574</v>
      </c>
      <c r="D241" s="311" t="s">
        <v>1305</v>
      </c>
      <c r="E241" s="312" t="s">
        <v>1659</v>
      </c>
      <c r="F241" s="313" t="s">
        <v>1659</v>
      </c>
      <c r="G241" s="314" t="s">
        <v>1660</v>
      </c>
      <c r="H241" s="315"/>
      <c r="I241" s="297">
        <v>1043356.98</v>
      </c>
      <c r="J241" s="316"/>
      <c r="K241" s="316">
        <f t="shared" si="8"/>
        <v>1043356.98</v>
      </c>
      <c r="L241" s="284"/>
      <c r="Q241" s="302"/>
    </row>
    <row r="242" spans="1:17" ht="15" customHeight="1" x14ac:dyDescent="0.25">
      <c r="A242" s="287" t="s">
        <v>1636</v>
      </c>
      <c r="B242" s="311" t="s">
        <v>574</v>
      </c>
      <c r="C242" s="311" t="s">
        <v>574</v>
      </c>
      <c r="D242" s="311" t="s">
        <v>1305</v>
      </c>
      <c r="E242" s="312" t="s">
        <v>1661</v>
      </c>
      <c r="F242" s="313" t="s">
        <v>1661</v>
      </c>
      <c r="G242" s="314" t="s">
        <v>1662</v>
      </c>
      <c r="H242" s="315"/>
      <c r="I242" s="297">
        <v>26727.05</v>
      </c>
      <c r="J242" s="316"/>
      <c r="K242" s="316">
        <f t="shared" si="8"/>
        <v>26727.05</v>
      </c>
      <c r="L242" s="284"/>
      <c r="Q242" s="302"/>
    </row>
    <row r="243" spans="1:17" ht="15" customHeight="1" x14ac:dyDescent="0.25">
      <c r="A243" s="287" t="s">
        <v>1636</v>
      </c>
      <c r="B243" s="311" t="s">
        <v>566</v>
      </c>
      <c r="C243" s="311" t="s">
        <v>566</v>
      </c>
      <c r="D243" s="311" t="s">
        <v>1663</v>
      </c>
      <c r="E243" s="312" t="s">
        <v>1664</v>
      </c>
      <c r="F243" s="313" t="s">
        <v>1664</v>
      </c>
      <c r="G243" s="314" t="s">
        <v>1665</v>
      </c>
      <c r="H243" s="315"/>
      <c r="I243" s="297">
        <v>35664.57</v>
      </c>
      <c r="J243" s="316"/>
      <c r="K243" s="316">
        <f t="shared" si="8"/>
        <v>35664.57</v>
      </c>
      <c r="L243" s="284"/>
      <c r="Q243" s="302"/>
    </row>
    <row r="244" spans="1:17" ht="15" customHeight="1" x14ac:dyDescent="0.25">
      <c r="A244" s="293" t="s">
        <v>1636</v>
      </c>
      <c r="B244" s="311" t="s">
        <v>574</v>
      </c>
      <c r="C244" s="311" t="s">
        <v>574</v>
      </c>
      <c r="D244" s="311" t="s">
        <v>1305</v>
      </c>
      <c r="E244" s="312" t="s">
        <v>1666</v>
      </c>
      <c r="F244" s="313" t="s">
        <v>1666</v>
      </c>
      <c r="G244" s="314" t="s">
        <v>1667</v>
      </c>
      <c r="H244" s="315"/>
      <c r="I244" s="297">
        <v>9500</v>
      </c>
      <c r="J244" s="316"/>
      <c r="K244" s="316">
        <f t="shared" si="8"/>
        <v>9500</v>
      </c>
      <c r="L244" s="284"/>
      <c r="Q244" s="302"/>
    </row>
    <row r="245" spans="1:17" ht="15" customHeight="1" x14ac:dyDescent="0.25">
      <c r="A245" s="287" t="s">
        <v>1636</v>
      </c>
      <c r="B245" s="311" t="s">
        <v>574</v>
      </c>
      <c r="C245" s="311" t="s">
        <v>574</v>
      </c>
      <c r="D245" s="311" t="s">
        <v>1305</v>
      </c>
      <c r="E245" s="312" t="s">
        <v>1668</v>
      </c>
      <c r="F245" s="313" t="s">
        <v>1668</v>
      </c>
      <c r="G245" s="314" t="s">
        <v>1669</v>
      </c>
      <c r="H245" s="315"/>
      <c r="I245" s="297">
        <v>0</v>
      </c>
      <c r="J245" s="316"/>
      <c r="K245" s="316">
        <f t="shared" si="8"/>
        <v>0</v>
      </c>
      <c r="L245" s="284"/>
      <c r="Q245" s="302"/>
    </row>
    <row r="246" spans="1:17" ht="15" customHeight="1" x14ac:dyDescent="0.25">
      <c r="A246" s="287" t="s">
        <v>1636</v>
      </c>
      <c r="B246" s="311" t="s">
        <v>574</v>
      </c>
      <c r="C246" s="311" t="s">
        <v>574</v>
      </c>
      <c r="D246" s="311" t="s">
        <v>1305</v>
      </c>
      <c r="E246" s="312" t="s">
        <v>1670</v>
      </c>
      <c r="F246" s="313" t="s">
        <v>1670</v>
      </c>
      <c r="G246" s="314" t="s">
        <v>1671</v>
      </c>
      <c r="H246" s="315"/>
      <c r="I246" s="297">
        <v>0</v>
      </c>
      <c r="J246" s="316"/>
      <c r="K246" s="316">
        <f t="shared" si="8"/>
        <v>0</v>
      </c>
      <c r="L246" s="284"/>
      <c r="Q246" s="302"/>
    </row>
    <row r="247" spans="1:17" ht="15" customHeight="1" x14ac:dyDescent="0.25">
      <c r="A247" s="287" t="s">
        <v>1636</v>
      </c>
      <c r="B247" s="311" t="s">
        <v>570</v>
      </c>
      <c r="C247" s="311" t="s">
        <v>570</v>
      </c>
      <c r="D247" s="311" t="s">
        <v>1305</v>
      </c>
      <c r="E247" s="312" t="s">
        <v>1672</v>
      </c>
      <c r="F247" s="313" t="s">
        <v>1672</v>
      </c>
      <c r="G247" s="314" t="s">
        <v>1673</v>
      </c>
      <c r="H247" s="315"/>
      <c r="I247" s="297">
        <v>0</v>
      </c>
      <c r="J247" s="316"/>
      <c r="K247" s="316">
        <f t="shared" si="8"/>
        <v>0</v>
      </c>
      <c r="L247" s="284"/>
      <c r="Q247" s="302"/>
    </row>
    <row r="248" spans="1:17" ht="15" customHeight="1" x14ac:dyDescent="0.25">
      <c r="A248" s="287" t="s">
        <v>1636</v>
      </c>
      <c r="B248" s="311" t="s">
        <v>570</v>
      </c>
      <c r="C248" s="311" t="s">
        <v>570</v>
      </c>
      <c r="D248" s="311" t="s">
        <v>1305</v>
      </c>
      <c r="E248" s="312" t="s">
        <v>1674</v>
      </c>
      <c r="F248" s="313" t="s">
        <v>1674</v>
      </c>
      <c r="G248" s="314" t="s">
        <v>1675</v>
      </c>
      <c r="H248" s="315"/>
      <c r="I248" s="297">
        <v>0</v>
      </c>
      <c r="J248" s="316"/>
      <c r="K248" s="316">
        <f t="shared" si="8"/>
        <v>0</v>
      </c>
      <c r="L248" s="284"/>
      <c r="Q248" s="302"/>
    </row>
    <row r="249" spans="1:17" ht="15" customHeight="1" x14ac:dyDescent="0.25">
      <c r="A249" s="293" t="s">
        <v>1636</v>
      </c>
      <c r="B249" s="311" t="s">
        <v>576</v>
      </c>
      <c r="C249" s="311" t="s">
        <v>576</v>
      </c>
      <c r="D249" s="311" t="s">
        <v>1305</v>
      </c>
      <c r="E249" s="317" t="s">
        <v>1676</v>
      </c>
      <c r="F249" s="332" t="s">
        <v>1676</v>
      </c>
      <c r="G249" s="314" t="s">
        <v>1677</v>
      </c>
      <c r="H249" s="315"/>
      <c r="I249" s="297">
        <v>22492.799999999999</v>
      </c>
      <c r="J249" s="301"/>
      <c r="K249" s="316">
        <f t="shared" si="8"/>
        <v>22492.799999999999</v>
      </c>
      <c r="L249" s="284"/>
      <c r="Q249" s="302"/>
    </row>
    <row r="250" spans="1:17" ht="15" customHeight="1" x14ac:dyDescent="0.25">
      <c r="A250" s="293" t="s">
        <v>1636</v>
      </c>
      <c r="B250" s="311" t="s">
        <v>578</v>
      </c>
      <c r="C250" s="311" t="s">
        <v>578</v>
      </c>
      <c r="D250" s="311" t="s">
        <v>1305</v>
      </c>
      <c r="E250" s="317" t="s">
        <v>1678</v>
      </c>
      <c r="F250" s="332" t="s">
        <v>1678</v>
      </c>
      <c r="G250" s="314" t="s">
        <v>1679</v>
      </c>
      <c r="H250" s="315"/>
      <c r="I250" s="297">
        <v>0</v>
      </c>
      <c r="J250" s="301"/>
      <c r="K250" s="316">
        <f t="shared" si="8"/>
        <v>0</v>
      </c>
      <c r="L250" s="284"/>
      <c r="Q250" s="302"/>
    </row>
    <row r="251" spans="1:17" ht="15" customHeight="1" x14ac:dyDescent="0.25">
      <c r="A251" s="293" t="s">
        <v>1636</v>
      </c>
      <c r="B251" s="311" t="s">
        <v>574</v>
      </c>
      <c r="C251" s="311" t="s">
        <v>574</v>
      </c>
      <c r="D251" s="311" t="s">
        <v>1305</v>
      </c>
      <c r="E251" s="317" t="s">
        <v>1680</v>
      </c>
      <c r="F251" s="332" t="s">
        <v>1680</v>
      </c>
      <c r="G251" s="314" t="s">
        <v>1681</v>
      </c>
      <c r="H251" s="315"/>
      <c r="I251" s="297">
        <v>7152.12</v>
      </c>
      <c r="J251" s="301"/>
      <c r="K251" s="316">
        <f t="shared" si="8"/>
        <v>7152.12</v>
      </c>
      <c r="L251" s="284"/>
      <c r="Q251" s="302"/>
    </row>
    <row r="252" spans="1:17" ht="15" customHeight="1" x14ac:dyDescent="0.25">
      <c r="A252" s="333"/>
      <c r="B252" s="333"/>
      <c r="C252" s="333"/>
      <c r="D252" s="333"/>
      <c r="E252" s="285" t="s">
        <v>1682</v>
      </c>
      <c r="F252" s="286" t="s">
        <v>1682</v>
      </c>
      <c r="G252" s="282" t="s">
        <v>1683</v>
      </c>
      <c r="H252" s="283">
        <f>SUM(H253:H266)</f>
        <v>0</v>
      </c>
      <c r="I252" s="297">
        <v>0</v>
      </c>
      <c r="J252" s="283">
        <f>SUM(J253:J266)</f>
        <v>0</v>
      </c>
      <c r="K252" s="283">
        <f>SUM(K253:K266)</f>
        <v>1976865.71</v>
      </c>
      <c r="L252" s="284"/>
    </row>
    <row r="253" spans="1:17" ht="15" customHeight="1" x14ac:dyDescent="0.25">
      <c r="A253" s="293" t="s">
        <v>1684</v>
      </c>
      <c r="B253" s="331" t="s">
        <v>550</v>
      </c>
      <c r="C253" s="331" t="s">
        <v>550</v>
      </c>
      <c r="D253" s="331" t="s">
        <v>1685</v>
      </c>
      <c r="E253" s="312" t="s">
        <v>1686</v>
      </c>
      <c r="F253" s="313" t="s">
        <v>1686</v>
      </c>
      <c r="G253" s="314" t="s">
        <v>1687</v>
      </c>
      <c r="H253" s="315"/>
      <c r="I253" s="297">
        <v>0</v>
      </c>
      <c r="J253" s="301"/>
      <c r="K253" s="316">
        <f t="shared" ref="K253:K266" si="9">+I253+J253</f>
        <v>0</v>
      </c>
      <c r="L253" s="284"/>
      <c r="Q253" s="302"/>
    </row>
    <row r="254" spans="1:17" ht="15" customHeight="1" x14ac:dyDescent="0.25">
      <c r="A254" s="293" t="s">
        <v>1684</v>
      </c>
      <c r="B254" s="331" t="s">
        <v>550</v>
      </c>
      <c r="C254" s="331" t="s">
        <v>550</v>
      </c>
      <c r="D254" s="331" t="s">
        <v>1685</v>
      </c>
      <c r="E254" s="312" t="s">
        <v>1688</v>
      </c>
      <c r="F254" s="313" t="s">
        <v>1688</v>
      </c>
      <c r="G254" s="314" t="s">
        <v>1689</v>
      </c>
      <c r="H254" s="315"/>
      <c r="I254" s="297">
        <v>0</v>
      </c>
      <c r="J254" s="301"/>
      <c r="K254" s="316">
        <f t="shared" si="9"/>
        <v>0</v>
      </c>
      <c r="L254" s="284"/>
      <c r="Q254" s="302"/>
    </row>
    <row r="255" spans="1:17" ht="15" customHeight="1" x14ac:dyDescent="0.25">
      <c r="A255" s="293" t="s">
        <v>1684</v>
      </c>
      <c r="B255" s="331" t="s">
        <v>552</v>
      </c>
      <c r="C255" s="331" t="s">
        <v>552</v>
      </c>
      <c r="D255" s="331" t="s">
        <v>1685</v>
      </c>
      <c r="E255" s="317" t="s">
        <v>1690</v>
      </c>
      <c r="F255" s="332" t="s">
        <v>1690</v>
      </c>
      <c r="G255" s="314" t="s">
        <v>1691</v>
      </c>
      <c r="H255" s="315"/>
      <c r="I255" s="297">
        <v>1875000</v>
      </c>
      <c r="J255" s="301"/>
      <c r="K255" s="316">
        <f t="shared" si="9"/>
        <v>1875000</v>
      </c>
      <c r="L255" s="284"/>
      <c r="Q255" s="302"/>
    </row>
    <row r="256" spans="1:17" ht="15" customHeight="1" x14ac:dyDescent="0.25">
      <c r="A256" s="293" t="s">
        <v>1684</v>
      </c>
      <c r="B256" s="331" t="s">
        <v>552</v>
      </c>
      <c r="C256" s="331" t="s">
        <v>552</v>
      </c>
      <c r="D256" s="331" t="s">
        <v>1685</v>
      </c>
      <c r="E256" s="312" t="s">
        <v>1692</v>
      </c>
      <c r="F256" s="313" t="s">
        <v>1692</v>
      </c>
      <c r="G256" s="314" t="s">
        <v>1693</v>
      </c>
      <c r="H256" s="315"/>
      <c r="I256" s="297">
        <v>87377.07</v>
      </c>
      <c r="J256" s="301"/>
      <c r="K256" s="316">
        <f t="shared" si="9"/>
        <v>87377.07</v>
      </c>
      <c r="L256" s="284"/>
      <c r="Q256" s="302"/>
    </row>
    <row r="257" spans="1:17" ht="15" customHeight="1" x14ac:dyDescent="0.25">
      <c r="A257" s="293" t="s">
        <v>1684</v>
      </c>
      <c r="B257" s="331" t="s">
        <v>554</v>
      </c>
      <c r="C257" s="331" t="s">
        <v>554</v>
      </c>
      <c r="D257" s="331" t="s">
        <v>1685</v>
      </c>
      <c r="E257" s="312" t="s">
        <v>1694</v>
      </c>
      <c r="F257" s="313" t="s">
        <v>1694</v>
      </c>
      <c r="G257" s="314" t="s">
        <v>1695</v>
      </c>
      <c r="H257" s="315"/>
      <c r="I257" s="297">
        <v>0</v>
      </c>
      <c r="J257" s="301"/>
      <c r="K257" s="316">
        <f t="shared" si="9"/>
        <v>0</v>
      </c>
      <c r="L257" s="284"/>
      <c r="Q257" s="302"/>
    </row>
    <row r="258" spans="1:17" ht="15" customHeight="1" x14ac:dyDescent="0.25">
      <c r="A258" s="293" t="s">
        <v>1684</v>
      </c>
      <c r="B258" s="331" t="s">
        <v>554</v>
      </c>
      <c r="C258" s="331" t="s">
        <v>554</v>
      </c>
      <c r="D258" s="331" t="s">
        <v>1685</v>
      </c>
      <c r="E258" s="312" t="s">
        <v>1696</v>
      </c>
      <c r="F258" s="313" t="s">
        <v>1696</v>
      </c>
      <c r="G258" s="314" t="s">
        <v>1697</v>
      </c>
      <c r="H258" s="315"/>
      <c r="I258" s="297">
        <v>0</v>
      </c>
      <c r="J258" s="301"/>
      <c r="K258" s="316">
        <f t="shared" si="9"/>
        <v>0</v>
      </c>
      <c r="L258" s="284"/>
      <c r="Q258" s="302"/>
    </row>
    <row r="259" spans="1:17" ht="15" customHeight="1" x14ac:dyDescent="0.25">
      <c r="A259" s="293" t="s">
        <v>1684</v>
      </c>
      <c r="B259" s="331" t="s">
        <v>556</v>
      </c>
      <c r="C259" s="331" t="s">
        <v>556</v>
      </c>
      <c r="D259" s="331" t="s">
        <v>1685</v>
      </c>
      <c r="E259" s="317" t="s">
        <v>1698</v>
      </c>
      <c r="F259" s="318" t="s">
        <v>1698</v>
      </c>
      <c r="G259" s="314" t="s">
        <v>1699</v>
      </c>
      <c r="H259" s="315"/>
      <c r="I259" s="297">
        <v>14488.64</v>
      </c>
      <c r="J259" s="301"/>
      <c r="K259" s="316">
        <f t="shared" si="9"/>
        <v>14488.64</v>
      </c>
      <c r="L259" s="284"/>
      <c r="Q259" s="302"/>
    </row>
    <row r="260" spans="1:17" ht="15" customHeight="1" x14ac:dyDescent="0.25">
      <c r="A260" s="293" t="s">
        <v>1684</v>
      </c>
      <c r="B260" s="331" t="s">
        <v>556</v>
      </c>
      <c r="C260" s="331" t="s">
        <v>556</v>
      </c>
      <c r="D260" s="331" t="s">
        <v>1685</v>
      </c>
      <c r="E260" s="312" t="s">
        <v>1700</v>
      </c>
      <c r="F260" s="313" t="s">
        <v>1700</v>
      </c>
      <c r="G260" s="314" t="s">
        <v>1701</v>
      </c>
      <c r="H260" s="315"/>
      <c r="I260" s="297">
        <v>0</v>
      </c>
      <c r="J260" s="301"/>
      <c r="K260" s="316">
        <f t="shared" si="9"/>
        <v>0</v>
      </c>
      <c r="L260" s="284"/>
      <c r="Q260" s="302"/>
    </row>
    <row r="261" spans="1:17" ht="15" customHeight="1" x14ac:dyDescent="0.25">
      <c r="A261" s="293" t="s">
        <v>1684</v>
      </c>
      <c r="B261" s="331" t="s">
        <v>558</v>
      </c>
      <c r="C261" s="331" t="s">
        <v>558</v>
      </c>
      <c r="D261" s="331" t="s">
        <v>1685</v>
      </c>
      <c r="E261" s="312" t="s">
        <v>1702</v>
      </c>
      <c r="F261" s="313" t="s">
        <v>1702</v>
      </c>
      <c r="G261" s="314" t="s">
        <v>1703</v>
      </c>
      <c r="H261" s="315"/>
      <c r="I261" s="297">
        <v>0</v>
      </c>
      <c r="J261" s="301"/>
      <c r="K261" s="316">
        <f t="shared" si="9"/>
        <v>0</v>
      </c>
      <c r="L261" s="284"/>
      <c r="Q261" s="302"/>
    </row>
    <row r="262" spans="1:17" ht="15" customHeight="1" x14ac:dyDescent="0.25">
      <c r="A262" s="293" t="s">
        <v>1684</v>
      </c>
      <c r="B262" s="331" t="s">
        <v>558</v>
      </c>
      <c r="C262" s="331" t="s">
        <v>558</v>
      </c>
      <c r="D262" s="331" t="s">
        <v>1685</v>
      </c>
      <c r="E262" s="312" t="s">
        <v>1704</v>
      </c>
      <c r="F262" s="313" t="s">
        <v>1704</v>
      </c>
      <c r="G262" s="314" t="s">
        <v>1705</v>
      </c>
      <c r="H262" s="315"/>
      <c r="I262" s="297">
        <v>0</v>
      </c>
      <c r="J262" s="301"/>
      <c r="K262" s="316">
        <f t="shared" si="9"/>
        <v>0</v>
      </c>
      <c r="L262" s="284"/>
      <c r="Q262" s="302"/>
    </row>
    <row r="263" spans="1:17" ht="15" customHeight="1" x14ac:dyDescent="0.25">
      <c r="A263" s="293" t="s">
        <v>1684</v>
      </c>
      <c r="B263" s="331" t="s">
        <v>560</v>
      </c>
      <c r="C263" s="331" t="s">
        <v>560</v>
      </c>
      <c r="D263" s="331" t="s">
        <v>1685</v>
      </c>
      <c r="E263" s="312" t="s">
        <v>1706</v>
      </c>
      <c r="F263" s="313" t="s">
        <v>1706</v>
      </c>
      <c r="G263" s="314" t="s">
        <v>1707</v>
      </c>
      <c r="H263" s="315"/>
      <c r="I263" s="297">
        <v>0</v>
      </c>
      <c r="J263" s="301"/>
      <c r="K263" s="316">
        <f t="shared" si="9"/>
        <v>0</v>
      </c>
      <c r="L263" s="284"/>
      <c r="Q263" s="302"/>
    </row>
    <row r="264" spans="1:17" ht="15" customHeight="1" x14ac:dyDescent="0.25">
      <c r="A264" s="293" t="s">
        <v>1684</v>
      </c>
      <c r="B264" s="331" t="s">
        <v>560</v>
      </c>
      <c r="C264" s="331" t="s">
        <v>560</v>
      </c>
      <c r="D264" s="331" t="s">
        <v>1685</v>
      </c>
      <c r="E264" s="312" t="s">
        <v>1708</v>
      </c>
      <c r="F264" s="313" t="s">
        <v>1708</v>
      </c>
      <c r="G264" s="314" t="s">
        <v>1709</v>
      </c>
      <c r="H264" s="315"/>
      <c r="I264" s="297">
        <v>0</v>
      </c>
      <c r="J264" s="301"/>
      <c r="K264" s="316">
        <f t="shared" si="9"/>
        <v>0</v>
      </c>
      <c r="L264" s="284"/>
      <c r="Q264" s="302"/>
    </row>
    <row r="265" spans="1:17" ht="15" customHeight="1" x14ac:dyDescent="0.25">
      <c r="A265" s="293" t="s">
        <v>1684</v>
      </c>
      <c r="B265" s="331" t="s">
        <v>562</v>
      </c>
      <c r="C265" s="331" t="s">
        <v>562</v>
      </c>
      <c r="D265" s="331" t="s">
        <v>1685</v>
      </c>
      <c r="E265" s="312" t="s">
        <v>1710</v>
      </c>
      <c r="F265" s="313" t="s">
        <v>1710</v>
      </c>
      <c r="G265" s="314" t="s">
        <v>1711</v>
      </c>
      <c r="H265" s="315"/>
      <c r="I265" s="297">
        <v>0</v>
      </c>
      <c r="J265" s="301"/>
      <c r="K265" s="316">
        <f t="shared" si="9"/>
        <v>0</v>
      </c>
      <c r="L265" s="284"/>
      <c r="Q265" s="302"/>
    </row>
    <row r="266" spans="1:17" ht="15" customHeight="1" x14ac:dyDescent="0.25">
      <c r="A266" s="293" t="s">
        <v>1684</v>
      </c>
      <c r="B266" s="331" t="s">
        <v>562</v>
      </c>
      <c r="C266" s="331" t="s">
        <v>562</v>
      </c>
      <c r="D266" s="331" t="s">
        <v>1685</v>
      </c>
      <c r="E266" s="312" t="s">
        <v>1712</v>
      </c>
      <c r="F266" s="313" t="s">
        <v>1712</v>
      </c>
      <c r="G266" s="314" t="s">
        <v>1713</v>
      </c>
      <c r="H266" s="315"/>
      <c r="I266" s="297">
        <v>0</v>
      </c>
      <c r="J266" s="301"/>
      <c r="K266" s="316">
        <f t="shared" si="9"/>
        <v>0</v>
      </c>
      <c r="L266" s="284"/>
      <c r="Q266" s="302"/>
    </row>
    <row r="267" spans="1:17" ht="15" customHeight="1" x14ac:dyDescent="0.25">
      <c r="A267" s="279"/>
      <c r="B267" s="279"/>
      <c r="C267" s="279"/>
      <c r="D267" s="279"/>
      <c r="E267" s="285" t="s">
        <v>1714</v>
      </c>
      <c r="F267" s="286" t="s">
        <v>1714</v>
      </c>
      <c r="G267" s="282" t="s">
        <v>1715</v>
      </c>
      <c r="H267" s="283">
        <f>SUM(H268:H291)</f>
        <v>0</v>
      </c>
      <c r="I267" s="297">
        <v>0</v>
      </c>
      <c r="J267" s="283">
        <f>SUM(J268:J291)</f>
        <v>0</v>
      </c>
      <c r="K267" s="283">
        <f>SUM(K268:K291)</f>
        <v>6295290.620000001</v>
      </c>
      <c r="L267" s="284"/>
    </row>
    <row r="268" spans="1:17" ht="15" customHeight="1" x14ac:dyDescent="0.25">
      <c r="A268" s="293" t="s">
        <v>1716</v>
      </c>
      <c r="B268" s="331" t="s">
        <v>582</v>
      </c>
      <c r="C268" s="331" t="s">
        <v>582</v>
      </c>
      <c r="D268" s="331" t="s">
        <v>1717</v>
      </c>
      <c r="E268" s="317" t="s">
        <v>1718</v>
      </c>
      <c r="F268" s="332" t="s">
        <v>1718</v>
      </c>
      <c r="G268" s="314" t="s">
        <v>1719</v>
      </c>
      <c r="H268" s="315"/>
      <c r="I268" s="297">
        <v>11899.44</v>
      </c>
      <c r="J268" s="301"/>
      <c r="K268" s="316">
        <f t="shared" ref="K268:K291" si="10">+I268+J268</f>
        <v>11899.44</v>
      </c>
      <c r="L268" s="284"/>
      <c r="Q268" s="302"/>
    </row>
    <row r="269" spans="1:17" ht="15" customHeight="1" x14ac:dyDescent="0.25">
      <c r="A269" s="293" t="s">
        <v>1716</v>
      </c>
      <c r="B269" s="311" t="s">
        <v>584</v>
      </c>
      <c r="C269" s="311" t="s">
        <v>584</v>
      </c>
      <c r="D269" s="311" t="s">
        <v>1717</v>
      </c>
      <c r="E269" s="312" t="s">
        <v>1720</v>
      </c>
      <c r="F269" s="313" t="s">
        <v>1720</v>
      </c>
      <c r="G269" s="314" t="s">
        <v>1721</v>
      </c>
      <c r="H269" s="315"/>
      <c r="I269" s="297">
        <v>0</v>
      </c>
      <c r="J269" s="301"/>
      <c r="K269" s="316">
        <f t="shared" si="10"/>
        <v>0</v>
      </c>
      <c r="L269" s="284"/>
      <c r="Q269" s="302"/>
    </row>
    <row r="270" spans="1:17" ht="15" customHeight="1" x14ac:dyDescent="0.25">
      <c r="A270" s="287" t="s">
        <v>1716</v>
      </c>
      <c r="B270" s="331" t="s">
        <v>588</v>
      </c>
      <c r="C270" s="331" t="s">
        <v>588</v>
      </c>
      <c r="D270" s="331" t="s">
        <v>1717</v>
      </c>
      <c r="E270" s="312" t="s">
        <v>1722</v>
      </c>
      <c r="F270" s="313" t="s">
        <v>1722</v>
      </c>
      <c r="G270" s="314" t="s">
        <v>1723</v>
      </c>
      <c r="H270" s="315"/>
      <c r="I270" s="297">
        <v>1948036.2</v>
      </c>
      <c r="J270" s="301"/>
      <c r="K270" s="316">
        <f t="shared" si="10"/>
        <v>1948036.2</v>
      </c>
      <c r="L270" s="284"/>
      <c r="Q270" s="302"/>
    </row>
    <row r="271" spans="1:17" ht="15" customHeight="1" x14ac:dyDescent="0.25">
      <c r="A271" s="293" t="s">
        <v>1716</v>
      </c>
      <c r="B271" s="331" t="s">
        <v>588</v>
      </c>
      <c r="C271" s="331" t="s">
        <v>588</v>
      </c>
      <c r="D271" s="331" t="s">
        <v>1717</v>
      </c>
      <c r="E271" s="312" t="s">
        <v>1724</v>
      </c>
      <c r="F271" s="313" t="s">
        <v>1724</v>
      </c>
      <c r="G271" s="314" t="s">
        <v>1725</v>
      </c>
      <c r="H271" s="315"/>
      <c r="I271" s="297">
        <v>0</v>
      </c>
      <c r="J271" s="301"/>
      <c r="K271" s="316">
        <f t="shared" si="10"/>
        <v>0</v>
      </c>
      <c r="L271" s="284"/>
      <c r="Q271" s="302"/>
    </row>
    <row r="272" spans="1:17" ht="15" customHeight="1" x14ac:dyDescent="0.25">
      <c r="A272" s="293" t="s">
        <v>1716</v>
      </c>
      <c r="B272" s="331" t="s">
        <v>588</v>
      </c>
      <c r="C272" s="331" t="s">
        <v>588</v>
      </c>
      <c r="D272" s="331" t="s">
        <v>1717</v>
      </c>
      <c r="E272" s="312" t="s">
        <v>1726</v>
      </c>
      <c r="F272" s="313" t="s">
        <v>1726</v>
      </c>
      <c r="G272" s="314" t="s">
        <v>1727</v>
      </c>
      <c r="H272" s="315"/>
      <c r="I272" s="297">
        <v>3379.73</v>
      </c>
      <c r="J272" s="301"/>
      <c r="K272" s="316">
        <f t="shared" si="10"/>
        <v>3379.73</v>
      </c>
      <c r="L272" s="284"/>
      <c r="Q272" s="302"/>
    </row>
    <row r="273" spans="1:17" ht="15" customHeight="1" x14ac:dyDescent="0.25">
      <c r="A273" s="293" t="s">
        <v>1716</v>
      </c>
      <c r="B273" s="331" t="s">
        <v>588</v>
      </c>
      <c r="C273" s="331" t="s">
        <v>588</v>
      </c>
      <c r="D273" s="331" t="s">
        <v>1717</v>
      </c>
      <c r="E273" s="312" t="s">
        <v>1728</v>
      </c>
      <c r="F273" s="313" t="s">
        <v>1728</v>
      </c>
      <c r="G273" s="314" t="s">
        <v>1729</v>
      </c>
      <c r="H273" s="315"/>
      <c r="I273" s="297">
        <v>0</v>
      </c>
      <c r="J273" s="301"/>
      <c r="K273" s="316">
        <f t="shared" si="10"/>
        <v>0</v>
      </c>
      <c r="L273" s="284"/>
      <c r="Q273" s="302"/>
    </row>
    <row r="274" spans="1:17" ht="15" customHeight="1" x14ac:dyDescent="0.25">
      <c r="A274" s="293" t="s">
        <v>1716</v>
      </c>
      <c r="B274" s="331" t="s">
        <v>588</v>
      </c>
      <c r="C274" s="331" t="s">
        <v>588</v>
      </c>
      <c r="D274" s="331" t="s">
        <v>1717</v>
      </c>
      <c r="E274" s="317" t="s">
        <v>1730</v>
      </c>
      <c r="F274" s="332" t="s">
        <v>1730</v>
      </c>
      <c r="G274" s="314" t="s">
        <v>1731</v>
      </c>
      <c r="H274" s="315"/>
      <c r="I274" s="297">
        <v>2358293.0699999998</v>
      </c>
      <c r="J274" s="301"/>
      <c r="K274" s="316">
        <f t="shared" si="10"/>
        <v>2358293.0699999998</v>
      </c>
      <c r="L274" s="284"/>
      <c r="Q274" s="302"/>
    </row>
    <row r="275" spans="1:17" ht="15" customHeight="1" x14ac:dyDescent="0.25">
      <c r="A275" s="293" t="s">
        <v>1716</v>
      </c>
      <c r="B275" s="331" t="s">
        <v>588</v>
      </c>
      <c r="C275" s="331" t="s">
        <v>588</v>
      </c>
      <c r="D275" s="331" t="s">
        <v>1717</v>
      </c>
      <c r="E275" s="312" t="s">
        <v>1732</v>
      </c>
      <c r="F275" s="313" t="s">
        <v>1732</v>
      </c>
      <c r="G275" s="314" t="s">
        <v>1733</v>
      </c>
      <c r="H275" s="315"/>
      <c r="I275" s="297">
        <v>258796.99</v>
      </c>
      <c r="J275" s="301"/>
      <c r="K275" s="316">
        <f t="shared" si="10"/>
        <v>258796.99</v>
      </c>
      <c r="L275" s="284"/>
      <c r="Q275" s="302"/>
    </row>
    <row r="276" spans="1:17" ht="15" customHeight="1" x14ac:dyDescent="0.25">
      <c r="A276" s="293" t="s">
        <v>1716</v>
      </c>
      <c r="B276" s="331" t="s">
        <v>590</v>
      </c>
      <c r="C276" s="331" t="s">
        <v>590</v>
      </c>
      <c r="D276" s="331" t="s">
        <v>1717</v>
      </c>
      <c r="E276" s="317" t="s">
        <v>1734</v>
      </c>
      <c r="F276" s="332" t="s">
        <v>1734</v>
      </c>
      <c r="G276" s="314" t="s">
        <v>1735</v>
      </c>
      <c r="H276" s="315"/>
      <c r="I276" s="297">
        <v>0</v>
      </c>
      <c r="J276" s="301"/>
      <c r="K276" s="316">
        <f t="shared" si="10"/>
        <v>0</v>
      </c>
      <c r="L276" s="284"/>
      <c r="Q276" s="302"/>
    </row>
    <row r="277" spans="1:17" ht="15" customHeight="1" x14ac:dyDescent="0.25">
      <c r="A277" s="293" t="s">
        <v>1716</v>
      </c>
      <c r="B277" s="331" t="s">
        <v>592</v>
      </c>
      <c r="C277" s="331" t="s">
        <v>592</v>
      </c>
      <c r="D277" s="331" t="s">
        <v>1717</v>
      </c>
      <c r="E277" s="317" t="s">
        <v>1736</v>
      </c>
      <c r="F277" s="332" t="s">
        <v>1736</v>
      </c>
      <c r="G277" s="314" t="s">
        <v>1737</v>
      </c>
      <c r="H277" s="315"/>
      <c r="I277" s="297">
        <v>35769.65</v>
      </c>
      <c r="J277" s="301"/>
      <c r="K277" s="316">
        <f t="shared" si="10"/>
        <v>35769.65</v>
      </c>
      <c r="L277" s="284"/>
      <c r="Q277" s="302"/>
    </row>
    <row r="278" spans="1:17" ht="15" customHeight="1" x14ac:dyDescent="0.25">
      <c r="A278" s="293" t="s">
        <v>1716</v>
      </c>
      <c r="B278" s="311" t="s">
        <v>592</v>
      </c>
      <c r="C278" s="311" t="s">
        <v>592</v>
      </c>
      <c r="D278" s="311" t="s">
        <v>1717</v>
      </c>
      <c r="E278" s="312" t="s">
        <v>1738</v>
      </c>
      <c r="F278" s="313" t="s">
        <v>1738</v>
      </c>
      <c r="G278" s="314" t="s">
        <v>1739</v>
      </c>
      <c r="H278" s="315"/>
      <c r="I278" s="297">
        <v>8233.9699999999993</v>
      </c>
      <c r="J278" s="301"/>
      <c r="K278" s="316">
        <f t="shared" si="10"/>
        <v>8233.9699999999993</v>
      </c>
      <c r="L278" s="284"/>
      <c r="Q278" s="302"/>
    </row>
    <row r="279" spans="1:17" ht="15" customHeight="1" x14ac:dyDescent="0.25">
      <c r="A279" s="293" t="s">
        <v>1716</v>
      </c>
      <c r="B279" s="311" t="s">
        <v>592</v>
      </c>
      <c r="C279" s="311" t="s">
        <v>592</v>
      </c>
      <c r="D279" s="311" t="s">
        <v>1717</v>
      </c>
      <c r="E279" s="312" t="s">
        <v>1740</v>
      </c>
      <c r="F279" s="313" t="s">
        <v>1740</v>
      </c>
      <c r="G279" s="314" t="s">
        <v>1741</v>
      </c>
      <c r="H279" s="315"/>
      <c r="I279" s="297">
        <v>75299.399999999994</v>
      </c>
      <c r="J279" s="301"/>
      <c r="K279" s="316">
        <f t="shared" si="10"/>
        <v>75299.399999999994</v>
      </c>
      <c r="L279" s="284"/>
      <c r="Q279" s="302"/>
    </row>
    <row r="280" spans="1:17" ht="15" customHeight="1" x14ac:dyDescent="0.25">
      <c r="A280" s="293" t="s">
        <v>1716</v>
      </c>
      <c r="B280" s="311" t="s">
        <v>592</v>
      </c>
      <c r="C280" s="311" t="s">
        <v>592</v>
      </c>
      <c r="D280" s="311" t="s">
        <v>1717</v>
      </c>
      <c r="E280" s="312" t="s">
        <v>1742</v>
      </c>
      <c r="F280" s="313" t="s">
        <v>1742</v>
      </c>
      <c r="G280" s="314" t="s">
        <v>1743</v>
      </c>
      <c r="H280" s="315"/>
      <c r="I280" s="297">
        <v>5903.1</v>
      </c>
      <c r="J280" s="301"/>
      <c r="K280" s="316">
        <f t="shared" si="10"/>
        <v>5903.1</v>
      </c>
      <c r="L280" s="284"/>
      <c r="Q280" s="302"/>
    </row>
    <row r="281" spans="1:17" ht="15" customHeight="1" x14ac:dyDescent="0.25">
      <c r="A281" s="293" t="s">
        <v>1716</v>
      </c>
      <c r="B281" s="311" t="s">
        <v>592</v>
      </c>
      <c r="C281" s="311" t="s">
        <v>592</v>
      </c>
      <c r="D281" s="311" t="s">
        <v>1717</v>
      </c>
      <c r="E281" s="312" t="s">
        <v>1744</v>
      </c>
      <c r="F281" s="313" t="s">
        <v>1744</v>
      </c>
      <c r="G281" s="314" t="s">
        <v>1745</v>
      </c>
      <c r="H281" s="315"/>
      <c r="I281" s="297">
        <v>13561.58</v>
      </c>
      <c r="J281" s="301"/>
      <c r="K281" s="316">
        <f t="shared" si="10"/>
        <v>13561.58</v>
      </c>
      <c r="L281" s="284"/>
      <c r="Q281" s="302"/>
    </row>
    <row r="282" spans="1:17" ht="15" customHeight="1" x14ac:dyDescent="0.25">
      <c r="A282" s="293" t="s">
        <v>1716</v>
      </c>
      <c r="B282" s="311" t="s">
        <v>592</v>
      </c>
      <c r="C282" s="311" t="s">
        <v>592</v>
      </c>
      <c r="D282" s="311" t="s">
        <v>1717</v>
      </c>
      <c r="E282" s="312" t="s">
        <v>1746</v>
      </c>
      <c r="F282" s="313" t="s">
        <v>1746</v>
      </c>
      <c r="G282" s="314" t="s">
        <v>1747</v>
      </c>
      <c r="H282" s="315"/>
      <c r="I282" s="297">
        <v>3229.69</v>
      </c>
      <c r="J282" s="301"/>
      <c r="K282" s="316">
        <f t="shared" si="10"/>
        <v>3229.69</v>
      </c>
      <c r="L282" s="284"/>
      <c r="Q282" s="302"/>
    </row>
    <row r="283" spans="1:17" ht="15" customHeight="1" x14ac:dyDescent="0.25">
      <c r="A283" s="293" t="s">
        <v>1716</v>
      </c>
      <c r="B283" s="311" t="s">
        <v>594</v>
      </c>
      <c r="C283" s="311" t="s">
        <v>594</v>
      </c>
      <c r="D283" s="311" t="s">
        <v>1748</v>
      </c>
      <c r="E283" s="312" t="s">
        <v>1749</v>
      </c>
      <c r="F283" s="313" t="s">
        <v>1749</v>
      </c>
      <c r="G283" s="314" t="s">
        <v>1750</v>
      </c>
      <c r="H283" s="315"/>
      <c r="I283" s="297">
        <v>0</v>
      </c>
      <c r="J283" s="301"/>
      <c r="K283" s="316">
        <f t="shared" si="10"/>
        <v>0</v>
      </c>
      <c r="L283" s="284"/>
      <c r="Q283" s="302"/>
    </row>
    <row r="284" spans="1:17" ht="15" customHeight="1" x14ac:dyDescent="0.25">
      <c r="A284" s="293" t="s">
        <v>1716</v>
      </c>
      <c r="B284" s="311" t="s">
        <v>596</v>
      </c>
      <c r="C284" s="311" t="s">
        <v>596</v>
      </c>
      <c r="D284" s="311" t="s">
        <v>1748</v>
      </c>
      <c r="E284" s="312" t="s">
        <v>1751</v>
      </c>
      <c r="F284" s="313" t="s">
        <v>1751</v>
      </c>
      <c r="G284" s="314" t="s">
        <v>1752</v>
      </c>
      <c r="H284" s="315"/>
      <c r="I284" s="297">
        <v>324570.45</v>
      </c>
      <c r="J284" s="301"/>
      <c r="K284" s="316">
        <f t="shared" si="10"/>
        <v>324570.45</v>
      </c>
      <c r="L284" s="284"/>
      <c r="Q284" s="302"/>
    </row>
    <row r="285" spans="1:17" ht="15" customHeight="1" x14ac:dyDescent="0.25">
      <c r="A285" s="293" t="s">
        <v>1716</v>
      </c>
      <c r="B285" s="311" t="s">
        <v>598</v>
      </c>
      <c r="C285" s="311" t="s">
        <v>598</v>
      </c>
      <c r="D285" s="311" t="s">
        <v>1748</v>
      </c>
      <c r="E285" s="312" t="s">
        <v>1753</v>
      </c>
      <c r="F285" s="313" t="s">
        <v>1753</v>
      </c>
      <c r="G285" s="314" t="s">
        <v>1754</v>
      </c>
      <c r="H285" s="315"/>
      <c r="I285" s="297">
        <v>230143.4</v>
      </c>
      <c r="J285" s="301"/>
      <c r="K285" s="316">
        <f t="shared" si="10"/>
        <v>230143.4</v>
      </c>
      <c r="L285" s="284"/>
      <c r="Q285" s="302"/>
    </row>
    <row r="286" spans="1:17" ht="15" customHeight="1" x14ac:dyDescent="0.25">
      <c r="A286" s="293" t="s">
        <v>1716</v>
      </c>
      <c r="B286" s="331" t="s">
        <v>598</v>
      </c>
      <c r="C286" s="331" t="s">
        <v>598</v>
      </c>
      <c r="D286" s="331" t="s">
        <v>1748</v>
      </c>
      <c r="E286" s="312" t="s">
        <v>1755</v>
      </c>
      <c r="F286" s="313" t="s">
        <v>1755</v>
      </c>
      <c r="G286" s="314" t="s">
        <v>1756</v>
      </c>
      <c r="H286" s="315"/>
      <c r="I286" s="297">
        <v>161018.04</v>
      </c>
      <c r="J286" s="301"/>
      <c r="K286" s="316">
        <f t="shared" si="10"/>
        <v>161018.04</v>
      </c>
      <c r="L286" s="284"/>
      <c r="Q286" s="302"/>
    </row>
    <row r="287" spans="1:17" ht="15" customHeight="1" x14ac:dyDescent="0.25">
      <c r="A287" s="293" t="s">
        <v>1716</v>
      </c>
      <c r="B287" s="331" t="s">
        <v>598</v>
      </c>
      <c r="C287" s="331" t="s">
        <v>598</v>
      </c>
      <c r="D287" s="331" t="s">
        <v>1748</v>
      </c>
      <c r="E287" s="334" t="s">
        <v>1757</v>
      </c>
      <c r="F287" s="335" t="s">
        <v>1757</v>
      </c>
      <c r="G287" s="314" t="s">
        <v>1758</v>
      </c>
      <c r="H287" s="315"/>
      <c r="I287" s="297">
        <v>0</v>
      </c>
      <c r="J287" s="301"/>
      <c r="K287" s="316">
        <f t="shared" si="10"/>
        <v>0</v>
      </c>
      <c r="L287" s="284"/>
      <c r="Q287" s="302"/>
    </row>
    <row r="288" spans="1:17" ht="15" customHeight="1" x14ac:dyDescent="0.25">
      <c r="A288" s="293" t="s">
        <v>1716</v>
      </c>
      <c r="B288" s="331" t="s">
        <v>598</v>
      </c>
      <c r="C288" s="331" t="s">
        <v>598</v>
      </c>
      <c r="D288" s="331" t="s">
        <v>1748</v>
      </c>
      <c r="E288" s="317" t="s">
        <v>1759</v>
      </c>
      <c r="F288" s="332" t="s">
        <v>1759</v>
      </c>
      <c r="G288" s="314" t="s">
        <v>1760</v>
      </c>
      <c r="H288" s="315"/>
      <c r="I288" s="297">
        <v>772500.81</v>
      </c>
      <c r="J288" s="301"/>
      <c r="K288" s="316">
        <f t="shared" si="10"/>
        <v>772500.81</v>
      </c>
      <c r="L288" s="284"/>
      <c r="Q288" s="302"/>
    </row>
    <row r="289" spans="1:17" ht="15" customHeight="1" x14ac:dyDescent="0.25">
      <c r="A289" s="293" t="s">
        <v>1716</v>
      </c>
      <c r="B289" s="311" t="s">
        <v>602</v>
      </c>
      <c r="C289" s="311" t="s">
        <v>602</v>
      </c>
      <c r="D289" s="311" t="s">
        <v>1748</v>
      </c>
      <c r="E289" s="317" t="s">
        <v>1761</v>
      </c>
      <c r="F289" s="332" t="s">
        <v>1761</v>
      </c>
      <c r="G289" s="314" t="s">
        <v>1762</v>
      </c>
      <c r="H289" s="315"/>
      <c r="I289" s="297">
        <v>0</v>
      </c>
      <c r="J289" s="301"/>
      <c r="K289" s="316">
        <f t="shared" si="10"/>
        <v>0</v>
      </c>
      <c r="L289" s="284"/>
      <c r="Q289" s="302"/>
    </row>
    <row r="290" spans="1:17" ht="15" customHeight="1" x14ac:dyDescent="0.25">
      <c r="A290" s="293" t="s">
        <v>1716</v>
      </c>
      <c r="B290" s="311" t="s">
        <v>604</v>
      </c>
      <c r="C290" s="311" t="s">
        <v>604</v>
      </c>
      <c r="D290" s="311" t="s">
        <v>1748</v>
      </c>
      <c r="E290" s="312" t="s">
        <v>1763</v>
      </c>
      <c r="F290" s="313" t="s">
        <v>1763</v>
      </c>
      <c r="G290" s="314" t="s">
        <v>1764</v>
      </c>
      <c r="H290" s="315"/>
      <c r="I290" s="297">
        <v>84655.1</v>
      </c>
      <c r="J290" s="301"/>
      <c r="K290" s="316">
        <f t="shared" si="10"/>
        <v>84655.1</v>
      </c>
      <c r="L290" s="284"/>
      <c r="Q290" s="302"/>
    </row>
    <row r="291" spans="1:17" ht="15" customHeight="1" x14ac:dyDescent="0.25">
      <c r="A291" s="293" t="s">
        <v>1716</v>
      </c>
      <c r="B291" s="311" t="s">
        <v>606</v>
      </c>
      <c r="C291" s="311" t="s">
        <v>606</v>
      </c>
      <c r="D291" s="311" t="s">
        <v>1748</v>
      </c>
      <c r="E291" s="312" t="s">
        <v>1765</v>
      </c>
      <c r="F291" s="313" t="s">
        <v>1765</v>
      </c>
      <c r="G291" s="314" t="s">
        <v>1766</v>
      </c>
      <c r="H291" s="315"/>
      <c r="I291" s="297">
        <v>0</v>
      </c>
      <c r="J291" s="301"/>
      <c r="K291" s="316">
        <f t="shared" si="10"/>
        <v>0</v>
      </c>
      <c r="L291" s="284"/>
      <c r="Q291" s="302"/>
    </row>
    <row r="292" spans="1:17" ht="15" customHeight="1" x14ac:dyDescent="0.25">
      <c r="A292" s="279"/>
      <c r="B292" s="279"/>
      <c r="C292" s="279"/>
      <c r="D292" s="279"/>
      <c r="E292" s="285" t="s">
        <v>1767</v>
      </c>
      <c r="F292" s="286"/>
      <c r="G292" s="282" t="s">
        <v>1768</v>
      </c>
      <c r="H292" s="283">
        <f>SUM(H293:H310)</f>
        <v>0</v>
      </c>
      <c r="I292" s="297">
        <v>0</v>
      </c>
      <c r="J292" s="283">
        <f>SUM(J293:J310)</f>
        <v>0</v>
      </c>
      <c r="K292" s="283">
        <f>SUM(K293:K314)</f>
        <v>7718951.2999999989</v>
      </c>
      <c r="L292" s="284"/>
    </row>
    <row r="293" spans="1:17" ht="15" customHeight="1" x14ac:dyDescent="0.25">
      <c r="A293" s="287" t="s">
        <v>1615</v>
      </c>
      <c r="B293" s="311" t="s">
        <v>528</v>
      </c>
      <c r="C293" s="311" t="s">
        <v>528</v>
      </c>
      <c r="D293" s="311" t="s">
        <v>1616</v>
      </c>
      <c r="E293" s="317" t="s">
        <v>1769</v>
      </c>
      <c r="F293" s="332" t="s">
        <v>1769</v>
      </c>
      <c r="G293" s="314" t="s">
        <v>1770</v>
      </c>
      <c r="H293" s="315"/>
      <c r="I293" s="297">
        <v>278464.98</v>
      </c>
      <c r="J293" s="301"/>
      <c r="K293" s="316">
        <f t="shared" ref="K293:K314" si="11">+I293+J293</f>
        <v>278464.98</v>
      </c>
      <c r="L293" s="284"/>
      <c r="Q293" s="302"/>
    </row>
    <row r="294" spans="1:17" ht="15" customHeight="1" x14ac:dyDescent="0.25">
      <c r="A294" s="287" t="s">
        <v>1615</v>
      </c>
      <c r="B294" s="311" t="s">
        <v>528</v>
      </c>
      <c r="C294" s="311" t="s">
        <v>528</v>
      </c>
      <c r="D294" s="311" t="s">
        <v>1616</v>
      </c>
      <c r="E294" s="312" t="s">
        <v>1771</v>
      </c>
      <c r="F294" s="313" t="s">
        <v>1771</v>
      </c>
      <c r="G294" s="314" t="s">
        <v>1772</v>
      </c>
      <c r="H294" s="315"/>
      <c r="I294" s="297">
        <v>3626136.64</v>
      </c>
      <c r="J294" s="301"/>
      <c r="K294" s="316">
        <f t="shared" si="11"/>
        <v>3626136.64</v>
      </c>
      <c r="L294" s="284"/>
      <c r="Q294" s="302"/>
    </row>
    <row r="295" spans="1:17" ht="15" customHeight="1" x14ac:dyDescent="0.25">
      <c r="A295" s="287" t="s">
        <v>1615</v>
      </c>
      <c r="B295" s="311" t="s">
        <v>528</v>
      </c>
      <c r="C295" s="311" t="s">
        <v>528</v>
      </c>
      <c r="D295" s="311" t="s">
        <v>1616</v>
      </c>
      <c r="E295" s="317" t="s">
        <v>1773</v>
      </c>
      <c r="F295" s="332" t="s">
        <v>1773</v>
      </c>
      <c r="G295" s="314" t="s">
        <v>1774</v>
      </c>
      <c r="H295" s="315"/>
      <c r="I295" s="297">
        <v>0</v>
      </c>
      <c r="J295" s="301"/>
      <c r="K295" s="316">
        <f t="shared" si="11"/>
        <v>0</v>
      </c>
      <c r="L295" s="284"/>
      <c r="Q295" s="302"/>
    </row>
    <row r="296" spans="1:17" ht="15" customHeight="1" x14ac:dyDescent="0.25">
      <c r="A296" s="287" t="s">
        <v>1775</v>
      </c>
      <c r="B296" s="311" t="s">
        <v>616</v>
      </c>
      <c r="C296" s="311" t="s">
        <v>616</v>
      </c>
      <c r="D296" s="311" t="s">
        <v>1776</v>
      </c>
      <c r="E296" s="317" t="s">
        <v>1777</v>
      </c>
      <c r="F296" s="332" t="s">
        <v>1777</v>
      </c>
      <c r="G296" s="314" t="s">
        <v>1778</v>
      </c>
      <c r="H296" s="315"/>
      <c r="I296" s="297">
        <v>0</v>
      </c>
      <c r="J296" s="301"/>
      <c r="K296" s="316">
        <f t="shared" si="11"/>
        <v>0</v>
      </c>
      <c r="L296" s="284"/>
      <c r="Q296" s="302"/>
    </row>
    <row r="297" spans="1:17" ht="15" customHeight="1" x14ac:dyDescent="0.25">
      <c r="A297" s="287" t="s">
        <v>1775</v>
      </c>
      <c r="B297" s="311" t="s">
        <v>610</v>
      </c>
      <c r="C297" s="311" t="s">
        <v>610</v>
      </c>
      <c r="D297" s="311" t="s">
        <v>1776</v>
      </c>
      <c r="E297" s="317" t="s">
        <v>1779</v>
      </c>
      <c r="F297" s="332" t="s">
        <v>1779</v>
      </c>
      <c r="G297" s="314" t="s">
        <v>1780</v>
      </c>
      <c r="H297" s="315"/>
      <c r="I297" s="297">
        <v>0</v>
      </c>
      <c r="J297" s="301"/>
      <c r="K297" s="316">
        <f t="shared" si="11"/>
        <v>0</v>
      </c>
      <c r="L297" s="284"/>
      <c r="Q297" s="302"/>
    </row>
    <row r="298" spans="1:17" ht="15" customHeight="1" x14ac:dyDescent="0.25">
      <c r="A298" s="287" t="s">
        <v>1775</v>
      </c>
      <c r="B298" s="331" t="s">
        <v>610</v>
      </c>
      <c r="C298" s="331" t="s">
        <v>610</v>
      </c>
      <c r="D298" s="331" t="s">
        <v>1776</v>
      </c>
      <c r="E298" s="317" t="s">
        <v>1781</v>
      </c>
      <c r="F298" s="318" t="s">
        <v>1781</v>
      </c>
      <c r="G298" s="314" t="s">
        <v>1782</v>
      </c>
      <c r="H298" s="315"/>
      <c r="I298" s="297">
        <v>8502.07</v>
      </c>
      <c r="J298" s="301"/>
      <c r="K298" s="316">
        <f t="shared" si="11"/>
        <v>8502.07</v>
      </c>
      <c r="L298" s="284"/>
      <c r="Q298" s="302"/>
    </row>
    <row r="299" spans="1:17" ht="15" customHeight="1" x14ac:dyDescent="0.25">
      <c r="A299" s="287" t="s">
        <v>1775</v>
      </c>
      <c r="B299" s="331" t="s">
        <v>610</v>
      </c>
      <c r="C299" s="331" t="s">
        <v>610</v>
      </c>
      <c r="D299" s="331" t="s">
        <v>1776</v>
      </c>
      <c r="E299" s="317" t="s">
        <v>1783</v>
      </c>
      <c r="F299" s="318" t="s">
        <v>1783</v>
      </c>
      <c r="G299" s="314" t="s">
        <v>1784</v>
      </c>
      <c r="H299" s="315"/>
      <c r="I299" s="297">
        <v>47088.94</v>
      </c>
      <c r="J299" s="301"/>
      <c r="K299" s="316">
        <f t="shared" si="11"/>
        <v>47088.94</v>
      </c>
      <c r="L299" s="284"/>
      <c r="Q299" s="302"/>
    </row>
    <row r="300" spans="1:17" ht="15" customHeight="1" x14ac:dyDescent="0.25">
      <c r="A300" s="287" t="s">
        <v>1775</v>
      </c>
      <c r="B300" s="311" t="s">
        <v>612</v>
      </c>
      <c r="C300" s="311" t="s">
        <v>612</v>
      </c>
      <c r="D300" s="311" t="s">
        <v>1776</v>
      </c>
      <c r="E300" s="312" t="s">
        <v>1785</v>
      </c>
      <c r="F300" s="313" t="s">
        <v>1785</v>
      </c>
      <c r="G300" s="314" t="s">
        <v>1786</v>
      </c>
      <c r="H300" s="315"/>
      <c r="I300" s="297">
        <v>0</v>
      </c>
      <c r="J300" s="301"/>
      <c r="K300" s="316">
        <f t="shared" si="11"/>
        <v>0</v>
      </c>
      <c r="L300" s="284"/>
      <c r="Q300" s="302"/>
    </row>
    <row r="301" spans="1:17" ht="15" customHeight="1" x14ac:dyDescent="0.25">
      <c r="A301" s="287" t="s">
        <v>1775</v>
      </c>
      <c r="B301" s="311" t="s">
        <v>612</v>
      </c>
      <c r="C301" s="311" t="s">
        <v>612</v>
      </c>
      <c r="D301" s="311" t="s">
        <v>1776</v>
      </c>
      <c r="E301" s="312" t="s">
        <v>1787</v>
      </c>
      <c r="F301" s="313" t="s">
        <v>1787</v>
      </c>
      <c r="G301" s="314" t="s">
        <v>1788</v>
      </c>
      <c r="H301" s="315"/>
      <c r="I301" s="297">
        <v>0</v>
      </c>
      <c r="J301" s="301"/>
      <c r="K301" s="316">
        <f t="shared" si="11"/>
        <v>0</v>
      </c>
      <c r="L301" s="284"/>
      <c r="Q301" s="302"/>
    </row>
    <row r="302" spans="1:17" ht="15" customHeight="1" x14ac:dyDescent="0.25">
      <c r="A302" s="287" t="s">
        <v>1775</v>
      </c>
      <c r="B302" s="311" t="s">
        <v>612</v>
      </c>
      <c r="C302" s="311" t="s">
        <v>612</v>
      </c>
      <c r="D302" s="311" t="s">
        <v>1776</v>
      </c>
      <c r="E302" s="312" t="s">
        <v>1789</v>
      </c>
      <c r="F302" s="313" t="s">
        <v>1789</v>
      </c>
      <c r="G302" s="314" t="s">
        <v>1790</v>
      </c>
      <c r="H302" s="315"/>
      <c r="I302" s="297">
        <v>0</v>
      </c>
      <c r="J302" s="301"/>
      <c r="K302" s="316">
        <f t="shared" si="11"/>
        <v>0</v>
      </c>
      <c r="L302" s="284"/>
      <c r="Q302" s="302"/>
    </row>
    <row r="303" spans="1:17" ht="15" customHeight="1" x14ac:dyDescent="0.25">
      <c r="A303" s="287" t="s">
        <v>1775</v>
      </c>
      <c r="B303" s="311" t="s">
        <v>614</v>
      </c>
      <c r="C303" s="311" t="s">
        <v>614</v>
      </c>
      <c r="D303" s="311" t="s">
        <v>1776</v>
      </c>
      <c r="E303" s="312" t="s">
        <v>1791</v>
      </c>
      <c r="F303" s="313" t="s">
        <v>1791</v>
      </c>
      <c r="G303" s="314" t="s">
        <v>1792</v>
      </c>
      <c r="H303" s="315"/>
      <c r="I303" s="297">
        <v>0</v>
      </c>
      <c r="J303" s="301"/>
      <c r="K303" s="316">
        <f t="shared" si="11"/>
        <v>0</v>
      </c>
      <c r="L303" s="284"/>
      <c r="Q303" s="302"/>
    </row>
    <row r="304" spans="1:17" ht="15" customHeight="1" x14ac:dyDescent="0.25">
      <c r="A304" s="287" t="s">
        <v>1775</v>
      </c>
      <c r="B304" s="311" t="s">
        <v>614</v>
      </c>
      <c r="C304" s="311" t="s">
        <v>614</v>
      </c>
      <c r="D304" s="311" t="s">
        <v>1776</v>
      </c>
      <c r="E304" s="312" t="s">
        <v>1793</v>
      </c>
      <c r="F304" s="313" t="s">
        <v>1793</v>
      </c>
      <c r="G304" s="314" t="s">
        <v>1794</v>
      </c>
      <c r="H304" s="315"/>
      <c r="I304" s="297">
        <v>51857.3</v>
      </c>
      <c r="J304" s="301"/>
      <c r="K304" s="316">
        <f t="shared" si="11"/>
        <v>51857.3</v>
      </c>
      <c r="L304" s="284"/>
      <c r="Q304" s="302"/>
    </row>
    <row r="305" spans="1:17" ht="15" customHeight="1" x14ac:dyDescent="0.25">
      <c r="A305" s="287" t="s">
        <v>1775</v>
      </c>
      <c r="B305" s="311" t="s">
        <v>614</v>
      </c>
      <c r="C305" s="311" t="s">
        <v>614</v>
      </c>
      <c r="D305" s="311" t="s">
        <v>1776</v>
      </c>
      <c r="E305" s="312" t="s">
        <v>1795</v>
      </c>
      <c r="F305" s="313" t="s">
        <v>1795</v>
      </c>
      <c r="G305" s="314" t="s">
        <v>1796</v>
      </c>
      <c r="H305" s="315"/>
      <c r="I305" s="297">
        <v>56212</v>
      </c>
      <c r="J305" s="301"/>
      <c r="K305" s="316">
        <f t="shared" si="11"/>
        <v>56212</v>
      </c>
      <c r="L305" s="284"/>
      <c r="Q305" s="302"/>
    </row>
    <row r="306" spans="1:17" ht="15" customHeight="1" x14ac:dyDescent="0.25">
      <c r="A306" s="287" t="s">
        <v>1775</v>
      </c>
      <c r="B306" s="311" t="s">
        <v>616</v>
      </c>
      <c r="C306" s="311" t="s">
        <v>616</v>
      </c>
      <c r="D306" s="311" t="s">
        <v>1776</v>
      </c>
      <c r="E306" s="312" t="s">
        <v>1797</v>
      </c>
      <c r="F306" s="313" t="s">
        <v>1797</v>
      </c>
      <c r="G306" s="314" t="s">
        <v>1798</v>
      </c>
      <c r="H306" s="315"/>
      <c r="I306" s="297">
        <v>0</v>
      </c>
      <c r="J306" s="301"/>
      <c r="K306" s="316">
        <f t="shared" si="11"/>
        <v>0</v>
      </c>
      <c r="L306" s="284"/>
      <c r="Q306" s="302"/>
    </row>
    <row r="307" spans="1:17" ht="15" customHeight="1" x14ac:dyDescent="0.25">
      <c r="A307" s="287" t="s">
        <v>1775</v>
      </c>
      <c r="B307" s="311" t="s">
        <v>616</v>
      </c>
      <c r="C307" s="311" t="s">
        <v>616</v>
      </c>
      <c r="D307" s="311" t="s">
        <v>1776</v>
      </c>
      <c r="E307" s="312" t="s">
        <v>1799</v>
      </c>
      <c r="F307" s="313" t="s">
        <v>1799</v>
      </c>
      <c r="G307" s="314" t="s">
        <v>1800</v>
      </c>
      <c r="H307" s="315"/>
      <c r="I307" s="297">
        <v>86938.09</v>
      </c>
      <c r="J307" s="301"/>
      <c r="K307" s="316">
        <f t="shared" si="11"/>
        <v>86938.09</v>
      </c>
      <c r="L307" s="284"/>
      <c r="Q307" s="302"/>
    </row>
    <row r="308" spans="1:17" ht="15" customHeight="1" x14ac:dyDescent="0.25">
      <c r="A308" s="293" t="s">
        <v>1775</v>
      </c>
      <c r="B308" s="331" t="s">
        <v>616</v>
      </c>
      <c r="C308" s="331" t="s">
        <v>616</v>
      </c>
      <c r="D308" s="331" t="s">
        <v>1776</v>
      </c>
      <c r="E308" s="317" t="s">
        <v>1801</v>
      </c>
      <c r="F308" s="332" t="s">
        <v>1801</v>
      </c>
      <c r="G308" s="314" t="s">
        <v>1802</v>
      </c>
      <c r="H308" s="315"/>
      <c r="I308" s="297">
        <v>3563751.28</v>
      </c>
      <c r="J308" s="301"/>
      <c r="K308" s="316">
        <f t="shared" si="11"/>
        <v>3563751.28</v>
      </c>
      <c r="L308" s="284"/>
      <c r="Q308" s="302"/>
    </row>
    <row r="309" spans="1:17" ht="15" customHeight="1" x14ac:dyDescent="0.25">
      <c r="A309" s="287" t="s">
        <v>1775</v>
      </c>
      <c r="B309" s="288"/>
      <c r="C309" s="288" t="s">
        <v>616</v>
      </c>
      <c r="D309" s="288" t="s">
        <v>1776</v>
      </c>
      <c r="E309" s="294" t="s">
        <v>1803</v>
      </c>
      <c r="F309" s="295" t="s">
        <v>1803</v>
      </c>
      <c r="G309" s="296" t="s">
        <v>1804</v>
      </c>
      <c r="H309" s="292"/>
      <c r="I309" s="297">
        <v>0</v>
      </c>
      <c r="J309" s="301"/>
      <c r="K309" s="301">
        <f t="shared" si="11"/>
        <v>0</v>
      </c>
      <c r="L309" s="284"/>
      <c r="Q309" s="302"/>
    </row>
    <row r="310" spans="1:17" ht="15" customHeight="1" x14ac:dyDescent="0.25">
      <c r="A310" s="287" t="s">
        <v>1775</v>
      </c>
      <c r="B310" s="288" t="s">
        <v>618</v>
      </c>
      <c r="C310" s="288" t="s">
        <v>618</v>
      </c>
      <c r="D310" s="288" t="s">
        <v>1305</v>
      </c>
      <c r="E310" s="299" t="s">
        <v>1805</v>
      </c>
      <c r="F310" s="300" t="s">
        <v>1805</v>
      </c>
      <c r="G310" s="296" t="s">
        <v>1806</v>
      </c>
      <c r="H310" s="292"/>
      <c r="I310" s="297">
        <v>0</v>
      </c>
      <c r="J310" s="301"/>
      <c r="K310" s="301">
        <f t="shared" si="11"/>
        <v>0</v>
      </c>
      <c r="L310" s="284"/>
      <c r="Q310" s="302"/>
    </row>
    <row r="311" spans="1:17" ht="15" customHeight="1" x14ac:dyDescent="0.25">
      <c r="A311" s="287" t="s">
        <v>1775</v>
      </c>
      <c r="B311" s="288" t="s">
        <v>616</v>
      </c>
      <c r="C311" s="288" t="s">
        <v>616</v>
      </c>
      <c r="D311" s="288" t="s">
        <v>1305</v>
      </c>
      <c r="E311" s="299" t="s">
        <v>1807</v>
      </c>
      <c r="F311" s="300" t="s">
        <v>1807</v>
      </c>
      <c r="G311" s="296" t="s">
        <v>1808</v>
      </c>
      <c r="H311" s="292"/>
      <c r="I311" s="297">
        <v>0</v>
      </c>
      <c r="J311" s="301"/>
      <c r="K311" s="301">
        <f t="shared" si="11"/>
        <v>0</v>
      </c>
      <c r="L311" s="284"/>
      <c r="Q311" s="302"/>
    </row>
    <row r="312" spans="1:17" ht="15" customHeight="1" x14ac:dyDescent="0.25">
      <c r="A312" s="287" t="s">
        <v>1775</v>
      </c>
      <c r="B312" s="288" t="s">
        <v>620</v>
      </c>
      <c r="C312" s="288" t="s">
        <v>620</v>
      </c>
      <c r="D312" s="288" t="s">
        <v>1305</v>
      </c>
      <c r="E312" s="329" t="s">
        <v>1809</v>
      </c>
      <c r="F312" s="326" t="s">
        <v>1809</v>
      </c>
      <c r="G312" s="296" t="s">
        <v>1810</v>
      </c>
      <c r="H312" s="292"/>
      <c r="I312" s="297">
        <v>0</v>
      </c>
      <c r="J312" s="301"/>
      <c r="K312" s="301">
        <f t="shared" si="11"/>
        <v>0</v>
      </c>
      <c r="L312" s="284"/>
      <c r="Q312" s="302"/>
    </row>
    <row r="313" spans="1:17" ht="15" customHeight="1" x14ac:dyDescent="0.25">
      <c r="A313" s="287" t="s">
        <v>1775</v>
      </c>
      <c r="B313" s="288" t="s">
        <v>622</v>
      </c>
      <c r="C313" s="288" t="s">
        <v>622</v>
      </c>
      <c r="D313" s="288" t="s">
        <v>1305</v>
      </c>
      <c r="E313" s="329" t="s">
        <v>1811</v>
      </c>
      <c r="F313" s="326" t="s">
        <v>1811</v>
      </c>
      <c r="G313" s="296" t="s">
        <v>1812</v>
      </c>
      <c r="H313" s="292"/>
      <c r="I313" s="297">
        <v>0</v>
      </c>
      <c r="J313" s="301"/>
      <c r="K313" s="301">
        <f t="shared" si="11"/>
        <v>0</v>
      </c>
      <c r="L313" s="284"/>
      <c r="Q313" s="302"/>
    </row>
    <row r="314" spans="1:17" ht="15" customHeight="1" x14ac:dyDescent="0.25">
      <c r="A314" s="287" t="s">
        <v>1775</v>
      </c>
      <c r="B314" s="288" t="s">
        <v>624</v>
      </c>
      <c r="C314" s="288" t="s">
        <v>624</v>
      </c>
      <c r="D314" s="288" t="s">
        <v>1305</v>
      </c>
      <c r="E314" s="329" t="s">
        <v>1813</v>
      </c>
      <c r="F314" s="326" t="s">
        <v>1813</v>
      </c>
      <c r="G314" s="296" t="s">
        <v>1814</v>
      </c>
      <c r="H314" s="292"/>
      <c r="I314" s="297">
        <v>0</v>
      </c>
      <c r="J314" s="301"/>
      <c r="K314" s="301">
        <f t="shared" si="11"/>
        <v>0</v>
      </c>
      <c r="L314" s="284"/>
      <c r="Q314" s="302"/>
    </row>
    <row r="315" spans="1:17" ht="15" customHeight="1" x14ac:dyDescent="0.25">
      <c r="A315" s="279"/>
      <c r="B315" s="279"/>
      <c r="C315" s="279"/>
      <c r="D315" s="279"/>
      <c r="E315" s="285">
        <v>707</v>
      </c>
      <c r="F315" s="286">
        <v>707</v>
      </c>
      <c r="G315" s="282" t="s">
        <v>1815</v>
      </c>
      <c r="H315" s="283">
        <f>+H316+H338</f>
        <v>0</v>
      </c>
      <c r="I315" s="297">
        <v>0</v>
      </c>
      <c r="J315" s="283">
        <f>+J316+J338</f>
        <v>0</v>
      </c>
      <c r="K315" s="283">
        <f>+K316+K338</f>
        <v>89052869.939999998</v>
      </c>
      <c r="L315" s="284"/>
    </row>
    <row r="316" spans="1:17" ht="15" customHeight="1" x14ac:dyDescent="0.25">
      <c r="A316" s="279"/>
      <c r="B316" s="279"/>
      <c r="C316" s="279"/>
      <c r="D316" s="279"/>
      <c r="E316" s="285" t="s">
        <v>1816</v>
      </c>
      <c r="F316" s="286" t="s">
        <v>1816</v>
      </c>
      <c r="G316" s="282" t="s">
        <v>1817</v>
      </c>
      <c r="H316" s="283">
        <f>SUM(H317:H337)</f>
        <v>0</v>
      </c>
      <c r="I316" s="297">
        <v>0</v>
      </c>
      <c r="J316" s="283">
        <f>SUM(J317:J337)</f>
        <v>0</v>
      </c>
      <c r="K316" s="283">
        <f>SUM(K317:K337)</f>
        <v>69356201.25</v>
      </c>
      <c r="L316" s="284"/>
    </row>
    <row r="317" spans="1:17" ht="15" customHeight="1" x14ac:dyDescent="0.25">
      <c r="A317" s="287" t="s">
        <v>1318</v>
      </c>
      <c r="B317" s="288" t="s">
        <v>388</v>
      </c>
      <c r="C317" s="288" t="s">
        <v>388</v>
      </c>
      <c r="D317" s="288" t="s">
        <v>1305</v>
      </c>
      <c r="E317" s="299" t="s">
        <v>1818</v>
      </c>
      <c r="F317" s="300" t="s">
        <v>1818</v>
      </c>
      <c r="G317" s="296" t="s">
        <v>1819</v>
      </c>
      <c r="H317" s="292"/>
      <c r="I317" s="297">
        <v>300974.25</v>
      </c>
      <c r="J317" s="301"/>
      <c r="K317" s="301">
        <f t="shared" ref="K317:K337" si="12">+I317+J317</f>
        <v>300974.25</v>
      </c>
      <c r="L317" s="284"/>
      <c r="Q317" s="302"/>
    </row>
    <row r="318" spans="1:17" ht="15" customHeight="1" x14ac:dyDescent="0.25">
      <c r="A318" s="287" t="s">
        <v>1304</v>
      </c>
      <c r="B318" s="288" t="s">
        <v>380</v>
      </c>
      <c r="C318" s="288" t="s">
        <v>380</v>
      </c>
      <c r="D318" s="288" t="s">
        <v>1305</v>
      </c>
      <c r="E318" s="299" t="s">
        <v>1820</v>
      </c>
      <c r="F318" s="300" t="s">
        <v>1820</v>
      </c>
      <c r="G318" s="296" t="s">
        <v>1821</v>
      </c>
      <c r="H318" s="292"/>
      <c r="I318" s="297">
        <v>92193.75</v>
      </c>
      <c r="J318" s="301"/>
      <c r="K318" s="301">
        <f t="shared" si="12"/>
        <v>92193.75</v>
      </c>
      <c r="L318" s="284"/>
      <c r="Q318" s="302"/>
    </row>
    <row r="319" spans="1:17" ht="15" customHeight="1" x14ac:dyDescent="0.25">
      <c r="A319" s="287" t="s">
        <v>1341</v>
      </c>
      <c r="B319" s="288" t="s">
        <v>496</v>
      </c>
      <c r="C319" s="288" t="s">
        <v>496</v>
      </c>
      <c r="D319" s="288" t="s">
        <v>1305</v>
      </c>
      <c r="E319" s="299" t="s">
        <v>1822</v>
      </c>
      <c r="F319" s="300" t="s">
        <v>1822</v>
      </c>
      <c r="G319" s="296" t="s">
        <v>1823</v>
      </c>
      <c r="H319" s="292"/>
      <c r="I319" s="297">
        <v>6415425</v>
      </c>
      <c r="J319" s="301"/>
      <c r="K319" s="301">
        <f t="shared" si="12"/>
        <v>6415425</v>
      </c>
      <c r="L319" s="284"/>
      <c r="Q319" s="302"/>
    </row>
    <row r="320" spans="1:17" ht="15" customHeight="1" x14ac:dyDescent="0.25">
      <c r="A320" s="287" t="s">
        <v>1341</v>
      </c>
      <c r="B320" s="288" t="s">
        <v>496</v>
      </c>
      <c r="C320" s="288" t="s">
        <v>496</v>
      </c>
      <c r="D320" s="288" t="s">
        <v>1305</v>
      </c>
      <c r="E320" s="299" t="s">
        <v>1824</v>
      </c>
      <c r="F320" s="300" t="s">
        <v>1824</v>
      </c>
      <c r="G320" s="296" t="s">
        <v>1825</v>
      </c>
      <c r="H320" s="292"/>
      <c r="I320" s="297">
        <v>0</v>
      </c>
      <c r="J320" s="301"/>
      <c r="K320" s="301">
        <f t="shared" si="12"/>
        <v>0</v>
      </c>
      <c r="L320" s="284"/>
      <c r="Q320" s="302"/>
    </row>
    <row r="321" spans="1:17" ht="15" customHeight="1" x14ac:dyDescent="0.25">
      <c r="A321" s="287" t="s">
        <v>1341</v>
      </c>
      <c r="B321" s="288" t="s">
        <v>502</v>
      </c>
      <c r="C321" s="288" t="s">
        <v>502</v>
      </c>
      <c r="D321" s="288" t="s">
        <v>1305</v>
      </c>
      <c r="E321" s="299" t="s">
        <v>1826</v>
      </c>
      <c r="F321" s="300" t="s">
        <v>1826</v>
      </c>
      <c r="G321" s="296" t="s">
        <v>1827</v>
      </c>
      <c r="H321" s="292"/>
      <c r="I321" s="297">
        <v>730192.5</v>
      </c>
      <c r="J321" s="301"/>
      <c r="K321" s="301">
        <f t="shared" si="12"/>
        <v>730192.5</v>
      </c>
      <c r="L321" s="284"/>
      <c r="Q321" s="302"/>
    </row>
    <row r="322" spans="1:17" ht="15" customHeight="1" x14ac:dyDescent="0.25">
      <c r="A322" s="287" t="s">
        <v>1341</v>
      </c>
      <c r="B322" s="288" t="s">
        <v>502</v>
      </c>
      <c r="C322" s="288" t="s">
        <v>502</v>
      </c>
      <c r="D322" s="288" t="s">
        <v>1305</v>
      </c>
      <c r="E322" s="299" t="s">
        <v>1828</v>
      </c>
      <c r="F322" s="300" t="s">
        <v>1828</v>
      </c>
      <c r="G322" s="296" t="s">
        <v>1829</v>
      </c>
      <c r="H322" s="292"/>
      <c r="I322" s="297">
        <v>752877.75</v>
      </c>
      <c r="J322" s="301"/>
      <c r="K322" s="301">
        <f t="shared" si="12"/>
        <v>752877.75</v>
      </c>
      <c r="L322" s="284"/>
      <c r="Q322" s="302"/>
    </row>
    <row r="323" spans="1:17" ht="15" customHeight="1" x14ac:dyDescent="0.25">
      <c r="A323" s="287" t="s">
        <v>1352</v>
      </c>
      <c r="B323" s="288" t="s">
        <v>394</v>
      </c>
      <c r="C323" s="288" t="s">
        <v>394</v>
      </c>
      <c r="D323" s="288" t="s">
        <v>1380</v>
      </c>
      <c r="E323" s="299" t="s">
        <v>1830</v>
      </c>
      <c r="F323" s="300" t="s">
        <v>1830</v>
      </c>
      <c r="G323" s="296" t="s">
        <v>1831</v>
      </c>
      <c r="H323" s="292"/>
      <c r="I323" s="297">
        <v>8273988</v>
      </c>
      <c r="J323" s="301"/>
      <c r="K323" s="301">
        <f t="shared" si="12"/>
        <v>8273988</v>
      </c>
      <c r="L323" s="284"/>
      <c r="Q323" s="302"/>
    </row>
    <row r="324" spans="1:17" ht="15" customHeight="1" x14ac:dyDescent="0.25">
      <c r="A324" s="287" t="s">
        <v>1352</v>
      </c>
      <c r="B324" s="288" t="s">
        <v>394</v>
      </c>
      <c r="C324" s="288" t="s">
        <v>394</v>
      </c>
      <c r="D324" s="288" t="s">
        <v>1380</v>
      </c>
      <c r="E324" s="299" t="s">
        <v>1832</v>
      </c>
      <c r="F324" s="300" t="s">
        <v>1832</v>
      </c>
      <c r="G324" s="296" t="s">
        <v>1833</v>
      </c>
      <c r="H324" s="292"/>
      <c r="I324" s="297">
        <v>0</v>
      </c>
      <c r="J324" s="301"/>
      <c r="K324" s="301">
        <f t="shared" si="12"/>
        <v>0</v>
      </c>
      <c r="L324" s="284"/>
      <c r="Q324" s="302"/>
    </row>
    <row r="325" spans="1:17" ht="15" customHeight="1" x14ac:dyDescent="0.25">
      <c r="A325" s="287" t="s">
        <v>1352</v>
      </c>
      <c r="B325" s="288"/>
      <c r="C325" s="288" t="s">
        <v>396</v>
      </c>
      <c r="D325" s="288" t="s">
        <v>1380</v>
      </c>
      <c r="E325" s="329" t="s">
        <v>1834</v>
      </c>
      <c r="F325" s="326" t="s">
        <v>1834</v>
      </c>
      <c r="G325" s="296" t="s">
        <v>1835</v>
      </c>
      <c r="H325" s="292"/>
      <c r="I325" s="297">
        <v>0</v>
      </c>
      <c r="J325" s="301"/>
      <c r="K325" s="301">
        <f t="shared" si="12"/>
        <v>0</v>
      </c>
      <c r="L325" s="284"/>
      <c r="Q325" s="302"/>
    </row>
    <row r="326" spans="1:17" ht="15" customHeight="1" x14ac:dyDescent="0.25">
      <c r="A326" s="287" t="s">
        <v>1352</v>
      </c>
      <c r="B326" s="288" t="s">
        <v>410</v>
      </c>
      <c r="C326" s="288" t="s">
        <v>410</v>
      </c>
      <c r="D326" s="288" t="s">
        <v>1305</v>
      </c>
      <c r="E326" s="299" t="s">
        <v>1836</v>
      </c>
      <c r="F326" s="300" t="s">
        <v>1836</v>
      </c>
      <c r="G326" s="296" t="s">
        <v>1837</v>
      </c>
      <c r="H326" s="292"/>
      <c r="I326" s="297">
        <v>2248130.25</v>
      </c>
      <c r="J326" s="301"/>
      <c r="K326" s="301">
        <f t="shared" si="12"/>
        <v>2248130.25</v>
      </c>
      <c r="L326" s="284"/>
      <c r="Q326" s="302"/>
    </row>
    <row r="327" spans="1:17" ht="15" customHeight="1" x14ac:dyDescent="0.25">
      <c r="A327" s="287" t="s">
        <v>1352</v>
      </c>
      <c r="B327" s="288"/>
      <c r="C327" s="288" t="s">
        <v>412</v>
      </c>
      <c r="D327" s="288" t="s">
        <v>1305</v>
      </c>
      <c r="E327" s="329" t="s">
        <v>1838</v>
      </c>
      <c r="F327" s="326" t="s">
        <v>1838</v>
      </c>
      <c r="G327" s="296" t="s">
        <v>1839</v>
      </c>
      <c r="H327" s="292"/>
      <c r="I327" s="297">
        <v>0</v>
      </c>
      <c r="J327" s="301"/>
      <c r="K327" s="301">
        <f t="shared" si="12"/>
        <v>0</v>
      </c>
      <c r="L327" s="284"/>
      <c r="Q327" s="302"/>
    </row>
    <row r="328" spans="1:17" ht="15" customHeight="1" x14ac:dyDescent="0.25">
      <c r="A328" s="287" t="s">
        <v>1352</v>
      </c>
      <c r="B328" s="288" t="s">
        <v>414</v>
      </c>
      <c r="C328" s="288" t="s">
        <v>414</v>
      </c>
      <c r="D328" s="288" t="s">
        <v>1305</v>
      </c>
      <c r="E328" s="299" t="s">
        <v>1840</v>
      </c>
      <c r="F328" s="300" t="s">
        <v>1840</v>
      </c>
      <c r="G328" s="296" t="s">
        <v>1841</v>
      </c>
      <c r="H328" s="292"/>
      <c r="I328" s="297">
        <v>1102734.75</v>
      </c>
      <c r="J328" s="301"/>
      <c r="K328" s="301">
        <f t="shared" si="12"/>
        <v>1102734.75</v>
      </c>
      <c r="L328" s="284"/>
      <c r="Q328" s="302"/>
    </row>
    <row r="329" spans="1:17" ht="15" customHeight="1" x14ac:dyDescent="0.25">
      <c r="A329" s="287" t="s">
        <v>1352</v>
      </c>
      <c r="B329" s="288"/>
      <c r="C329" s="288" t="s">
        <v>416</v>
      </c>
      <c r="D329" s="288" t="s">
        <v>1305</v>
      </c>
      <c r="E329" s="329" t="s">
        <v>1842</v>
      </c>
      <c r="F329" s="326" t="s">
        <v>1842</v>
      </c>
      <c r="G329" s="296" t="s">
        <v>1843</v>
      </c>
      <c r="H329" s="292"/>
      <c r="I329" s="297">
        <v>0</v>
      </c>
      <c r="J329" s="301"/>
      <c r="K329" s="301">
        <f t="shared" si="12"/>
        <v>0</v>
      </c>
      <c r="L329" s="284"/>
      <c r="Q329" s="302"/>
    </row>
    <row r="330" spans="1:17" ht="15" customHeight="1" x14ac:dyDescent="0.25">
      <c r="A330" s="287" t="s">
        <v>1395</v>
      </c>
      <c r="B330" s="288" t="s">
        <v>432</v>
      </c>
      <c r="C330" s="288" t="s">
        <v>432</v>
      </c>
      <c r="D330" s="288" t="s">
        <v>1305</v>
      </c>
      <c r="E330" s="299" t="s">
        <v>1844</v>
      </c>
      <c r="F330" s="300" t="s">
        <v>1844</v>
      </c>
      <c r="G330" s="296" t="s">
        <v>1845</v>
      </c>
      <c r="H330" s="292"/>
      <c r="I330" s="297">
        <v>160668</v>
      </c>
      <c r="J330" s="301"/>
      <c r="K330" s="301">
        <f t="shared" si="12"/>
        <v>160668</v>
      </c>
      <c r="L330" s="284"/>
      <c r="Q330" s="302"/>
    </row>
    <row r="331" spans="1:17" ht="15" customHeight="1" x14ac:dyDescent="0.25">
      <c r="A331" s="287" t="s">
        <v>1608</v>
      </c>
      <c r="B331" s="288" t="s">
        <v>510</v>
      </c>
      <c r="C331" s="288" t="s">
        <v>510</v>
      </c>
      <c r="D331" s="288" t="s">
        <v>1305</v>
      </c>
      <c r="E331" s="299" t="s">
        <v>1846</v>
      </c>
      <c r="F331" s="300" t="s">
        <v>1846</v>
      </c>
      <c r="G331" s="296" t="s">
        <v>1847</v>
      </c>
      <c r="H331" s="292"/>
      <c r="I331" s="297">
        <v>6324</v>
      </c>
      <c r="J331" s="301"/>
      <c r="K331" s="301">
        <f t="shared" si="12"/>
        <v>6324</v>
      </c>
      <c r="L331" s="284"/>
      <c r="Q331" s="302"/>
    </row>
    <row r="332" spans="1:17" ht="15" customHeight="1" x14ac:dyDescent="0.25">
      <c r="A332" s="287" t="s">
        <v>1623</v>
      </c>
      <c r="B332" s="288" t="s">
        <v>464</v>
      </c>
      <c r="C332" s="288" t="s">
        <v>464</v>
      </c>
      <c r="D332" s="288" t="s">
        <v>1305</v>
      </c>
      <c r="E332" s="299" t="s">
        <v>1848</v>
      </c>
      <c r="F332" s="300" t="s">
        <v>1848</v>
      </c>
      <c r="G332" s="296" t="s">
        <v>1849</v>
      </c>
      <c r="H332" s="292"/>
      <c r="I332" s="297">
        <v>37499259.75</v>
      </c>
      <c r="J332" s="301"/>
      <c r="K332" s="301">
        <f t="shared" si="12"/>
        <v>37499259.75</v>
      </c>
      <c r="L332" s="284"/>
      <c r="Q332" s="302"/>
    </row>
    <row r="333" spans="1:17" ht="15" customHeight="1" x14ac:dyDescent="0.25">
      <c r="A333" s="287" t="s">
        <v>1623</v>
      </c>
      <c r="B333" s="288" t="s">
        <v>464</v>
      </c>
      <c r="C333" s="288" t="s">
        <v>464</v>
      </c>
      <c r="D333" s="288" t="s">
        <v>1305</v>
      </c>
      <c r="E333" s="299" t="s">
        <v>1850</v>
      </c>
      <c r="F333" s="300" t="s">
        <v>1850</v>
      </c>
      <c r="G333" s="296" t="s">
        <v>1851</v>
      </c>
      <c r="H333" s="292"/>
      <c r="I333" s="297">
        <v>0</v>
      </c>
      <c r="J333" s="301"/>
      <c r="K333" s="301">
        <f t="shared" si="12"/>
        <v>0</v>
      </c>
      <c r="L333" s="284"/>
      <c r="Q333" s="302"/>
    </row>
    <row r="334" spans="1:17" ht="15" customHeight="1" x14ac:dyDescent="0.25">
      <c r="A334" s="287" t="s">
        <v>1623</v>
      </c>
      <c r="B334" s="288" t="s">
        <v>472</v>
      </c>
      <c r="C334" s="288" t="s">
        <v>472</v>
      </c>
      <c r="D334" s="288" t="s">
        <v>1305</v>
      </c>
      <c r="E334" s="299" t="s">
        <v>1852</v>
      </c>
      <c r="F334" s="300" t="s">
        <v>1852</v>
      </c>
      <c r="G334" s="296" t="s">
        <v>1853</v>
      </c>
      <c r="H334" s="292"/>
      <c r="I334" s="297">
        <v>7130743.5</v>
      </c>
      <c r="J334" s="301"/>
      <c r="K334" s="301">
        <f t="shared" si="12"/>
        <v>7130743.5</v>
      </c>
      <c r="L334" s="284"/>
      <c r="Q334" s="302"/>
    </row>
    <row r="335" spans="1:17" ht="15" customHeight="1" x14ac:dyDescent="0.25">
      <c r="A335" s="287" t="s">
        <v>1623</v>
      </c>
      <c r="B335" s="288" t="s">
        <v>474</v>
      </c>
      <c r="C335" s="288" t="s">
        <v>474</v>
      </c>
      <c r="D335" s="288" t="s">
        <v>1305</v>
      </c>
      <c r="E335" s="299" t="s">
        <v>1854</v>
      </c>
      <c r="F335" s="300" t="s">
        <v>1854</v>
      </c>
      <c r="G335" s="296" t="s">
        <v>1855</v>
      </c>
      <c r="H335" s="292"/>
      <c r="I335" s="297">
        <v>4498103.25</v>
      </c>
      <c r="J335" s="301"/>
      <c r="K335" s="301">
        <f t="shared" si="12"/>
        <v>4498103.25</v>
      </c>
      <c r="L335" s="284"/>
      <c r="Q335" s="302"/>
    </row>
    <row r="336" spans="1:17" ht="15" customHeight="1" x14ac:dyDescent="0.25">
      <c r="A336" s="287" t="s">
        <v>1615</v>
      </c>
      <c r="B336" s="288" t="s">
        <v>522</v>
      </c>
      <c r="C336" s="288" t="s">
        <v>522</v>
      </c>
      <c r="D336" s="288" t="s">
        <v>1616</v>
      </c>
      <c r="E336" s="299" t="s">
        <v>1856</v>
      </c>
      <c r="F336" s="300" t="s">
        <v>1856</v>
      </c>
      <c r="G336" s="296" t="s">
        <v>1857</v>
      </c>
      <c r="H336" s="292"/>
      <c r="I336" s="297">
        <v>0</v>
      </c>
      <c r="J336" s="301"/>
      <c r="K336" s="301">
        <f t="shared" si="12"/>
        <v>0</v>
      </c>
      <c r="L336" s="284"/>
      <c r="Q336" s="302"/>
    </row>
    <row r="337" spans="1:17" ht="15" customHeight="1" x14ac:dyDescent="0.25">
      <c r="A337" s="287" t="s">
        <v>1154</v>
      </c>
      <c r="B337" s="288" t="s">
        <v>306</v>
      </c>
      <c r="C337" s="288" t="s">
        <v>306</v>
      </c>
      <c r="D337" s="288" t="s">
        <v>1168</v>
      </c>
      <c r="E337" s="294" t="s">
        <v>1858</v>
      </c>
      <c r="F337" s="295" t="s">
        <v>1858</v>
      </c>
      <c r="G337" s="296" t="s">
        <v>1211</v>
      </c>
      <c r="H337" s="292"/>
      <c r="I337" s="297">
        <v>144586.5</v>
      </c>
      <c r="J337" s="301"/>
      <c r="K337" s="301">
        <f t="shared" si="12"/>
        <v>144586.5</v>
      </c>
      <c r="L337" s="284"/>
      <c r="Q337" s="302"/>
    </row>
    <row r="338" spans="1:17" ht="15" customHeight="1" x14ac:dyDescent="0.25">
      <c r="A338" s="279"/>
      <c r="B338" s="279"/>
      <c r="C338" s="279"/>
      <c r="D338" s="279"/>
      <c r="E338" s="285" t="s">
        <v>1859</v>
      </c>
      <c r="F338" s="336">
        <v>707110</v>
      </c>
      <c r="G338" s="282" t="s">
        <v>1860</v>
      </c>
      <c r="H338" s="283">
        <f>SUM(H339:H347)</f>
        <v>0</v>
      </c>
      <c r="I338" s="297">
        <v>0</v>
      </c>
      <c r="J338" s="283">
        <f>SUM(J339:J347)</f>
        <v>0</v>
      </c>
      <c r="K338" s="283">
        <f>SUM(K339:K347)</f>
        <v>19696668.689999998</v>
      </c>
      <c r="L338" s="284"/>
    </row>
    <row r="339" spans="1:17" ht="15" customHeight="1" x14ac:dyDescent="0.25">
      <c r="A339" s="287" t="s">
        <v>1318</v>
      </c>
      <c r="B339" s="288" t="s">
        <v>390</v>
      </c>
      <c r="C339" s="288" t="s">
        <v>390</v>
      </c>
      <c r="D339" s="288" t="s">
        <v>1305</v>
      </c>
      <c r="E339" s="299" t="s">
        <v>1861</v>
      </c>
      <c r="F339" s="300" t="s">
        <v>1861</v>
      </c>
      <c r="G339" s="296" t="s">
        <v>1862</v>
      </c>
      <c r="H339" s="292"/>
      <c r="I339" s="297">
        <v>229555.58</v>
      </c>
      <c r="J339" s="301"/>
      <c r="K339" s="301">
        <f t="shared" ref="K339:K347" si="13">+I339+J339</f>
        <v>229555.58</v>
      </c>
      <c r="L339" s="284"/>
      <c r="Q339" s="302"/>
    </row>
    <row r="340" spans="1:17" ht="15" customHeight="1" x14ac:dyDescent="0.25">
      <c r="A340" s="287" t="s">
        <v>1304</v>
      </c>
      <c r="B340" s="288" t="s">
        <v>382</v>
      </c>
      <c r="C340" s="288" t="s">
        <v>382</v>
      </c>
      <c r="D340" s="288" t="s">
        <v>1305</v>
      </c>
      <c r="E340" s="299" t="s">
        <v>1863</v>
      </c>
      <c r="F340" s="300" t="s">
        <v>1863</v>
      </c>
      <c r="G340" s="296" t="s">
        <v>1864</v>
      </c>
      <c r="H340" s="292"/>
      <c r="I340" s="297">
        <v>139494.85999999999</v>
      </c>
      <c r="J340" s="301"/>
      <c r="K340" s="301">
        <f t="shared" si="13"/>
        <v>139494.85999999999</v>
      </c>
      <c r="L340" s="284"/>
      <c r="Q340" s="302"/>
    </row>
    <row r="341" spans="1:17" ht="15" customHeight="1" x14ac:dyDescent="0.25">
      <c r="A341" s="287" t="s">
        <v>1341</v>
      </c>
      <c r="B341" s="288" t="s">
        <v>500</v>
      </c>
      <c r="C341" s="288" t="s">
        <v>500</v>
      </c>
      <c r="D341" s="288" t="s">
        <v>1305</v>
      </c>
      <c r="E341" s="299" t="s">
        <v>1865</v>
      </c>
      <c r="F341" s="300" t="s">
        <v>1865</v>
      </c>
      <c r="G341" s="296" t="s">
        <v>1866</v>
      </c>
      <c r="H341" s="292"/>
      <c r="I341" s="297">
        <v>1526592.64</v>
      </c>
      <c r="J341" s="301"/>
      <c r="K341" s="301">
        <f t="shared" si="13"/>
        <v>1526592.64</v>
      </c>
      <c r="L341" s="284"/>
      <c r="Q341" s="302"/>
    </row>
    <row r="342" spans="1:17" ht="15" customHeight="1" x14ac:dyDescent="0.25">
      <c r="A342" s="287" t="s">
        <v>1352</v>
      </c>
      <c r="B342" s="288" t="s">
        <v>402</v>
      </c>
      <c r="C342" s="288" t="s">
        <v>402</v>
      </c>
      <c r="D342" s="288" t="s">
        <v>1380</v>
      </c>
      <c r="E342" s="299" t="s">
        <v>1867</v>
      </c>
      <c r="F342" s="300" t="s">
        <v>1867</v>
      </c>
      <c r="G342" s="296" t="s">
        <v>1868</v>
      </c>
      <c r="H342" s="292"/>
      <c r="I342" s="297">
        <v>2501531.69</v>
      </c>
      <c r="J342" s="301"/>
      <c r="K342" s="301">
        <f t="shared" si="13"/>
        <v>2501531.69</v>
      </c>
      <c r="L342" s="284"/>
      <c r="Q342" s="302"/>
    </row>
    <row r="343" spans="1:17" ht="15" customHeight="1" x14ac:dyDescent="0.25">
      <c r="A343" s="287" t="s">
        <v>1352</v>
      </c>
      <c r="B343" s="288"/>
      <c r="C343" s="288" t="s">
        <v>404</v>
      </c>
      <c r="D343" s="324" t="s">
        <v>1380</v>
      </c>
      <c r="E343" s="329" t="s">
        <v>1869</v>
      </c>
      <c r="F343" s="326" t="s">
        <v>1869</v>
      </c>
      <c r="G343" s="296" t="s">
        <v>1870</v>
      </c>
      <c r="H343" s="292"/>
      <c r="I343" s="297">
        <v>0</v>
      </c>
      <c r="J343" s="301"/>
      <c r="K343" s="301">
        <f t="shared" si="13"/>
        <v>0</v>
      </c>
      <c r="L343" s="284"/>
      <c r="Q343" s="302"/>
    </row>
    <row r="344" spans="1:17" ht="15" customHeight="1" x14ac:dyDescent="0.25">
      <c r="A344" s="287" t="s">
        <v>1608</v>
      </c>
      <c r="B344" s="288" t="s">
        <v>514</v>
      </c>
      <c r="C344" s="288" t="s">
        <v>514</v>
      </c>
      <c r="D344" s="288" t="s">
        <v>1305</v>
      </c>
      <c r="E344" s="299" t="s">
        <v>1871</v>
      </c>
      <c r="F344" s="300" t="s">
        <v>1871</v>
      </c>
      <c r="G344" s="296" t="s">
        <v>1872</v>
      </c>
      <c r="H344" s="292"/>
      <c r="I344" s="297">
        <v>146146.56</v>
      </c>
      <c r="J344" s="301"/>
      <c r="K344" s="301">
        <f t="shared" si="13"/>
        <v>146146.56</v>
      </c>
      <c r="L344" s="284"/>
      <c r="Q344" s="302"/>
    </row>
    <row r="345" spans="1:17" ht="15" customHeight="1" x14ac:dyDescent="0.25">
      <c r="A345" s="287" t="s">
        <v>1623</v>
      </c>
      <c r="B345" s="288" t="s">
        <v>468</v>
      </c>
      <c r="C345" s="288" t="s">
        <v>468</v>
      </c>
      <c r="D345" s="288" t="s">
        <v>1305</v>
      </c>
      <c r="E345" s="299" t="s">
        <v>1873</v>
      </c>
      <c r="F345" s="300" t="s">
        <v>1873</v>
      </c>
      <c r="G345" s="296" t="s">
        <v>1874</v>
      </c>
      <c r="H345" s="292"/>
      <c r="I345" s="297">
        <v>15080517.75</v>
      </c>
      <c r="J345" s="301"/>
      <c r="K345" s="301">
        <f t="shared" si="13"/>
        <v>15080517.75</v>
      </c>
      <c r="L345" s="284"/>
      <c r="Q345" s="302"/>
    </row>
    <row r="346" spans="1:17" ht="15" customHeight="1" x14ac:dyDescent="0.25">
      <c r="A346" s="287" t="s">
        <v>1615</v>
      </c>
      <c r="B346" s="288" t="s">
        <v>526</v>
      </c>
      <c r="C346" s="288" t="s">
        <v>526</v>
      </c>
      <c r="D346" s="288" t="s">
        <v>1616</v>
      </c>
      <c r="E346" s="299" t="s">
        <v>1875</v>
      </c>
      <c r="F346" s="300" t="s">
        <v>1875</v>
      </c>
      <c r="G346" s="296" t="s">
        <v>1876</v>
      </c>
      <c r="H346" s="292"/>
      <c r="I346" s="297">
        <v>72829.61</v>
      </c>
      <c r="J346" s="301"/>
      <c r="K346" s="301">
        <f t="shared" si="13"/>
        <v>72829.61</v>
      </c>
      <c r="L346" s="284"/>
      <c r="Q346" s="302"/>
    </row>
    <row r="347" spans="1:17" ht="15" customHeight="1" x14ac:dyDescent="0.25">
      <c r="A347" s="287" t="s">
        <v>1154</v>
      </c>
      <c r="B347" s="288" t="s">
        <v>308</v>
      </c>
      <c r="C347" s="288" t="s">
        <v>308</v>
      </c>
      <c r="D347" s="288" t="s">
        <v>1168</v>
      </c>
      <c r="E347" s="294" t="s">
        <v>1877</v>
      </c>
      <c r="F347" s="295" t="s">
        <v>1877</v>
      </c>
      <c r="G347" s="296" t="s">
        <v>1213</v>
      </c>
      <c r="H347" s="292"/>
      <c r="I347" s="297">
        <v>0</v>
      </c>
      <c r="J347" s="301"/>
      <c r="K347" s="301">
        <f t="shared" si="13"/>
        <v>0</v>
      </c>
      <c r="L347" s="284"/>
      <c r="Q347" s="302"/>
    </row>
    <row r="348" spans="1:17" ht="15" customHeight="1" x14ac:dyDescent="0.25">
      <c r="A348" s="279"/>
      <c r="B348" s="279"/>
      <c r="C348" s="279"/>
      <c r="D348" s="279"/>
      <c r="E348" s="285" t="s">
        <v>1878</v>
      </c>
      <c r="F348" s="337">
        <v>712</v>
      </c>
      <c r="G348" s="282" t="s">
        <v>1879</v>
      </c>
      <c r="H348" s="283">
        <f>+H349+H390</f>
        <v>0</v>
      </c>
      <c r="I348" s="297">
        <v>0</v>
      </c>
      <c r="J348" s="283">
        <f>+J349+J390</f>
        <v>0</v>
      </c>
      <c r="K348" s="283">
        <f>+K349+K390</f>
        <v>34476319.309999987</v>
      </c>
      <c r="L348" s="284"/>
    </row>
    <row r="349" spans="1:17" ht="15" customHeight="1" x14ac:dyDescent="0.25">
      <c r="A349" s="279"/>
      <c r="B349" s="279"/>
      <c r="C349" s="279"/>
      <c r="D349" s="279"/>
      <c r="E349" s="285" t="s">
        <v>1880</v>
      </c>
      <c r="F349" s="338">
        <v>712100</v>
      </c>
      <c r="G349" s="282" t="s">
        <v>1879</v>
      </c>
      <c r="H349" s="283">
        <f>SUM(H350:H389)</f>
        <v>0</v>
      </c>
      <c r="I349" s="297">
        <v>0</v>
      </c>
      <c r="J349" s="283">
        <f>SUM(J350:J389)</f>
        <v>0</v>
      </c>
      <c r="K349" s="283">
        <f>SUM(K350:K389)</f>
        <v>34330880.649999991</v>
      </c>
      <c r="L349" s="284"/>
    </row>
    <row r="350" spans="1:17" ht="15" customHeight="1" x14ac:dyDescent="0.25">
      <c r="A350" s="293" t="s">
        <v>1881</v>
      </c>
      <c r="B350" s="288" t="s">
        <v>698</v>
      </c>
      <c r="C350" s="288" t="s">
        <v>698</v>
      </c>
      <c r="D350" s="288" t="s">
        <v>1882</v>
      </c>
      <c r="E350" s="294" t="s">
        <v>1883</v>
      </c>
      <c r="F350" s="295" t="s">
        <v>1883</v>
      </c>
      <c r="G350" s="296" t="s">
        <v>1884</v>
      </c>
      <c r="H350" s="292"/>
      <c r="I350" s="297">
        <v>0</v>
      </c>
      <c r="J350" s="301"/>
      <c r="K350" s="301">
        <f t="shared" ref="K350:K389" si="14">+I350+J350</f>
        <v>0</v>
      </c>
      <c r="L350" s="284"/>
      <c r="Q350" s="302"/>
    </row>
    <row r="351" spans="1:17" ht="15" customHeight="1" x14ac:dyDescent="0.25">
      <c r="A351" s="293" t="s">
        <v>1881</v>
      </c>
      <c r="B351" s="288" t="s">
        <v>700</v>
      </c>
      <c r="C351" s="288" t="s">
        <v>700</v>
      </c>
      <c r="D351" s="288" t="s">
        <v>1882</v>
      </c>
      <c r="E351" s="294" t="s">
        <v>1885</v>
      </c>
      <c r="F351" s="295" t="s">
        <v>1885</v>
      </c>
      <c r="G351" s="296" t="s">
        <v>1886</v>
      </c>
      <c r="H351" s="292"/>
      <c r="I351" s="297">
        <v>64877.52</v>
      </c>
      <c r="J351" s="301"/>
      <c r="K351" s="301">
        <f t="shared" si="14"/>
        <v>64877.52</v>
      </c>
      <c r="L351" s="284"/>
      <c r="Q351" s="302"/>
    </row>
    <row r="352" spans="1:17" ht="15" customHeight="1" x14ac:dyDescent="0.25">
      <c r="A352" s="293" t="s">
        <v>1887</v>
      </c>
      <c r="B352" s="288" t="s">
        <v>650</v>
      </c>
      <c r="C352" s="288" t="s">
        <v>650</v>
      </c>
      <c r="D352" s="288" t="s">
        <v>1888</v>
      </c>
      <c r="E352" s="294" t="s">
        <v>1889</v>
      </c>
      <c r="F352" s="295" t="s">
        <v>1889</v>
      </c>
      <c r="G352" s="296" t="s">
        <v>1890</v>
      </c>
      <c r="H352" s="292"/>
      <c r="I352" s="297">
        <v>7240520.2300000004</v>
      </c>
      <c r="J352" s="301"/>
      <c r="K352" s="301">
        <f t="shared" si="14"/>
        <v>7240520.2300000004</v>
      </c>
      <c r="L352" s="284"/>
      <c r="Q352" s="302"/>
    </row>
    <row r="353" spans="1:17" ht="15" customHeight="1" x14ac:dyDescent="0.25">
      <c r="A353" s="293" t="s">
        <v>1887</v>
      </c>
      <c r="B353" s="288" t="s">
        <v>652</v>
      </c>
      <c r="C353" s="288" t="s">
        <v>652</v>
      </c>
      <c r="D353" s="288" t="s">
        <v>1891</v>
      </c>
      <c r="E353" s="294" t="s">
        <v>1892</v>
      </c>
      <c r="F353" s="295" t="s">
        <v>1892</v>
      </c>
      <c r="G353" s="296" t="s">
        <v>1893</v>
      </c>
      <c r="H353" s="292"/>
      <c r="I353" s="297">
        <v>304657.88</v>
      </c>
      <c r="J353" s="301"/>
      <c r="K353" s="301">
        <f t="shared" si="14"/>
        <v>304657.88</v>
      </c>
      <c r="L353" s="284"/>
      <c r="Q353" s="302"/>
    </row>
    <row r="354" spans="1:17" ht="15" customHeight="1" x14ac:dyDescent="0.25">
      <c r="A354" s="293" t="s">
        <v>1887</v>
      </c>
      <c r="B354" s="288" t="s">
        <v>652</v>
      </c>
      <c r="C354" s="288" t="s">
        <v>652</v>
      </c>
      <c r="D354" s="288" t="s">
        <v>1891</v>
      </c>
      <c r="E354" s="294" t="s">
        <v>1894</v>
      </c>
      <c r="F354" s="295" t="s">
        <v>1894</v>
      </c>
      <c r="G354" s="296" t="s">
        <v>1895</v>
      </c>
      <c r="H354" s="292"/>
      <c r="I354" s="297">
        <v>2752614.71</v>
      </c>
      <c r="J354" s="301"/>
      <c r="K354" s="301">
        <f t="shared" si="14"/>
        <v>2752614.71</v>
      </c>
      <c r="L354" s="284"/>
      <c r="Q354" s="302"/>
    </row>
    <row r="355" spans="1:17" ht="15" customHeight="1" x14ac:dyDescent="0.25">
      <c r="A355" s="293" t="s">
        <v>1887</v>
      </c>
      <c r="B355" s="288" t="s">
        <v>648</v>
      </c>
      <c r="C355" s="288" t="s">
        <v>648</v>
      </c>
      <c r="D355" s="288" t="s">
        <v>1896</v>
      </c>
      <c r="E355" s="294" t="s">
        <v>1897</v>
      </c>
      <c r="F355" s="295" t="s">
        <v>1897</v>
      </c>
      <c r="G355" s="296" t="s">
        <v>1898</v>
      </c>
      <c r="H355" s="292"/>
      <c r="I355" s="297">
        <v>1118645.7</v>
      </c>
      <c r="J355" s="301"/>
      <c r="K355" s="301">
        <f t="shared" si="14"/>
        <v>1118645.7</v>
      </c>
      <c r="L355" s="284"/>
      <c r="Q355" s="302"/>
    </row>
    <row r="356" spans="1:17" ht="15" customHeight="1" x14ac:dyDescent="0.25">
      <c r="A356" s="293" t="s">
        <v>1887</v>
      </c>
      <c r="B356" s="288" t="s">
        <v>630</v>
      </c>
      <c r="C356" s="288" t="s">
        <v>630</v>
      </c>
      <c r="D356" s="288" t="s">
        <v>1899</v>
      </c>
      <c r="E356" s="294" t="s">
        <v>1900</v>
      </c>
      <c r="F356" s="295" t="s">
        <v>1900</v>
      </c>
      <c r="G356" s="296" t="s">
        <v>1901</v>
      </c>
      <c r="H356" s="292"/>
      <c r="I356" s="297">
        <v>1292235.25</v>
      </c>
      <c r="J356" s="301"/>
      <c r="K356" s="301">
        <f t="shared" si="14"/>
        <v>1292235.25</v>
      </c>
      <c r="L356" s="284"/>
      <c r="Q356" s="302"/>
    </row>
    <row r="357" spans="1:17" ht="15" customHeight="1" x14ac:dyDescent="0.25">
      <c r="A357" s="293" t="s">
        <v>1887</v>
      </c>
      <c r="B357" s="288" t="s">
        <v>632</v>
      </c>
      <c r="C357" s="288" t="s">
        <v>632</v>
      </c>
      <c r="D357" s="288" t="s">
        <v>1902</v>
      </c>
      <c r="E357" s="294" t="s">
        <v>1903</v>
      </c>
      <c r="F357" s="295" t="s">
        <v>1903</v>
      </c>
      <c r="G357" s="296" t="s">
        <v>1904</v>
      </c>
      <c r="H357" s="292"/>
      <c r="I357" s="297">
        <v>155</v>
      </c>
      <c r="J357" s="301"/>
      <c r="K357" s="301">
        <f t="shared" si="14"/>
        <v>155</v>
      </c>
      <c r="L357" s="284"/>
      <c r="Q357" s="302"/>
    </row>
    <row r="358" spans="1:17" ht="15" customHeight="1" x14ac:dyDescent="0.25">
      <c r="A358" s="293" t="s">
        <v>1887</v>
      </c>
      <c r="B358" s="288" t="s">
        <v>632</v>
      </c>
      <c r="C358" s="288" t="s">
        <v>632</v>
      </c>
      <c r="D358" s="288" t="s">
        <v>1902</v>
      </c>
      <c r="E358" s="294" t="s">
        <v>1905</v>
      </c>
      <c r="F358" s="295" t="s">
        <v>1905</v>
      </c>
      <c r="G358" s="296" t="s">
        <v>1906</v>
      </c>
      <c r="H358" s="292"/>
      <c r="I358" s="297">
        <v>5445182.0199999996</v>
      </c>
      <c r="J358" s="301"/>
      <c r="K358" s="301">
        <f t="shared" si="14"/>
        <v>5445182.0199999996</v>
      </c>
      <c r="L358" s="284"/>
      <c r="Q358" s="302"/>
    </row>
    <row r="359" spans="1:17" ht="15" customHeight="1" x14ac:dyDescent="0.25">
      <c r="A359" s="293" t="s">
        <v>1887</v>
      </c>
      <c r="B359" s="288" t="s">
        <v>634</v>
      </c>
      <c r="C359" s="288" t="s">
        <v>634</v>
      </c>
      <c r="D359" s="288"/>
      <c r="E359" s="294" t="s">
        <v>1907</v>
      </c>
      <c r="F359" s="295" t="s">
        <v>1907</v>
      </c>
      <c r="G359" s="296" t="s">
        <v>1908</v>
      </c>
      <c r="H359" s="292"/>
      <c r="I359" s="297">
        <v>0</v>
      </c>
      <c r="J359" s="301"/>
      <c r="K359" s="301">
        <f t="shared" si="14"/>
        <v>0</v>
      </c>
      <c r="L359" s="284"/>
      <c r="Q359" s="302"/>
    </row>
    <row r="360" spans="1:17" ht="15" customHeight="1" x14ac:dyDescent="0.25">
      <c r="A360" s="293" t="s">
        <v>1887</v>
      </c>
      <c r="B360" s="288"/>
      <c r="C360" s="288" t="s">
        <v>636</v>
      </c>
      <c r="D360" s="288" t="s">
        <v>1909</v>
      </c>
      <c r="E360" s="294" t="s">
        <v>1910</v>
      </c>
      <c r="F360" s="295" t="s">
        <v>1910</v>
      </c>
      <c r="G360" s="296" t="s">
        <v>1911</v>
      </c>
      <c r="H360" s="292"/>
      <c r="I360" s="297">
        <v>0</v>
      </c>
      <c r="J360" s="301"/>
      <c r="K360" s="301">
        <f t="shared" si="14"/>
        <v>0</v>
      </c>
      <c r="L360" s="284"/>
      <c r="Q360" s="302"/>
    </row>
    <row r="361" spans="1:17" ht="15" customHeight="1" x14ac:dyDescent="0.25">
      <c r="A361" s="293" t="s">
        <v>1887</v>
      </c>
      <c r="B361" s="288"/>
      <c r="C361" s="288" t="s">
        <v>638</v>
      </c>
      <c r="D361" s="288" t="s">
        <v>1909</v>
      </c>
      <c r="E361" s="294" t="s">
        <v>1912</v>
      </c>
      <c r="F361" s="295" t="s">
        <v>1912</v>
      </c>
      <c r="G361" s="296" t="s">
        <v>1913</v>
      </c>
      <c r="H361" s="292"/>
      <c r="I361" s="297">
        <v>1644819.87</v>
      </c>
      <c r="J361" s="301"/>
      <c r="K361" s="301">
        <f t="shared" si="14"/>
        <v>1644819.87</v>
      </c>
      <c r="L361" s="284"/>
      <c r="Q361" s="302"/>
    </row>
    <row r="362" spans="1:17" ht="15" customHeight="1" x14ac:dyDescent="0.25">
      <c r="A362" s="293" t="s">
        <v>1887</v>
      </c>
      <c r="B362" s="288" t="s">
        <v>640</v>
      </c>
      <c r="C362" s="288" t="s">
        <v>640</v>
      </c>
      <c r="D362" s="288" t="s">
        <v>1914</v>
      </c>
      <c r="E362" s="299" t="s">
        <v>1915</v>
      </c>
      <c r="F362" s="300" t="s">
        <v>1915</v>
      </c>
      <c r="G362" s="296" t="s">
        <v>1916</v>
      </c>
      <c r="H362" s="292"/>
      <c r="I362" s="297">
        <v>0</v>
      </c>
      <c r="J362" s="301"/>
      <c r="K362" s="301">
        <f t="shared" si="14"/>
        <v>0</v>
      </c>
      <c r="L362" s="284"/>
      <c r="Q362" s="302"/>
    </row>
    <row r="363" spans="1:17" ht="15" customHeight="1" x14ac:dyDescent="0.25">
      <c r="A363" s="293" t="s">
        <v>1887</v>
      </c>
      <c r="B363" s="288" t="s">
        <v>642</v>
      </c>
      <c r="C363" s="288" t="s">
        <v>642</v>
      </c>
      <c r="D363" s="288" t="s">
        <v>1917</v>
      </c>
      <c r="E363" s="294" t="s">
        <v>1918</v>
      </c>
      <c r="F363" s="295" t="s">
        <v>1918</v>
      </c>
      <c r="G363" s="296" t="s">
        <v>1919</v>
      </c>
      <c r="H363" s="292"/>
      <c r="I363" s="297">
        <v>0</v>
      </c>
      <c r="J363" s="301"/>
      <c r="K363" s="301">
        <f t="shared" si="14"/>
        <v>0</v>
      </c>
      <c r="L363" s="284"/>
      <c r="Q363" s="302"/>
    </row>
    <row r="364" spans="1:17" ht="15" customHeight="1" x14ac:dyDescent="0.25">
      <c r="A364" s="293" t="s">
        <v>1887</v>
      </c>
      <c r="B364" s="288" t="s">
        <v>642</v>
      </c>
      <c r="C364" s="288" t="s">
        <v>642</v>
      </c>
      <c r="D364" s="288" t="s">
        <v>1917</v>
      </c>
      <c r="E364" s="294" t="s">
        <v>1920</v>
      </c>
      <c r="F364" s="295" t="s">
        <v>1920</v>
      </c>
      <c r="G364" s="296" t="s">
        <v>1921</v>
      </c>
      <c r="H364" s="292"/>
      <c r="I364" s="297">
        <v>2083847.58</v>
      </c>
      <c r="J364" s="301"/>
      <c r="K364" s="301">
        <f t="shared" si="14"/>
        <v>2083847.58</v>
      </c>
      <c r="L364" s="284"/>
      <c r="Q364" s="302"/>
    </row>
    <row r="365" spans="1:17" ht="15" customHeight="1" x14ac:dyDescent="0.25">
      <c r="A365" s="293" t="s">
        <v>1887</v>
      </c>
      <c r="B365" s="288" t="s">
        <v>642</v>
      </c>
      <c r="C365" s="288" t="s">
        <v>642</v>
      </c>
      <c r="D365" s="288" t="s">
        <v>1917</v>
      </c>
      <c r="E365" s="299" t="s">
        <v>1922</v>
      </c>
      <c r="F365" s="300" t="s">
        <v>1922</v>
      </c>
      <c r="G365" s="296" t="s">
        <v>1923</v>
      </c>
      <c r="H365" s="292"/>
      <c r="I365" s="297">
        <v>2445768.66</v>
      </c>
      <c r="J365" s="301"/>
      <c r="K365" s="301">
        <f t="shared" si="14"/>
        <v>2445768.66</v>
      </c>
      <c r="L365" s="284"/>
      <c r="Q365" s="302"/>
    </row>
    <row r="366" spans="1:17" ht="15" customHeight="1" x14ac:dyDescent="0.25">
      <c r="A366" s="293" t="s">
        <v>1887</v>
      </c>
      <c r="B366" s="288" t="s">
        <v>644</v>
      </c>
      <c r="C366" s="288" t="s">
        <v>644</v>
      </c>
      <c r="D366" s="288" t="s">
        <v>1924</v>
      </c>
      <c r="E366" s="294" t="s">
        <v>1925</v>
      </c>
      <c r="F366" s="295" t="s">
        <v>1925</v>
      </c>
      <c r="G366" s="296" t="s">
        <v>1926</v>
      </c>
      <c r="H366" s="292"/>
      <c r="I366" s="297">
        <v>27115.67</v>
      </c>
      <c r="J366" s="301"/>
      <c r="K366" s="301">
        <f t="shared" si="14"/>
        <v>27115.67</v>
      </c>
      <c r="L366" s="284"/>
      <c r="Q366" s="302"/>
    </row>
    <row r="367" spans="1:17" ht="15" customHeight="1" x14ac:dyDescent="0.25">
      <c r="A367" s="293" t="s">
        <v>1887</v>
      </c>
      <c r="B367" s="288" t="s">
        <v>646</v>
      </c>
      <c r="C367" s="288" t="s">
        <v>646</v>
      </c>
      <c r="D367" s="288" t="s">
        <v>1927</v>
      </c>
      <c r="E367" s="299" t="s">
        <v>1928</v>
      </c>
      <c r="F367" s="300" t="s">
        <v>1928</v>
      </c>
      <c r="G367" s="296" t="s">
        <v>1929</v>
      </c>
      <c r="H367" s="292"/>
      <c r="I367" s="297">
        <v>577684.57999999996</v>
      </c>
      <c r="J367" s="301"/>
      <c r="K367" s="301">
        <f t="shared" si="14"/>
        <v>577684.57999999996</v>
      </c>
      <c r="L367" s="284"/>
      <c r="Q367" s="302"/>
    </row>
    <row r="368" spans="1:17" ht="15" customHeight="1" x14ac:dyDescent="0.25">
      <c r="A368" s="293" t="s">
        <v>1887</v>
      </c>
      <c r="B368" s="288" t="s">
        <v>666</v>
      </c>
      <c r="C368" s="288" t="s">
        <v>666</v>
      </c>
      <c r="D368" s="288" t="s">
        <v>1930</v>
      </c>
      <c r="E368" s="294" t="s">
        <v>1931</v>
      </c>
      <c r="F368" s="295" t="s">
        <v>1931</v>
      </c>
      <c r="G368" s="296" t="s">
        <v>1932</v>
      </c>
      <c r="H368" s="292"/>
      <c r="I368" s="297">
        <v>25040.5</v>
      </c>
      <c r="J368" s="301"/>
      <c r="K368" s="301">
        <f t="shared" si="14"/>
        <v>25040.5</v>
      </c>
      <c r="L368" s="284"/>
      <c r="Q368" s="302"/>
    </row>
    <row r="369" spans="1:17" ht="15" customHeight="1" x14ac:dyDescent="0.25">
      <c r="A369" s="293" t="s">
        <v>1887</v>
      </c>
      <c r="B369" s="288" t="s">
        <v>666</v>
      </c>
      <c r="C369" s="288" t="s">
        <v>666</v>
      </c>
      <c r="D369" s="288" t="s">
        <v>1930</v>
      </c>
      <c r="E369" s="294" t="s">
        <v>1933</v>
      </c>
      <c r="F369" s="295" t="s">
        <v>1933</v>
      </c>
      <c r="G369" s="296" t="s">
        <v>1934</v>
      </c>
      <c r="H369" s="292"/>
      <c r="I369" s="297">
        <v>1667685.04</v>
      </c>
      <c r="J369" s="301"/>
      <c r="K369" s="301">
        <f t="shared" si="14"/>
        <v>1667685.04</v>
      </c>
      <c r="L369" s="284"/>
      <c r="Q369" s="302"/>
    </row>
    <row r="370" spans="1:17" ht="15" customHeight="1" x14ac:dyDescent="0.25">
      <c r="A370" s="293" t="s">
        <v>1887</v>
      </c>
      <c r="B370" s="288" t="s">
        <v>666</v>
      </c>
      <c r="C370" s="288" t="s">
        <v>666</v>
      </c>
      <c r="D370" s="288" t="s">
        <v>1930</v>
      </c>
      <c r="E370" s="299" t="s">
        <v>1935</v>
      </c>
      <c r="F370" s="300" t="s">
        <v>1935</v>
      </c>
      <c r="G370" s="296" t="s">
        <v>1936</v>
      </c>
      <c r="H370" s="292"/>
      <c r="I370" s="297">
        <v>7674</v>
      </c>
      <c r="J370" s="301"/>
      <c r="K370" s="301">
        <f t="shared" si="14"/>
        <v>7674</v>
      </c>
      <c r="L370" s="284"/>
      <c r="Q370" s="302"/>
    </row>
    <row r="371" spans="1:17" ht="15" customHeight="1" x14ac:dyDescent="0.25">
      <c r="A371" s="293" t="s">
        <v>1887</v>
      </c>
      <c r="B371" s="288" t="s">
        <v>666</v>
      </c>
      <c r="C371" s="288" t="s">
        <v>666</v>
      </c>
      <c r="D371" s="288" t="s">
        <v>1930</v>
      </c>
      <c r="E371" s="299" t="s">
        <v>1937</v>
      </c>
      <c r="F371" s="300" t="s">
        <v>1937</v>
      </c>
      <c r="G371" s="296" t="s">
        <v>1938</v>
      </c>
      <c r="H371" s="292"/>
      <c r="I371" s="297">
        <v>307958.78000000003</v>
      </c>
      <c r="J371" s="301"/>
      <c r="K371" s="301">
        <f t="shared" si="14"/>
        <v>307958.78000000003</v>
      </c>
      <c r="L371" s="284"/>
      <c r="Q371" s="302"/>
    </row>
    <row r="372" spans="1:17" ht="15" customHeight="1" x14ac:dyDescent="0.25">
      <c r="A372" s="293" t="s">
        <v>1887</v>
      </c>
      <c r="B372" s="288" t="s">
        <v>666</v>
      </c>
      <c r="C372" s="288" t="s">
        <v>666</v>
      </c>
      <c r="D372" s="288" t="s">
        <v>1930</v>
      </c>
      <c r="E372" s="294" t="s">
        <v>1939</v>
      </c>
      <c r="F372" s="295" t="s">
        <v>1939</v>
      </c>
      <c r="G372" s="296" t="s">
        <v>1940</v>
      </c>
      <c r="H372" s="292"/>
      <c r="I372" s="297">
        <v>0</v>
      </c>
      <c r="J372" s="301"/>
      <c r="K372" s="301">
        <f t="shared" si="14"/>
        <v>0</v>
      </c>
      <c r="L372" s="284"/>
      <c r="Q372" s="302"/>
    </row>
    <row r="373" spans="1:17" ht="15" customHeight="1" x14ac:dyDescent="0.25">
      <c r="A373" s="293" t="s">
        <v>1887</v>
      </c>
      <c r="B373" s="288" t="s">
        <v>666</v>
      </c>
      <c r="C373" s="288" t="s">
        <v>666</v>
      </c>
      <c r="D373" s="288" t="s">
        <v>1930</v>
      </c>
      <c r="E373" s="294" t="s">
        <v>1941</v>
      </c>
      <c r="F373" s="295" t="s">
        <v>1941</v>
      </c>
      <c r="G373" s="296" t="s">
        <v>1942</v>
      </c>
      <c r="H373" s="292"/>
      <c r="I373" s="297">
        <v>4677735.7300000004</v>
      </c>
      <c r="J373" s="301"/>
      <c r="K373" s="301">
        <f t="shared" si="14"/>
        <v>4677735.7300000004</v>
      </c>
      <c r="L373" s="284"/>
      <c r="Q373" s="302"/>
    </row>
    <row r="374" spans="1:17" ht="15" customHeight="1" x14ac:dyDescent="0.25">
      <c r="A374" s="293" t="s">
        <v>1887</v>
      </c>
      <c r="B374" s="288" t="s">
        <v>666</v>
      </c>
      <c r="C374" s="288" t="s">
        <v>666</v>
      </c>
      <c r="D374" s="288" t="s">
        <v>1930</v>
      </c>
      <c r="E374" s="294" t="s">
        <v>1943</v>
      </c>
      <c r="F374" s="295" t="s">
        <v>1943</v>
      </c>
      <c r="G374" s="296" t="s">
        <v>1944</v>
      </c>
      <c r="H374" s="292"/>
      <c r="I374" s="297">
        <v>248836.05</v>
      </c>
      <c r="J374" s="301"/>
      <c r="K374" s="301">
        <f t="shared" si="14"/>
        <v>248836.05</v>
      </c>
      <c r="L374" s="284"/>
      <c r="Q374" s="302"/>
    </row>
    <row r="375" spans="1:17" ht="15" customHeight="1" x14ac:dyDescent="0.25">
      <c r="A375" s="293" t="s">
        <v>1887</v>
      </c>
      <c r="B375" s="288" t="s">
        <v>666</v>
      </c>
      <c r="C375" s="288" t="s">
        <v>666</v>
      </c>
      <c r="D375" s="288" t="s">
        <v>1930</v>
      </c>
      <c r="E375" s="299" t="s">
        <v>1945</v>
      </c>
      <c r="F375" s="300" t="s">
        <v>1945</v>
      </c>
      <c r="G375" s="296" t="s">
        <v>1946</v>
      </c>
      <c r="H375" s="292"/>
      <c r="I375" s="297">
        <v>0</v>
      </c>
      <c r="J375" s="301"/>
      <c r="K375" s="301">
        <f t="shared" si="14"/>
        <v>0</v>
      </c>
      <c r="L375" s="284"/>
      <c r="Q375" s="302"/>
    </row>
    <row r="376" spans="1:17" ht="15" customHeight="1" x14ac:dyDescent="0.25">
      <c r="A376" s="293" t="s">
        <v>1881</v>
      </c>
      <c r="B376" s="288" t="s">
        <v>666</v>
      </c>
      <c r="C376" s="288" t="s">
        <v>666</v>
      </c>
      <c r="D376" s="288" t="s">
        <v>1930</v>
      </c>
      <c r="E376" s="299" t="s">
        <v>1947</v>
      </c>
      <c r="F376" s="300" t="s">
        <v>1947</v>
      </c>
      <c r="G376" s="339" t="s">
        <v>1948</v>
      </c>
      <c r="H376" s="292"/>
      <c r="I376" s="297">
        <v>1783033.19</v>
      </c>
      <c r="J376" s="301"/>
      <c r="K376" s="301">
        <f t="shared" si="14"/>
        <v>1783033.19</v>
      </c>
      <c r="L376" s="284"/>
      <c r="Q376" s="302"/>
    </row>
    <row r="377" spans="1:17" ht="15" customHeight="1" x14ac:dyDescent="0.25">
      <c r="A377" s="293" t="s">
        <v>1881</v>
      </c>
      <c r="B377" s="288" t="s">
        <v>666</v>
      </c>
      <c r="C377" s="288" t="s">
        <v>666</v>
      </c>
      <c r="D377" s="288"/>
      <c r="E377" s="299" t="s">
        <v>1949</v>
      </c>
      <c r="F377" s="340" t="s">
        <v>1949</v>
      </c>
      <c r="G377" s="339" t="s">
        <v>1950</v>
      </c>
      <c r="H377" s="341"/>
      <c r="I377" s="297">
        <v>0</v>
      </c>
      <c r="J377" s="301"/>
      <c r="K377" s="301">
        <f t="shared" si="14"/>
        <v>0</v>
      </c>
      <c r="L377" s="284"/>
      <c r="Q377" s="302"/>
    </row>
    <row r="378" spans="1:17" ht="15" customHeight="1" x14ac:dyDescent="0.25">
      <c r="A378" s="293" t="s">
        <v>1887</v>
      </c>
      <c r="B378" s="288" t="s">
        <v>666</v>
      </c>
      <c r="C378" s="288" t="s">
        <v>666</v>
      </c>
      <c r="D378" s="288" t="s">
        <v>1930</v>
      </c>
      <c r="E378" s="294" t="s">
        <v>1951</v>
      </c>
      <c r="F378" s="295" t="s">
        <v>1951</v>
      </c>
      <c r="G378" s="342" t="s">
        <v>1952</v>
      </c>
      <c r="H378" s="292"/>
      <c r="I378" s="297">
        <v>200</v>
      </c>
      <c r="J378" s="301"/>
      <c r="K378" s="301">
        <f t="shared" si="14"/>
        <v>200</v>
      </c>
      <c r="L378" s="284"/>
      <c r="Q378" s="302"/>
    </row>
    <row r="379" spans="1:17" ht="15" customHeight="1" x14ac:dyDescent="0.25">
      <c r="A379" s="293" t="s">
        <v>1887</v>
      </c>
      <c r="B379" s="288" t="s">
        <v>666</v>
      </c>
      <c r="C379" s="288" t="s">
        <v>666</v>
      </c>
      <c r="D379" s="288" t="s">
        <v>1930</v>
      </c>
      <c r="E379" s="294" t="s">
        <v>1953</v>
      </c>
      <c r="F379" s="295" t="s">
        <v>1953</v>
      </c>
      <c r="G379" s="296" t="s">
        <v>1954</v>
      </c>
      <c r="H379" s="292"/>
      <c r="I379" s="297">
        <v>6782.73</v>
      </c>
      <c r="J379" s="301"/>
      <c r="K379" s="301">
        <f t="shared" si="14"/>
        <v>6782.73</v>
      </c>
      <c r="L379" s="284"/>
      <c r="Q379" s="302"/>
    </row>
    <row r="380" spans="1:17" ht="15" customHeight="1" x14ac:dyDescent="0.25">
      <c r="A380" s="293" t="s">
        <v>1887</v>
      </c>
      <c r="B380" s="288" t="s">
        <v>666</v>
      </c>
      <c r="C380" s="288" t="s">
        <v>666</v>
      </c>
      <c r="D380" s="288" t="s">
        <v>1930</v>
      </c>
      <c r="E380" s="294" t="s">
        <v>1955</v>
      </c>
      <c r="F380" s="295" t="s">
        <v>1955</v>
      </c>
      <c r="G380" s="296" t="s">
        <v>1956</v>
      </c>
      <c r="H380" s="292"/>
      <c r="I380" s="297">
        <v>28314.74</v>
      </c>
      <c r="J380" s="301"/>
      <c r="K380" s="301">
        <f t="shared" si="14"/>
        <v>28314.74</v>
      </c>
      <c r="L380" s="284"/>
      <c r="Q380" s="302"/>
    </row>
    <row r="381" spans="1:17" ht="15" customHeight="1" x14ac:dyDescent="0.25">
      <c r="A381" s="293" t="s">
        <v>1887</v>
      </c>
      <c r="B381" s="288" t="s">
        <v>698</v>
      </c>
      <c r="C381" s="288" t="s">
        <v>698</v>
      </c>
      <c r="D381" s="288" t="s">
        <v>1882</v>
      </c>
      <c r="E381" s="294" t="s">
        <v>1957</v>
      </c>
      <c r="F381" s="295" t="s">
        <v>1957</v>
      </c>
      <c r="G381" s="296" t="s">
        <v>1958</v>
      </c>
      <c r="H381" s="292"/>
      <c r="I381" s="297">
        <v>82547.66</v>
      </c>
      <c r="J381" s="301"/>
      <c r="K381" s="301">
        <f t="shared" si="14"/>
        <v>82547.66</v>
      </c>
      <c r="L381" s="284"/>
      <c r="Q381" s="302"/>
    </row>
    <row r="382" spans="1:17" ht="15" customHeight="1" x14ac:dyDescent="0.25">
      <c r="A382" s="293" t="s">
        <v>1887</v>
      </c>
      <c r="B382" s="288" t="s">
        <v>666</v>
      </c>
      <c r="C382" s="288" t="s">
        <v>666</v>
      </c>
      <c r="D382" s="288" t="s">
        <v>1930</v>
      </c>
      <c r="E382" s="294" t="s">
        <v>1959</v>
      </c>
      <c r="F382" s="295" t="s">
        <v>1959</v>
      </c>
      <c r="G382" s="296" t="s">
        <v>1960</v>
      </c>
      <c r="H382" s="292"/>
      <c r="I382" s="297">
        <v>5724.73</v>
      </c>
      <c r="J382" s="301"/>
      <c r="K382" s="301">
        <f t="shared" si="14"/>
        <v>5724.73</v>
      </c>
      <c r="L382" s="284"/>
      <c r="Q382" s="302"/>
    </row>
    <row r="383" spans="1:17" ht="15" customHeight="1" x14ac:dyDescent="0.25">
      <c r="A383" s="293" t="s">
        <v>1887</v>
      </c>
      <c r="B383" s="288" t="s">
        <v>666</v>
      </c>
      <c r="C383" s="288" t="s">
        <v>666</v>
      </c>
      <c r="D383" s="288" t="s">
        <v>1930</v>
      </c>
      <c r="E383" s="294" t="s">
        <v>1961</v>
      </c>
      <c r="F383" s="295" t="s">
        <v>1961</v>
      </c>
      <c r="G383" s="296" t="s">
        <v>1962</v>
      </c>
      <c r="H383" s="292"/>
      <c r="I383" s="297">
        <v>22371.02</v>
      </c>
      <c r="J383" s="301"/>
      <c r="K383" s="301">
        <f t="shared" si="14"/>
        <v>22371.02</v>
      </c>
      <c r="L383" s="284"/>
      <c r="Q383" s="302"/>
    </row>
    <row r="384" spans="1:17" ht="15" customHeight="1" x14ac:dyDescent="0.25">
      <c r="A384" s="287" t="s">
        <v>1887</v>
      </c>
      <c r="B384" s="288" t="s">
        <v>666</v>
      </c>
      <c r="C384" s="288" t="s">
        <v>666</v>
      </c>
      <c r="D384" s="288" t="s">
        <v>1930</v>
      </c>
      <c r="E384" s="294" t="s">
        <v>1963</v>
      </c>
      <c r="F384" s="295" t="s">
        <v>1963</v>
      </c>
      <c r="G384" s="296" t="s">
        <v>1964</v>
      </c>
      <c r="H384" s="292"/>
      <c r="I384" s="297">
        <v>20329.16</v>
      </c>
      <c r="J384" s="301"/>
      <c r="K384" s="301">
        <f t="shared" si="14"/>
        <v>20329.16</v>
      </c>
      <c r="L384" s="284"/>
      <c r="Q384" s="302"/>
    </row>
    <row r="385" spans="1:17" ht="15" customHeight="1" x14ac:dyDescent="0.25">
      <c r="A385" s="287" t="s">
        <v>1887</v>
      </c>
      <c r="B385" s="288" t="s">
        <v>666</v>
      </c>
      <c r="C385" s="288" t="s">
        <v>666</v>
      </c>
      <c r="D385" s="288" t="s">
        <v>1930</v>
      </c>
      <c r="E385" s="294" t="s">
        <v>1965</v>
      </c>
      <c r="F385" s="295" t="s">
        <v>1965</v>
      </c>
      <c r="G385" s="296" t="s">
        <v>1966</v>
      </c>
      <c r="H385" s="292"/>
      <c r="I385" s="297">
        <v>89406.98</v>
      </c>
      <c r="J385" s="301"/>
      <c r="K385" s="301">
        <f t="shared" si="14"/>
        <v>89406.98</v>
      </c>
      <c r="L385" s="284"/>
      <c r="Q385" s="302"/>
    </row>
    <row r="386" spans="1:17" ht="15" customHeight="1" x14ac:dyDescent="0.25">
      <c r="A386" s="287" t="s">
        <v>1887</v>
      </c>
      <c r="B386" s="288" t="s">
        <v>666</v>
      </c>
      <c r="C386" s="288" t="s">
        <v>666</v>
      </c>
      <c r="D386" s="288" t="s">
        <v>1930</v>
      </c>
      <c r="E386" s="294" t="s">
        <v>1967</v>
      </c>
      <c r="F386" s="295" t="s">
        <v>1967</v>
      </c>
      <c r="G386" s="296" t="s">
        <v>1968</v>
      </c>
      <c r="H386" s="292"/>
      <c r="I386" s="297">
        <v>144135.64000000001</v>
      </c>
      <c r="J386" s="301"/>
      <c r="K386" s="301">
        <f t="shared" si="14"/>
        <v>144135.64000000001</v>
      </c>
      <c r="L386" s="284"/>
      <c r="Q386" s="302"/>
    </row>
    <row r="387" spans="1:17" ht="15" customHeight="1" x14ac:dyDescent="0.25">
      <c r="A387" s="287" t="s">
        <v>1887</v>
      </c>
      <c r="B387" s="288" t="s">
        <v>666</v>
      </c>
      <c r="C387" s="288" t="s">
        <v>666</v>
      </c>
      <c r="D387" s="288" t="s">
        <v>1902</v>
      </c>
      <c r="E387" s="294" t="s">
        <v>1969</v>
      </c>
      <c r="F387" s="295" t="s">
        <v>1969</v>
      </c>
      <c r="G387" s="296" t="s">
        <v>1970</v>
      </c>
      <c r="H387" s="292"/>
      <c r="I387" s="297">
        <v>213280.03</v>
      </c>
      <c r="J387" s="301"/>
      <c r="K387" s="301">
        <f t="shared" si="14"/>
        <v>213280.03</v>
      </c>
      <c r="L387" s="284"/>
      <c r="Q387" s="302"/>
    </row>
    <row r="388" spans="1:17" ht="15" customHeight="1" x14ac:dyDescent="0.25">
      <c r="A388" s="287" t="s">
        <v>1887</v>
      </c>
      <c r="B388" s="288" t="s">
        <v>662</v>
      </c>
      <c r="C388" s="288" t="s">
        <v>662</v>
      </c>
      <c r="D388" s="288" t="s">
        <v>1930</v>
      </c>
      <c r="E388" s="299" t="s">
        <v>1971</v>
      </c>
      <c r="F388" s="300" t="s">
        <v>1971</v>
      </c>
      <c r="G388" s="296" t="s">
        <v>1972</v>
      </c>
      <c r="H388" s="292"/>
      <c r="I388" s="297">
        <v>0</v>
      </c>
      <c r="J388" s="301"/>
      <c r="K388" s="301">
        <f t="shared" si="14"/>
        <v>0</v>
      </c>
      <c r="L388" s="284"/>
      <c r="Q388" s="302"/>
    </row>
    <row r="389" spans="1:17" ht="15" customHeight="1" x14ac:dyDescent="0.25">
      <c r="A389" s="287" t="s">
        <v>1887</v>
      </c>
      <c r="B389" s="288" t="s">
        <v>664</v>
      </c>
      <c r="C389" s="288" t="s">
        <v>664</v>
      </c>
      <c r="D389" s="288" t="s">
        <v>1973</v>
      </c>
      <c r="E389" s="299" t="s">
        <v>1974</v>
      </c>
      <c r="F389" s="300" t="s">
        <v>1974</v>
      </c>
      <c r="G389" s="296" t="s">
        <v>1975</v>
      </c>
      <c r="H389" s="292"/>
      <c r="I389" s="297">
        <v>1700</v>
      </c>
      <c r="J389" s="301"/>
      <c r="K389" s="301">
        <f t="shared" si="14"/>
        <v>1700</v>
      </c>
      <c r="L389" s="284"/>
      <c r="Q389" s="302"/>
    </row>
    <row r="390" spans="1:17" ht="15" customHeight="1" x14ac:dyDescent="0.25">
      <c r="A390" s="279"/>
      <c r="B390" s="279"/>
      <c r="C390" s="279"/>
      <c r="D390" s="279"/>
      <c r="E390" s="285" t="s">
        <v>1976</v>
      </c>
      <c r="F390" s="336">
        <v>712105</v>
      </c>
      <c r="G390" s="282" t="s">
        <v>1977</v>
      </c>
      <c r="H390" s="283">
        <f>SUM(H391:H418)</f>
        <v>0</v>
      </c>
      <c r="I390" s="297">
        <v>0</v>
      </c>
      <c r="J390" s="283">
        <f>SUM(J391:J418)</f>
        <v>0</v>
      </c>
      <c r="K390" s="283">
        <f>SUM(K391:K418)</f>
        <v>145438.66</v>
      </c>
      <c r="L390" s="284"/>
    </row>
    <row r="391" spans="1:17" ht="15" customHeight="1" x14ac:dyDescent="0.25">
      <c r="A391" s="287" t="s">
        <v>1978</v>
      </c>
      <c r="B391" s="311" t="s">
        <v>670</v>
      </c>
      <c r="C391" s="311" t="s">
        <v>670</v>
      </c>
      <c r="D391" s="311" t="s">
        <v>1979</v>
      </c>
      <c r="E391" s="312" t="s">
        <v>1980</v>
      </c>
      <c r="F391" s="313" t="s">
        <v>1980</v>
      </c>
      <c r="G391" s="314" t="s">
        <v>1981</v>
      </c>
      <c r="H391" s="315"/>
      <c r="I391" s="297">
        <v>0</v>
      </c>
      <c r="J391" s="316"/>
      <c r="K391" s="316">
        <f t="shared" ref="K391:K418" si="15">+I391+J391</f>
        <v>0</v>
      </c>
      <c r="L391" s="284"/>
      <c r="Q391" s="302"/>
    </row>
    <row r="392" spans="1:17" ht="15" customHeight="1" x14ac:dyDescent="0.25">
      <c r="A392" s="287" t="s">
        <v>1978</v>
      </c>
      <c r="B392" s="311" t="s">
        <v>672</v>
      </c>
      <c r="C392" s="311" t="s">
        <v>672</v>
      </c>
      <c r="D392" s="311" t="s">
        <v>1979</v>
      </c>
      <c r="E392" s="312" t="s">
        <v>1982</v>
      </c>
      <c r="F392" s="313" t="s">
        <v>1982</v>
      </c>
      <c r="G392" s="314" t="s">
        <v>1983</v>
      </c>
      <c r="H392" s="315"/>
      <c r="I392" s="297">
        <v>0</v>
      </c>
      <c r="J392" s="316"/>
      <c r="K392" s="316">
        <f t="shared" si="15"/>
        <v>0</v>
      </c>
      <c r="L392" s="284"/>
      <c r="Q392" s="302"/>
    </row>
    <row r="393" spans="1:17" ht="15" customHeight="1" x14ac:dyDescent="0.25">
      <c r="A393" s="287" t="s">
        <v>1978</v>
      </c>
      <c r="B393" s="311" t="s">
        <v>676</v>
      </c>
      <c r="C393" s="311" t="s">
        <v>676</v>
      </c>
      <c r="D393" s="311" t="s">
        <v>1979</v>
      </c>
      <c r="E393" s="317" t="s">
        <v>1984</v>
      </c>
      <c r="F393" s="332" t="s">
        <v>1984</v>
      </c>
      <c r="G393" s="314" t="s">
        <v>1985</v>
      </c>
      <c r="H393" s="315"/>
      <c r="I393" s="297">
        <v>2514.06</v>
      </c>
      <c r="J393" s="316"/>
      <c r="K393" s="316">
        <f t="shared" si="15"/>
        <v>2514.06</v>
      </c>
      <c r="L393" s="284"/>
      <c r="Q393" s="302"/>
    </row>
    <row r="394" spans="1:17" ht="15" customHeight="1" x14ac:dyDescent="0.25">
      <c r="A394" s="287" t="s">
        <v>1978</v>
      </c>
      <c r="B394" s="311" t="s">
        <v>670</v>
      </c>
      <c r="C394" s="311" t="s">
        <v>670</v>
      </c>
      <c r="D394" s="311" t="s">
        <v>1979</v>
      </c>
      <c r="E394" s="312" t="s">
        <v>1986</v>
      </c>
      <c r="F394" s="313" t="s">
        <v>1986</v>
      </c>
      <c r="G394" s="314" t="s">
        <v>1987</v>
      </c>
      <c r="H394" s="315"/>
      <c r="I394" s="297">
        <v>0</v>
      </c>
      <c r="J394" s="316"/>
      <c r="K394" s="316">
        <f t="shared" si="15"/>
        <v>0</v>
      </c>
      <c r="L394" s="284"/>
      <c r="Q394" s="302"/>
    </row>
    <row r="395" spans="1:17" ht="15" customHeight="1" x14ac:dyDescent="0.25">
      <c r="A395" s="287" t="s">
        <v>1978</v>
      </c>
      <c r="B395" s="311" t="s">
        <v>672</v>
      </c>
      <c r="C395" s="311" t="s">
        <v>672</v>
      </c>
      <c r="D395" s="311" t="s">
        <v>1979</v>
      </c>
      <c r="E395" s="312" t="s">
        <v>1988</v>
      </c>
      <c r="F395" s="313" t="s">
        <v>1988</v>
      </c>
      <c r="G395" s="314" t="s">
        <v>1989</v>
      </c>
      <c r="H395" s="315"/>
      <c r="I395" s="297">
        <v>0</v>
      </c>
      <c r="J395" s="316"/>
      <c r="K395" s="316">
        <f t="shared" si="15"/>
        <v>0</v>
      </c>
      <c r="L395" s="284"/>
      <c r="Q395" s="302"/>
    </row>
    <row r="396" spans="1:17" ht="15" customHeight="1" x14ac:dyDescent="0.25">
      <c r="A396" s="293" t="s">
        <v>1978</v>
      </c>
      <c r="B396" s="311" t="s">
        <v>676</v>
      </c>
      <c r="C396" s="311" t="s">
        <v>676</v>
      </c>
      <c r="D396" s="311" t="s">
        <v>1979</v>
      </c>
      <c r="E396" s="312" t="s">
        <v>1990</v>
      </c>
      <c r="F396" s="313" t="s">
        <v>1990</v>
      </c>
      <c r="G396" s="314" t="s">
        <v>1991</v>
      </c>
      <c r="H396" s="315"/>
      <c r="I396" s="297">
        <v>0</v>
      </c>
      <c r="J396" s="316"/>
      <c r="K396" s="316">
        <f t="shared" si="15"/>
        <v>0</v>
      </c>
      <c r="L396" s="284"/>
      <c r="Q396" s="302"/>
    </row>
    <row r="397" spans="1:17" ht="15" customHeight="1" x14ac:dyDescent="0.25">
      <c r="A397" s="287" t="s">
        <v>1978</v>
      </c>
      <c r="B397" s="311" t="s">
        <v>670</v>
      </c>
      <c r="C397" s="311" t="s">
        <v>670</v>
      </c>
      <c r="D397" s="311" t="s">
        <v>1979</v>
      </c>
      <c r="E397" s="312" t="s">
        <v>1992</v>
      </c>
      <c r="F397" s="313" t="s">
        <v>1992</v>
      </c>
      <c r="G397" s="314" t="s">
        <v>1993</v>
      </c>
      <c r="H397" s="315"/>
      <c r="I397" s="297">
        <v>0</v>
      </c>
      <c r="J397" s="316"/>
      <c r="K397" s="316">
        <f t="shared" si="15"/>
        <v>0</v>
      </c>
      <c r="L397" s="284"/>
      <c r="Q397" s="302"/>
    </row>
    <row r="398" spans="1:17" ht="15" customHeight="1" x14ac:dyDescent="0.25">
      <c r="A398" s="287" t="s">
        <v>1978</v>
      </c>
      <c r="B398" s="311" t="s">
        <v>672</v>
      </c>
      <c r="C398" s="311" t="s">
        <v>672</v>
      </c>
      <c r="D398" s="311" t="s">
        <v>1979</v>
      </c>
      <c r="E398" s="312" t="s">
        <v>1994</v>
      </c>
      <c r="F398" s="313" t="s">
        <v>1994</v>
      </c>
      <c r="G398" s="314" t="s">
        <v>1995</v>
      </c>
      <c r="H398" s="315"/>
      <c r="I398" s="297">
        <v>0</v>
      </c>
      <c r="J398" s="316"/>
      <c r="K398" s="316">
        <f t="shared" si="15"/>
        <v>0</v>
      </c>
      <c r="L398" s="284"/>
      <c r="Q398" s="302"/>
    </row>
    <row r="399" spans="1:17" ht="15" customHeight="1" x14ac:dyDescent="0.25">
      <c r="A399" s="287" t="s">
        <v>1978</v>
      </c>
      <c r="B399" s="311" t="s">
        <v>676</v>
      </c>
      <c r="C399" s="311" t="s">
        <v>676</v>
      </c>
      <c r="D399" s="311" t="s">
        <v>1979</v>
      </c>
      <c r="E399" s="312" t="s">
        <v>1996</v>
      </c>
      <c r="F399" s="313" t="s">
        <v>1996</v>
      </c>
      <c r="G399" s="314" t="s">
        <v>1997</v>
      </c>
      <c r="H399" s="315"/>
      <c r="I399" s="297">
        <v>0</v>
      </c>
      <c r="J399" s="316"/>
      <c r="K399" s="316">
        <f t="shared" si="15"/>
        <v>0</v>
      </c>
      <c r="L399" s="284"/>
      <c r="Q399" s="302"/>
    </row>
    <row r="400" spans="1:17" ht="15" customHeight="1" x14ac:dyDescent="0.25">
      <c r="A400" s="287" t="s">
        <v>1978</v>
      </c>
      <c r="B400" s="311" t="s">
        <v>678</v>
      </c>
      <c r="C400" s="311" t="s">
        <v>678</v>
      </c>
      <c r="D400" s="311" t="s">
        <v>1979</v>
      </c>
      <c r="E400" s="312" t="s">
        <v>1998</v>
      </c>
      <c r="F400" s="313" t="s">
        <v>1998</v>
      </c>
      <c r="G400" s="314" t="s">
        <v>1999</v>
      </c>
      <c r="H400" s="315"/>
      <c r="I400" s="297">
        <v>0</v>
      </c>
      <c r="J400" s="316"/>
      <c r="K400" s="316">
        <f t="shared" si="15"/>
        <v>0</v>
      </c>
      <c r="L400" s="284"/>
      <c r="Q400" s="302"/>
    </row>
    <row r="401" spans="1:17" ht="15" customHeight="1" x14ac:dyDescent="0.25">
      <c r="A401" s="287" t="s">
        <v>1978</v>
      </c>
      <c r="B401" s="311" t="s">
        <v>678</v>
      </c>
      <c r="C401" s="311" t="s">
        <v>678</v>
      </c>
      <c r="D401" s="311" t="s">
        <v>1979</v>
      </c>
      <c r="E401" s="312" t="s">
        <v>2000</v>
      </c>
      <c r="F401" s="313" t="s">
        <v>2000</v>
      </c>
      <c r="G401" s="314" t="s">
        <v>2001</v>
      </c>
      <c r="H401" s="315"/>
      <c r="I401" s="297">
        <v>0</v>
      </c>
      <c r="J401" s="316"/>
      <c r="K401" s="316">
        <f t="shared" si="15"/>
        <v>0</v>
      </c>
      <c r="L401" s="284"/>
      <c r="Q401" s="302"/>
    </row>
    <row r="402" spans="1:17" ht="15" customHeight="1" x14ac:dyDescent="0.25">
      <c r="A402" s="287" t="s">
        <v>1978</v>
      </c>
      <c r="B402" s="311" t="s">
        <v>678</v>
      </c>
      <c r="C402" s="311" t="s">
        <v>678</v>
      </c>
      <c r="D402" s="311" t="s">
        <v>1979</v>
      </c>
      <c r="E402" s="312" t="s">
        <v>2002</v>
      </c>
      <c r="F402" s="313" t="s">
        <v>2002</v>
      </c>
      <c r="G402" s="314" t="s">
        <v>2003</v>
      </c>
      <c r="H402" s="315"/>
      <c r="I402" s="297">
        <v>0</v>
      </c>
      <c r="J402" s="316"/>
      <c r="K402" s="316">
        <f t="shared" si="15"/>
        <v>0</v>
      </c>
      <c r="L402" s="284"/>
      <c r="Q402" s="302"/>
    </row>
    <row r="403" spans="1:17" ht="15" customHeight="1" x14ac:dyDescent="0.25">
      <c r="A403" s="287" t="s">
        <v>1978</v>
      </c>
      <c r="B403" s="311" t="s">
        <v>678</v>
      </c>
      <c r="C403" s="311" t="s">
        <v>678</v>
      </c>
      <c r="D403" s="311" t="s">
        <v>1979</v>
      </c>
      <c r="E403" s="312" t="s">
        <v>2004</v>
      </c>
      <c r="F403" s="313" t="s">
        <v>2004</v>
      </c>
      <c r="G403" s="314" t="s">
        <v>2005</v>
      </c>
      <c r="H403" s="315"/>
      <c r="I403" s="297">
        <v>0</v>
      </c>
      <c r="J403" s="316"/>
      <c r="K403" s="316">
        <f t="shared" si="15"/>
        <v>0</v>
      </c>
      <c r="L403" s="284"/>
      <c r="Q403" s="302"/>
    </row>
    <row r="404" spans="1:17" ht="15" customHeight="1" x14ac:dyDescent="0.25">
      <c r="A404" s="287" t="s">
        <v>1978</v>
      </c>
      <c r="B404" s="311" t="s">
        <v>678</v>
      </c>
      <c r="C404" s="311" t="s">
        <v>678</v>
      </c>
      <c r="D404" s="311" t="s">
        <v>1979</v>
      </c>
      <c r="E404" s="312" t="s">
        <v>2006</v>
      </c>
      <c r="F404" s="313" t="s">
        <v>2006</v>
      </c>
      <c r="G404" s="314" t="s">
        <v>2007</v>
      </c>
      <c r="H404" s="315"/>
      <c r="I404" s="297">
        <v>0</v>
      </c>
      <c r="J404" s="316"/>
      <c r="K404" s="316">
        <f t="shared" si="15"/>
        <v>0</v>
      </c>
      <c r="L404" s="284"/>
      <c r="Q404" s="302"/>
    </row>
    <row r="405" spans="1:17" ht="15" customHeight="1" x14ac:dyDescent="0.25">
      <c r="A405" s="287" t="s">
        <v>1978</v>
      </c>
      <c r="B405" s="311" t="s">
        <v>678</v>
      </c>
      <c r="C405" s="311" t="s">
        <v>678</v>
      </c>
      <c r="D405" s="311" t="s">
        <v>1979</v>
      </c>
      <c r="E405" s="312" t="s">
        <v>2008</v>
      </c>
      <c r="F405" s="313" t="s">
        <v>2008</v>
      </c>
      <c r="G405" s="314" t="s">
        <v>2009</v>
      </c>
      <c r="H405" s="315"/>
      <c r="I405" s="297">
        <v>0</v>
      </c>
      <c r="J405" s="316"/>
      <c r="K405" s="316">
        <f t="shared" si="15"/>
        <v>0</v>
      </c>
      <c r="L405" s="284"/>
      <c r="Q405" s="302"/>
    </row>
    <row r="406" spans="1:17" ht="15" customHeight="1" x14ac:dyDescent="0.25">
      <c r="A406" s="287" t="s">
        <v>1978</v>
      </c>
      <c r="B406" s="311" t="s">
        <v>678</v>
      </c>
      <c r="C406" s="311" t="s">
        <v>678</v>
      </c>
      <c r="D406" s="311" t="s">
        <v>1979</v>
      </c>
      <c r="E406" s="312" t="s">
        <v>2010</v>
      </c>
      <c r="F406" s="313" t="s">
        <v>2010</v>
      </c>
      <c r="G406" s="314" t="s">
        <v>2011</v>
      </c>
      <c r="H406" s="315"/>
      <c r="I406" s="297">
        <v>0</v>
      </c>
      <c r="J406" s="301"/>
      <c r="K406" s="316">
        <f t="shared" si="15"/>
        <v>0</v>
      </c>
      <c r="L406" s="284"/>
      <c r="Q406" s="302"/>
    </row>
    <row r="407" spans="1:17" ht="15" customHeight="1" x14ac:dyDescent="0.25">
      <c r="A407" s="287" t="s">
        <v>1978</v>
      </c>
      <c r="B407" s="311" t="s">
        <v>678</v>
      </c>
      <c r="C407" s="311" t="s">
        <v>678</v>
      </c>
      <c r="D407" s="311" t="s">
        <v>1979</v>
      </c>
      <c r="E407" s="312" t="s">
        <v>2012</v>
      </c>
      <c r="F407" s="313" t="s">
        <v>2012</v>
      </c>
      <c r="G407" s="314" t="s">
        <v>2013</v>
      </c>
      <c r="H407" s="315"/>
      <c r="I407" s="297">
        <v>0</v>
      </c>
      <c r="J407" s="301"/>
      <c r="K407" s="316">
        <f t="shared" si="15"/>
        <v>0</v>
      </c>
      <c r="L407" s="284"/>
      <c r="Q407" s="302"/>
    </row>
    <row r="408" spans="1:17" ht="15" customHeight="1" x14ac:dyDescent="0.25">
      <c r="A408" s="287" t="s">
        <v>1978</v>
      </c>
      <c r="B408" s="311" t="s">
        <v>678</v>
      </c>
      <c r="C408" s="311" t="s">
        <v>678</v>
      </c>
      <c r="D408" s="311" t="s">
        <v>1979</v>
      </c>
      <c r="E408" s="312" t="s">
        <v>2014</v>
      </c>
      <c r="F408" s="313" t="s">
        <v>2014</v>
      </c>
      <c r="G408" s="314" t="s">
        <v>2015</v>
      </c>
      <c r="H408" s="315"/>
      <c r="I408" s="297">
        <v>0</v>
      </c>
      <c r="J408" s="301"/>
      <c r="K408" s="316">
        <f t="shared" si="15"/>
        <v>0</v>
      </c>
      <c r="L408" s="284"/>
      <c r="Q408" s="302"/>
    </row>
    <row r="409" spans="1:17" ht="15" customHeight="1" x14ac:dyDescent="0.25">
      <c r="A409" s="287" t="s">
        <v>1978</v>
      </c>
      <c r="B409" s="311" t="s">
        <v>678</v>
      </c>
      <c r="C409" s="311" t="s">
        <v>678</v>
      </c>
      <c r="D409" s="311" t="s">
        <v>1979</v>
      </c>
      <c r="E409" s="312" t="s">
        <v>2016</v>
      </c>
      <c r="F409" s="313" t="s">
        <v>2016</v>
      </c>
      <c r="G409" s="314" t="s">
        <v>2017</v>
      </c>
      <c r="H409" s="315"/>
      <c r="I409" s="297">
        <v>0</v>
      </c>
      <c r="J409" s="301"/>
      <c r="K409" s="316">
        <f t="shared" si="15"/>
        <v>0</v>
      </c>
      <c r="L409" s="284"/>
      <c r="Q409" s="302"/>
    </row>
    <row r="410" spans="1:17" ht="15" customHeight="1" x14ac:dyDescent="0.25">
      <c r="A410" s="293" t="s">
        <v>1978</v>
      </c>
      <c r="B410" s="311" t="s">
        <v>678</v>
      </c>
      <c r="C410" s="311" t="s">
        <v>678</v>
      </c>
      <c r="D410" s="311" t="s">
        <v>1979</v>
      </c>
      <c r="E410" s="312" t="s">
        <v>2018</v>
      </c>
      <c r="F410" s="313" t="s">
        <v>2018</v>
      </c>
      <c r="G410" s="314" t="s">
        <v>2019</v>
      </c>
      <c r="H410" s="315"/>
      <c r="I410" s="297">
        <v>87535.63</v>
      </c>
      <c r="J410" s="301"/>
      <c r="K410" s="316">
        <f t="shared" si="15"/>
        <v>87535.63</v>
      </c>
      <c r="L410" s="284"/>
      <c r="Q410" s="302"/>
    </row>
    <row r="411" spans="1:17" ht="15" customHeight="1" x14ac:dyDescent="0.25">
      <c r="A411" s="293" t="s">
        <v>1978</v>
      </c>
      <c r="B411" s="311" t="s">
        <v>678</v>
      </c>
      <c r="C411" s="311" t="s">
        <v>678</v>
      </c>
      <c r="D411" s="311" t="s">
        <v>1979</v>
      </c>
      <c r="E411" s="312" t="s">
        <v>2020</v>
      </c>
      <c r="F411" s="313" t="s">
        <v>2020</v>
      </c>
      <c r="G411" s="314" t="s">
        <v>2021</v>
      </c>
      <c r="H411" s="315"/>
      <c r="I411" s="297">
        <v>20586.080000000002</v>
      </c>
      <c r="J411" s="301"/>
      <c r="K411" s="316">
        <f t="shared" si="15"/>
        <v>20586.080000000002</v>
      </c>
      <c r="L411" s="284"/>
      <c r="Q411" s="302"/>
    </row>
    <row r="412" spans="1:17" ht="15" customHeight="1" x14ac:dyDescent="0.25">
      <c r="A412" s="287" t="s">
        <v>1978</v>
      </c>
      <c r="B412" s="311" t="s">
        <v>680</v>
      </c>
      <c r="C412" s="311" t="s">
        <v>680</v>
      </c>
      <c r="D412" s="311" t="s">
        <v>2022</v>
      </c>
      <c r="E412" s="312" t="s">
        <v>2023</v>
      </c>
      <c r="F412" s="313" t="s">
        <v>2023</v>
      </c>
      <c r="G412" s="314" t="s">
        <v>2024</v>
      </c>
      <c r="H412" s="315"/>
      <c r="I412" s="297">
        <v>0</v>
      </c>
      <c r="J412" s="301"/>
      <c r="K412" s="316">
        <f t="shared" si="15"/>
        <v>0</v>
      </c>
      <c r="L412" s="284"/>
      <c r="Q412" s="302"/>
    </row>
    <row r="413" spans="1:17" ht="15" customHeight="1" x14ac:dyDescent="0.25">
      <c r="A413" s="287" t="s">
        <v>1978</v>
      </c>
      <c r="B413" s="311" t="s">
        <v>682</v>
      </c>
      <c r="C413" s="311" t="s">
        <v>682</v>
      </c>
      <c r="D413" s="311" t="s">
        <v>2022</v>
      </c>
      <c r="E413" s="312" t="s">
        <v>2025</v>
      </c>
      <c r="F413" s="313" t="s">
        <v>2025</v>
      </c>
      <c r="G413" s="314" t="s">
        <v>2026</v>
      </c>
      <c r="H413" s="315"/>
      <c r="I413" s="297">
        <v>0</v>
      </c>
      <c r="J413" s="301"/>
      <c r="K413" s="316">
        <f t="shared" si="15"/>
        <v>0</v>
      </c>
      <c r="L413" s="284"/>
      <c r="Q413" s="302"/>
    </row>
    <row r="414" spans="1:17" ht="15" customHeight="1" x14ac:dyDescent="0.25">
      <c r="A414" s="287" t="s">
        <v>1978</v>
      </c>
      <c r="B414" s="311" t="s">
        <v>684</v>
      </c>
      <c r="C414" s="311" t="s">
        <v>684</v>
      </c>
      <c r="D414" s="311" t="s">
        <v>2022</v>
      </c>
      <c r="E414" s="312" t="s">
        <v>2027</v>
      </c>
      <c r="F414" s="313" t="s">
        <v>2027</v>
      </c>
      <c r="G414" s="314" t="s">
        <v>2028</v>
      </c>
      <c r="H414" s="315"/>
      <c r="I414" s="297">
        <v>0</v>
      </c>
      <c r="J414" s="301"/>
      <c r="K414" s="316">
        <f t="shared" si="15"/>
        <v>0</v>
      </c>
      <c r="L414" s="284"/>
      <c r="Q414" s="302"/>
    </row>
    <row r="415" spans="1:17" ht="15" customHeight="1" x14ac:dyDescent="0.25">
      <c r="A415" s="293" t="s">
        <v>1978</v>
      </c>
      <c r="B415" s="331" t="s">
        <v>690</v>
      </c>
      <c r="C415" s="331" t="s">
        <v>690</v>
      </c>
      <c r="D415" s="331" t="s">
        <v>2022</v>
      </c>
      <c r="E415" s="312" t="s">
        <v>2029</v>
      </c>
      <c r="F415" s="313" t="s">
        <v>2029</v>
      </c>
      <c r="G415" s="314" t="s">
        <v>2030</v>
      </c>
      <c r="H415" s="315"/>
      <c r="I415" s="297">
        <v>0</v>
      </c>
      <c r="J415" s="301"/>
      <c r="K415" s="316">
        <f t="shared" si="15"/>
        <v>0</v>
      </c>
      <c r="L415" s="284"/>
      <c r="Q415" s="302"/>
    </row>
    <row r="416" spans="1:17" ht="15" customHeight="1" x14ac:dyDescent="0.25">
      <c r="A416" s="293" t="s">
        <v>1978</v>
      </c>
      <c r="B416" s="311" t="s">
        <v>692</v>
      </c>
      <c r="C416" s="311" t="s">
        <v>692</v>
      </c>
      <c r="D416" s="311" t="s">
        <v>2022</v>
      </c>
      <c r="E416" s="312" t="s">
        <v>2031</v>
      </c>
      <c r="F416" s="313" t="s">
        <v>2031</v>
      </c>
      <c r="G416" s="314" t="s">
        <v>2032</v>
      </c>
      <c r="H416" s="315"/>
      <c r="I416" s="297">
        <v>34802.89</v>
      </c>
      <c r="J416" s="301"/>
      <c r="K416" s="316">
        <f t="shared" si="15"/>
        <v>34802.89</v>
      </c>
      <c r="L416" s="284"/>
      <c r="Q416" s="302"/>
    </row>
    <row r="417" spans="1:17" ht="15" customHeight="1" x14ac:dyDescent="0.25">
      <c r="A417" s="293" t="s">
        <v>1978</v>
      </c>
      <c r="B417" s="311" t="s">
        <v>694</v>
      </c>
      <c r="C417" s="311" t="s">
        <v>694</v>
      </c>
      <c r="D417" s="311" t="s">
        <v>2022</v>
      </c>
      <c r="E417" s="312" t="s">
        <v>2033</v>
      </c>
      <c r="F417" s="313" t="s">
        <v>2033</v>
      </c>
      <c r="G417" s="314" t="s">
        <v>2034</v>
      </c>
      <c r="H417" s="315"/>
      <c r="I417" s="297">
        <v>0</v>
      </c>
      <c r="J417" s="301"/>
      <c r="K417" s="316">
        <f t="shared" si="15"/>
        <v>0</v>
      </c>
      <c r="L417" s="284"/>
      <c r="Q417" s="302"/>
    </row>
    <row r="418" spans="1:17" s="343" customFormat="1" ht="15" customHeight="1" x14ac:dyDescent="0.25">
      <c r="A418" s="293" t="s">
        <v>1978</v>
      </c>
      <c r="B418" s="288"/>
      <c r="C418" s="288" t="s">
        <v>686</v>
      </c>
      <c r="D418" s="288"/>
      <c r="E418" s="329" t="s">
        <v>2035</v>
      </c>
      <c r="F418" s="326" t="s">
        <v>2035</v>
      </c>
      <c r="G418" s="296" t="s">
        <v>2036</v>
      </c>
      <c r="H418" s="292"/>
      <c r="I418" s="297">
        <v>0</v>
      </c>
      <c r="J418" s="301"/>
      <c r="K418" s="301">
        <f t="shared" si="15"/>
        <v>0</v>
      </c>
      <c r="L418" s="284"/>
      <c r="Q418" s="344"/>
    </row>
    <row r="419" spans="1:17" ht="15" customHeight="1" x14ac:dyDescent="0.25">
      <c r="A419" s="279"/>
      <c r="B419" s="279"/>
      <c r="C419" s="279"/>
      <c r="D419" s="279"/>
      <c r="E419" s="285" t="s">
        <v>2037</v>
      </c>
      <c r="F419" s="286">
        <v>715</v>
      </c>
      <c r="G419" s="282" t="s">
        <v>2038</v>
      </c>
      <c r="H419" s="283">
        <f>+H420</f>
        <v>0</v>
      </c>
      <c r="I419" s="297">
        <v>0</v>
      </c>
      <c r="J419" s="283">
        <f>+J420</f>
        <v>0</v>
      </c>
      <c r="K419" s="283">
        <f>+K420</f>
        <v>6194876.4500000002</v>
      </c>
      <c r="L419" s="284"/>
    </row>
    <row r="420" spans="1:17" ht="15" customHeight="1" x14ac:dyDescent="0.25">
      <c r="A420" s="279"/>
      <c r="B420" s="279"/>
      <c r="C420" s="279"/>
      <c r="D420" s="279"/>
      <c r="E420" s="285" t="s">
        <v>2039</v>
      </c>
      <c r="F420" s="336">
        <v>715100</v>
      </c>
      <c r="G420" s="282" t="s">
        <v>2038</v>
      </c>
      <c r="H420" s="283">
        <f>SUM(H421:H428)</f>
        <v>0</v>
      </c>
      <c r="I420" s="297">
        <v>0</v>
      </c>
      <c r="J420" s="283">
        <f>SUM(J421:J428)</f>
        <v>0</v>
      </c>
      <c r="K420" s="283">
        <f>SUM(K421:K428)</f>
        <v>6194876.4500000002</v>
      </c>
      <c r="L420" s="284"/>
    </row>
    <row r="421" spans="1:17" ht="15" customHeight="1" x14ac:dyDescent="0.25">
      <c r="A421" s="293" t="s">
        <v>2040</v>
      </c>
      <c r="B421" s="331" t="s">
        <v>704</v>
      </c>
      <c r="C421" s="331" t="s">
        <v>704</v>
      </c>
      <c r="D421" s="331" t="s">
        <v>2041</v>
      </c>
      <c r="E421" s="317" t="s">
        <v>2042</v>
      </c>
      <c r="F421" s="332" t="s">
        <v>2042</v>
      </c>
      <c r="G421" s="314" t="s">
        <v>2043</v>
      </c>
      <c r="H421" s="315"/>
      <c r="I421" s="297">
        <v>2526614.16</v>
      </c>
      <c r="J421" s="301"/>
      <c r="K421" s="316">
        <f t="shared" ref="K421:K428" si="16">+I421+J421</f>
        <v>2526614.16</v>
      </c>
      <c r="L421" s="284"/>
      <c r="Q421" s="302"/>
    </row>
    <row r="422" spans="1:17" ht="15" customHeight="1" x14ac:dyDescent="0.25">
      <c r="A422" s="287" t="s">
        <v>2040</v>
      </c>
      <c r="B422" s="311" t="s">
        <v>706</v>
      </c>
      <c r="C422" s="311" t="s">
        <v>706</v>
      </c>
      <c r="D422" s="311" t="s">
        <v>2044</v>
      </c>
      <c r="E422" s="317" t="s">
        <v>2045</v>
      </c>
      <c r="F422" s="332" t="s">
        <v>2045</v>
      </c>
      <c r="G422" s="314" t="s">
        <v>2046</v>
      </c>
      <c r="H422" s="315"/>
      <c r="I422" s="297">
        <v>1458300.95</v>
      </c>
      <c r="J422" s="301"/>
      <c r="K422" s="316">
        <f t="shared" si="16"/>
        <v>1458300.95</v>
      </c>
      <c r="L422" s="284"/>
      <c r="Q422" s="302"/>
    </row>
    <row r="423" spans="1:17" ht="15" customHeight="1" x14ac:dyDescent="0.25">
      <c r="A423" s="287" t="s">
        <v>2040</v>
      </c>
      <c r="B423" s="311" t="s">
        <v>712</v>
      </c>
      <c r="C423" s="311" t="s">
        <v>712</v>
      </c>
      <c r="D423" s="311" t="s">
        <v>2047</v>
      </c>
      <c r="E423" s="317" t="s">
        <v>2048</v>
      </c>
      <c r="F423" s="332" t="s">
        <v>2048</v>
      </c>
      <c r="G423" s="314" t="s">
        <v>2049</v>
      </c>
      <c r="H423" s="315"/>
      <c r="I423" s="297">
        <v>70567.13</v>
      </c>
      <c r="J423" s="301"/>
      <c r="K423" s="316">
        <f t="shared" si="16"/>
        <v>70567.13</v>
      </c>
      <c r="L423" s="284"/>
      <c r="Q423" s="302"/>
    </row>
    <row r="424" spans="1:17" ht="15" customHeight="1" x14ac:dyDescent="0.25">
      <c r="A424" s="293" t="s">
        <v>2040</v>
      </c>
      <c r="B424" s="331" t="s">
        <v>708</v>
      </c>
      <c r="C424" s="331" t="s">
        <v>708</v>
      </c>
      <c r="D424" s="331" t="s">
        <v>2050</v>
      </c>
      <c r="E424" s="317" t="s">
        <v>2051</v>
      </c>
      <c r="F424" s="332" t="s">
        <v>2051</v>
      </c>
      <c r="G424" s="314" t="s">
        <v>2052</v>
      </c>
      <c r="H424" s="315"/>
      <c r="I424" s="297">
        <v>2090877.92</v>
      </c>
      <c r="J424" s="301"/>
      <c r="K424" s="316">
        <f t="shared" si="16"/>
        <v>2090877.92</v>
      </c>
      <c r="L424" s="284"/>
      <c r="Q424" s="302"/>
    </row>
    <row r="425" spans="1:17" ht="15" customHeight="1" x14ac:dyDescent="0.25">
      <c r="A425" s="287" t="s">
        <v>2040</v>
      </c>
      <c r="B425" s="331" t="s">
        <v>708</v>
      </c>
      <c r="C425" s="331" t="s">
        <v>708</v>
      </c>
      <c r="D425" s="331" t="s">
        <v>2050</v>
      </c>
      <c r="E425" s="317" t="s">
        <v>2053</v>
      </c>
      <c r="F425" s="332" t="s">
        <v>2053</v>
      </c>
      <c r="G425" s="314" t="s">
        <v>2054</v>
      </c>
      <c r="H425" s="315"/>
      <c r="I425" s="297">
        <v>0</v>
      </c>
      <c r="J425" s="301"/>
      <c r="K425" s="316">
        <f t="shared" si="16"/>
        <v>0</v>
      </c>
      <c r="L425" s="284"/>
      <c r="Q425" s="302"/>
    </row>
    <row r="426" spans="1:17" ht="15" customHeight="1" x14ac:dyDescent="0.25">
      <c r="A426" s="293" t="s">
        <v>2040</v>
      </c>
      <c r="B426" s="311" t="s">
        <v>710</v>
      </c>
      <c r="C426" s="311" t="s">
        <v>710</v>
      </c>
      <c r="D426" s="311" t="s">
        <v>2055</v>
      </c>
      <c r="E426" s="317" t="s">
        <v>2056</v>
      </c>
      <c r="F426" s="332" t="s">
        <v>2056</v>
      </c>
      <c r="G426" s="314" t="s">
        <v>2057</v>
      </c>
      <c r="H426" s="315"/>
      <c r="I426" s="297">
        <v>42630.25</v>
      </c>
      <c r="J426" s="301"/>
      <c r="K426" s="316">
        <f t="shared" si="16"/>
        <v>42630.25</v>
      </c>
      <c r="L426" s="284"/>
      <c r="Q426" s="302"/>
    </row>
    <row r="427" spans="1:17" ht="15" customHeight="1" x14ac:dyDescent="0.25">
      <c r="A427" s="293" t="s">
        <v>2040</v>
      </c>
      <c r="B427" s="311" t="s">
        <v>714</v>
      </c>
      <c r="C427" s="311" t="s">
        <v>714</v>
      </c>
      <c r="D427" s="311" t="s">
        <v>2058</v>
      </c>
      <c r="E427" s="317" t="s">
        <v>2059</v>
      </c>
      <c r="F427" s="332" t="s">
        <v>2059</v>
      </c>
      <c r="G427" s="314" t="s">
        <v>2060</v>
      </c>
      <c r="H427" s="315"/>
      <c r="I427" s="297">
        <v>5886.04</v>
      </c>
      <c r="J427" s="301"/>
      <c r="K427" s="316">
        <f t="shared" si="16"/>
        <v>5886.04</v>
      </c>
      <c r="L427" s="284"/>
      <c r="Q427" s="302"/>
    </row>
    <row r="428" spans="1:17" ht="15" customHeight="1" x14ac:dyDescent="0.25">
      <c r="A428" s="293" t="s">
        <v>2040</v>
      </c>
      <c r="B428" s="311" t="s">
        <v>716</v>
      </c>
      <c r="C428" s="311" t="s">
        <v>716</v>
      </c>
      <c r="D428" s="311" t="s">
        <v>2058</v>
      </c>
      <c r="E428" s="312" t="s">
        <v>2061</v>
      </c>
      <c r="F428" s="313" t="s">
        <v>2061</v>
      </c>
      <c r="G428" s="314" t="s">
        <v>2062</v>
      </c>
      <c r="H428" s="315"/>
      <c r="I428" s="297">
        <v>0</v>
      </c>
      <c r="J428" s="301"/>
      <c r="K428" s="316">
        <f t="shared" si="16"/>
        <v>0</v>
      </c>
      <c r="L428" s="284"/>
      <c r="Q428" s="302"/>
    </row>
    <row r="429" spans="1:17" ht="15" customHeight="1" x14ac:dyDescent="0.25">
      <c r="A429" s="279"/>
      <c r="B429" s="279"/>
      <c r="C429" s="279"/>
      <c r="D429" s="279"/>
      <c r="E429" s="285" t="s">
        <v>2063</v>
      </c>
      <c r="F429" s="337">
        <v>718</v>
      </c>
      <c r="G429" s="282" t="s">
        <v>2064</v>
      </c>
      <c r="H429" s="283">
        <f>+H430</f>
        <v>0</v>
      </c>
      <c r="I429" s="297">
        <v>0</v>
      </c>
      <c r="J429" s="283">
        <f>+J430</f>
        <v>0</v>
      </c>
      <c r="K429" s="283">
        <f>+K430</f>
        <v>5014511.8400000008</v>
      </c>
      <c r="L429" s="284"/>
    </row>
    <row r="430" spans="1:17" ht="15" customHeight="1" x14ac:dyDescent="0.25">
      <c r="A430" s="279"/>
      <c r="B430" s="279"/>
      <c r="C430" s="279"/>
      <c r="D430" s="279"/>
      <c r="E430" s="285" t="s">
        <v>2065</v>
      </c>
      <c r="F430" s="338">
        <v>718100</v>
      </c>
      <c r="G430" s="282" t="s">
        <v>2064</v>
      </c>
      <c r="H430" s="283">
        <f>SUM(H431:H455)</f>
        <v>0</v>
      </c>
      <c r="I430" s="297">
        <v>0</v>
      </c>
      <c r="J430" s="283">
        <f>SUM(J431:J455)</f>
        <v>0</v>
      </c>
      <c r="K430" s="283">
        <f>SUM(K431:K455)</f>
        <v>5014511.8400000008</v>
      </c>
      <c r="L430" s="284"/>
    </row>
    <row r="431" spans="1:17" ht="15" customHeight="1" x14ac:dyDescent="0.25">
      <c r="A431" s="287" t="s">
        <v>2066</v>
      </c>
      <c r="B431" s="311" t="s">
        <v>720</v>
      </c>
      <c r="C431" s="311" t="s">
        <v>720</v>
      </c>
      <c r="D431" s="311" t="s">
        <v>2067</v>
      </c>
      <c r="E431" s="312" t="s">
        <v>2068</v>
      </c>
      <c r="F431" s="313" t="s">
        <v>2068</v>
      </c>
      <c r="G431" s="314" t="s">
        <v>2069</v>
      </c>
      <c r="H431" s="315"/>
      <c r="I431" s="297">
        <v>309427.34000000003</v>
      </c>
      <c r="J431" s="301"/>
      <c r="K431" s="316">
        <f t="shared" ref="K431:K455" si="17">+I431+J431</f>
        <v>309427.34000000003</v>
      </c>
      <c r="L431" s="284"/>
      <c r="Q431" s="302"/>
    </row>
    <row r="432" spans="1:17" ht="15" customHeight="1" x14ac:dyDescent="0.25">
      <c r="A432" s="287" t="s">
        <v>2066</v>
      </c>
      <c r="B432" s="311" t="s">
        <v>720</v>
      </c>
      <c r="C432" s="311" t="s">
        <v>720</v>
      </c>
      <c r="D432" s="311" t="s">
        <v>2067</v>
      </c>
      <c r="E432" s="312" t="s">
        <v>2070</v>
      </c>
      <c r="F432" s="313" t="s">
        <v>2070</v>
      </c>
      <c r="G432" s="314" t="s">
        <v>2071</v>
      </c>
      <c r="H432" s="315"/>
      <c r="I432" s="297">
        <v>17471.37</v>
      </c>
      <c r="J432" s="301"/>
      <c r="K432" s="316">
        <f t="shared" si="17"/>
        <v>17471.37</v>
      </c>
      <c r="L432" s="284"/>
      <c r="Q432" s="302"/>
    </row>
    <row r="433" spans="1:17" ht="15" customHeight="1" x14ac:dyDescent="0.25">
      <c r="A433" s="293" t="s">
        <v>2066</v>
      </c>
      <c r="B433" s="331" t="s">
        <v>726</v>
      </c>
      <c r="C433" s="331" t="s">
        <v>726</v>
      </c>
      <c r="D433" s="331" t="s">
        <v>2072</v>
      </c>
      <c r="E433" s="317" t="s">
        <v>2073</v>
      </c>
      <c r="F433" s="332" t="s">
        <v>2073</v>
      </c>
      <c r="G433" s="314" t="s">
        <v>2074</v>
      </c>
      <c r="H433" s="315"/>
      <c r="I433" s="297">
        <v>0</v>
      </c>
      <c r="J433" s="301"/>
      <c r="K433" s="316">
        <f t="shared" si="17"/>
        <v>0</v>
      </c>
      <c r="L433" s="284"/>
      <c r="Q433" s="302"/>
    </row>
    <row r="434" spans="1:17" ht="15" customHeight="1" x14ac:dyDescent="0.25">
      <c r="A434" s="293" t="s">
        <v>2066</v>
      </c>
      <c r="B434" s="331" t="s">
        <v>724</v>
      </c>
      <c r="C434" s="331" t="s">
        <v>724</v>
      </c>
      <c r="D434" s="331" t="s">
        <v>2075</v>
      </c>
      <c r="E434" s="317" t="s">
        <v>2076</v>
      </c>
      <c r="F434" s="332" t="s">
        <v>2076</v>
      </c>
      <c r="G434" s="314" t="s">
        <v>2077</v>
      </c>
      <c r="H434" s="315"/>
      <c r="I434" s="297">
        <v>2668005.42</v>
      </c>
      <c r="J434" s="301"/>
      <c r="K434" s="316">
        <f t="shared" si="17"/>
        <v>2668005.42</v>
      </c>
      <c r="L434" s="284"/>
      <c r="Q434" s="302"/>
    </row>
    <row r="435" spans="1:17" ht="15" customHeight="1" x14ac:dyDescent="0.25">
      <c r="A435" s="287" t="s">
        <v>2066</v>
      </c>
      <c r="B435" s="311" t="s">
        <v>724</v>
      </c>
      <c r="C435" s="311" t="s">
        <v>724</v>
      </c>
      <c r="D435" s="311" t="s">
        <v>2075</v>
      </c>
      <c r="E435" s="312" t="s">
        <v>2078</v>
      </c>
      <c r="F435" s="313" t="s">
        <v>2078</v>
      </c>
      <c r="G435" s="314" t="s">
        <v>2079</v>
      </c>
      <c r="H435" s="315"/>
      <c r="I435" s="297">
        <v>1877209.35</v>
      </c>
      <c r="J435" s="301"/>
      <c r="K435" s="316">
        <f t="shared" si="17"/>
        <v>1877209.35</v>
      </c>
      <c r="L435" s="284"/>
      <c r="Q435" s="302"/>
    </row>
    <row r="436" spans="1:17" ht="15" customHeight="1" x14ac:dyDescent="0.25">
      <c r="A436" s="287" t="s">
        <v>2066</v>
      </c>
      <c r="B436" s="311" t="s">
        <v>724</v>
      </c>
      <c r="C436" s="311" t="s">
        <v>724</v>
      </c>
      <c r="D436" s="311" t="s">
        <v>2075</v>
      </c>
      <c r="E436" s="317" t="s">
        <v>2080</v>
      </c>
      <c r="F436" s="332" t="s">
        <v>2080</v>
      </c>
      <c r="G436" s="314" t="s">
        <v>2081</v>
      </c>
      <c r="H436" s="315"/>
      <c r="I436" s="297">
        <v>0</v>
      </c>
      <c r="J436" s="301"/>
      <c r="K436" s="316">
        <f t="shared" si="17"/>
        <v>0</v>
      </c>
      <c r="L436" s="284"/>
      <c r="Q436" s="302"/>
    </row>
    <row r="437" spans="1:17" ht="15" customHeight="1" x14ac:dyDescent="0.25">
      <c r="A437" s="287" t="s">
        <v>2066</v>
      </c>
      <c r="B437" s="311" t="s">
        <v>726</v>
      </c>
      <c r="C437" s="311" t="s">
        <v>726</v>
      </c>
      <c r="D437" s="311" t="s">
        <v>2072</v>
      </c>
      <c r="E437" s="312" t="s">
        <v>2082</v>
      </c>
      <c r="F437" s="313" t="s">
        <v>2082</v>
      </c>
      <c r="G437" s="314" t="s">
        <v>2083</v>
      </c>
      <c r="H437" s="315"/>
      <c r="I437" s="297">
        <v>92888.79</v>
      </c>
      <c r="J437" s="301"/>
      <c r="K437" s="316">
        <f t="shared" si="17"/>
        <v>92888.79</v>
      </c>
      <c r="L437" s="284"/>
      <c r="Q437" s="302"/>
    </row>
    <row r="438" spans="1:17" ht="15" customHeight="1" x14ac:dyDescent="0.25">
      <c r="A438" s="287" t="s">
        <v>2066</v>
      </c>
      <c r="B438" s="311" t="s">
        <v>726</v>
      </c>
      <c r="C438" s="311" t="s">
        <v>726</v>
      </c>
      <c r="D438" s="311" t="s">
        <v>2072</v>
      </c>
      <c r="E438" s="312" t="s">
        <v>2084</v>
      </c>
      <c r="F438" s="313" t="s">
        <v>2084</v>
      </c>
      <c r="G438" s="314" t="s">
        <v>2085</v>
      </c>
      <c r="H438" s="315"/>
      <c r="I438" s="297">
        <v>49509.57</v>
      </c>
      <c r="J438" s="301"/>
      <c r="K438" s="316">
        <f t="shared" si="17"/>
        <v>49509.57</v>
      </c>
      <c r="L438" s="284"/>
      <c r="Q438" s="302"/>
    </row>
    <row r="439" spans="1:17" ht="15" customHeight="1" x14ac:dyDescent="0.25">
      <c r="A439" s="287" t="s">
        <v>2066</v>
      </c>
      <c r="B439" s="311" t="s">
        <v>732</v>
      </c>
      <c r="C439" s="311" t="s">
        <v>732</v>
      </c>
      <c r="D439" s="311" t="s">
        <v>2072</v>
      </c>
      <c r="E439" s="312" t="s">
        <v>2086</v>
      </c>
      <c r="F439" s="313" t="s">
        <v>2086</v>
      </c>
      <c r="G439" s="314" t="s">
        <v>2087</v>
      </c>
      <c r="H439" s="315"/>
      <c r="I439" s="297">
        <v>0</v>
      </c>
      <c r="J439" s="301"/>
      <c r="K439" s="316">
        <f t="shared" si="17"/>
        <v>0</v>
      </c>
      <c r="L439" s="284"/>
      <c r="Q439" s="302"/>
    </row>
    <row r="440" spans="1:17" ht="15" customHeight="1" x14ac:dyDescent="0.25">
      <c r="A440" s="287" t="s">
        <v>2066</v>
      </c>
      <c r="B440" s="311" t="s">
        <v>730</v>
      </c>
      <c r="C440" s="311" t="s">
        <v>730</v>
      </c>
      <c r="D440" s="311" t="s">
        <v>2075</v>
      </c>
      <c r="E440" s="312" t="s">
        <v>2088</v>
      </c>
      <c r="F440" s="313" t="s">
        <v>2088</v>
      </c>
      <c r="G440" s="314" t="s">
        <v>2089</v>
      </c>
      <c r="H440" s="315"/>
      <c r="I440" s="297">
        <v>0</v>
      </c>
      <c r="J440" s="301"/>
      <c r="K440" s="316">
        <f t="shared" si="17"/>
        <v>0</v>
      </c>
      <c r="L440" s="284"/>
      <c r="Q440" s="302"/>
    </row>
    <row r="441" spans="1:17" ht="15" customHeight="1" x14ac:dyDescent="0.25">
      <c r="A441" s="287" t="s">
        <v>2066</v>
      </c>
      <c r="B441" s="311" t="s">
        <v>730</v>
      </c>
      <c r="C441" s="311" t="s">
        <v>730</v>
      </c>
      <c r="D441" s="311" t="s">
        <v>2075</v>
      </c>
      <c r="E441" s="312" t="s">
        <v>2090</v>
      </c>
      <c r="F441" s="313" t="s">
        <v>2090</v>
      </c>
      <c r="G441" s="314" t="s">
        <v>2091</v>
      </c>
      <c r="H441" s="315"/>
      <c r="I441" s="297">
        <v>0</v>
      </c>
      <c r="J441" s="301"/>
      <c r="K441" s="316">
        <f t="shared" si="17"/>
        <v>0</v>
      </c>
      <c r="L441" s="284"/>
      <c r="Q441" s="302"/>
    </row>
    <row r="442" spans="1:17" ht="15" customHeight="1" x14ac:dyDescent="0.25">
      <c r="A442" s="287" t="s">
        <v>2066</v>
      </c>
      <c r="B442" s="311" t="s">
        <v>730</v>
      </c>
      <c r="C442" s="311" t="s">
        <v>730</v>
      </c>
      <c r="D442" s="311" t="s">
        <v>2075</v>
      </c>
      <c r="E442" s="312" t="s">
        <v>2092</v>
      </c>
      <c r="F442" s="313" t="s">
        <v>2092</v>
      </c>
      <c r="G442" s="314" t="s">
        <v>2093</v>
      </c>
      <c r="H442" s="315"/>
      <c r="I442" s="297">
        <v>0</v>
      </c>
      <c r="J442" s="301"/>
      <c r="K442" s="316">
        <f t="shared" si="17"/>
        <v>0</v>
      </c>
      <c r="L442" s="284"/>
      <c r="Q442" s="302"/>
    </row>
    <row r="443" spans="1:17" ht="15" customHeight="1" x14ac:dyDescent="0.25">
      <c r="A443" s="287" t="s">
        <v>2066</v>
      </c>
      <c r="B443" s="311" t="s">
        <v>732</v>
      </c>
      <c r="C443" s="311" t="s">
        <v>732</v>
      </c>
      <c r="D443" s="311" t="s">
        <v>2072</v>
      </c>
      <c r="E443" s="312" t="s">
        <v>2094</v>
      </c>
      <c r="F443" s="313" t="s">
        <v>2094</v>
      </c>
      <c r="G443" s="314" t="s">
        <v>2095</v>
      </c>
      <c r="H443" s="315"/>
      <c r="I443" s="297">
        <v>0</v>
      </c>
      <c r="J443" s="301"/>
      <c r="K443" s="316">
        <f t="shared" si="17"/>
        <v>0</v>
      </c>
      <c r="L443" s="284"/>
      <c r="Q443" s="302"/>
    </row>
    <row r="444" spans="1:17" ht="15" customHeight="1" x14ac:dyDescent="0.25">
      <c r="A444" s="287" t="s">
        <v>2066</v>
      </c>
      <c r="B444" s="311" t="s">
        <v>732</v>
      </c>
      <c r="C444" s="311" t="s">
        <v>732</v>
      </c>
      <c r="D444" s="311" t="s">
        <v>2072</v>
      </c>
      <c r="E444" s="312" t="s">
        <v>2096</v>
      </c>
      <c r="F444" s="313" t="s">
        <v>2096</v>
      </c>
      <c r="G444" s="314" t="s">
        <v>2097</v>
      </c>
      <c r="H444" s="315"/>
      <c r="I444" s="297">
        <v>0</v>
      </c>
      <c r="J444" s="301"/>
      <c r="K444" s="316">
        <f t="shared" si="17"/>
        <v>0</v>
      </c>
      <c r="L444" s="284"/>
      <c r="Q444" s="302"/>
    </row>
    <row r="445" spans="1:17" ht="15" customHeight="1" x14ac:dyDescent="0.25">
      <c r="A445" s="287" t="s">
        <v>2066</v>
      </c>
      <c r="B445" s="311" t="s">
        <v>732</v>
      </c>
      <c r="C445" s="311" t="s">
        <v>732</v>
      </c>
      <c r="D445" s="311" t="s">
        <v>2072</v>
      </c>
      <c r="E445" s="312" t="s">
        <v>2098</v>
      </c>
      <c r="F445" s="313" t="s">
        <v>2098</v>
      </c>
      <c r="G445" s="314" t="s">
        <v>2099</v>
      </c>
      <c r="H445" s="315"/>
      <c r="I445" s="297">
        <v>0</v>
      </c>
      <c r="J445" s="301"/>
      <c r="K445" s="316">
        <f t="shared" si="17"/>
        <v>0</v>
      </c>
      <c r="L445" s="284"/>
      <c r="Q445" s="302"/>
    </row>
    <row r="446" spans="1:17" ht="15" customHeight="1" x14ac:dyDescent="0.25">
      <c r="A446" s="287" t="s">
        <v>2066</v>
      </c>
      <c r="B446" s="311" t="s">
        <v>730</v>
      </c>
      <c r="C446" s="311" t="s">
        <v>730</v>
      </c>
      <c r="D446" s="311" t="s">
        <v>2075</v>
      </c>
      <c r="E446" s="312" t="s">
        <v>2100</v>
      </c>
      <c r="F446" s="313" t="s">
        <v>2100</v>
      </c>
      <c r="G446" s="314" t="s">
        <v>2101</v>
      </c>
      <c r="H446" s="315"/>
      <c r="I446" s="297">
        <v>0</v>
      </c>
      <c r="J446" s="301"/>
      <c r="K446" s="316">
        <f t="shared" si="17"/>
        <v>0</v>
      </c>
      <c r="L446" s="284"/>
      <c r="Q446" s="302"/>
    </row>
    <row r="447" spans="1:17" ht="15" customHeight="1" x14ac:dyDescent="0.25">
      <c r="A447" s="287" t="s">
        <v>2066</v>
      </c>
      <c r="B447" s="311" t="s">
        <v>730</v>
      </c>
      <c r="C447" s="311" t="s">
        <v>730</v>
      </c>
      <c r="D447" s="311" t="s">
        <v>2075</v>
      </c>
      <c r="E447" s="312" t="s">
        <v>2102</v>
      </c>
      <c r="F447" s="313" t="s">
        <v>2102</v>
      </c>
      <c r="G447" s="314" t="s">
        <v>2103</v>
      </c>
      <c r="H447" s="315"/>
      <c r="I447" s="297">
        <v>0</v>
      </c>
      <c r="J447" s="301"/>
      <c r="K447" s="316">
        <f t="shared" si="17"/>
        <v>0</v>
      </c>
      <c r="L447" s="284"/>
      <c r="Q447" s="302"/>
    </row>
    <row r="448" spans="1:17" ht="15" customHeight="1" x14ac:dyDescent="0.25">
      <c r="A448" s="287" t="s">
        <v>2066</v>
      </c>
      <c r="B448" s="311" t="s">
        <v>730</v>
      </c>
      <c r="C448" s="311" t="s">
        <v>730</v>
      </c>
      <c r="D448" s="311" t="s">
        <v>2075</v>
      </c>
      <c r="E448" s="312" t="s">
        <v>2104</v>
      </c>
      <c r="F448" s="313" t="s">
        <v>2104</v>
      </c>
      <c r="G448" s="314" t="s">
        <v>2105</v>
      </c>
      <c r="H448" s="315"/>
      <c r="I448" s="297">
        <v>0</v>
      </c>
      <c r="J448" s="301"/>
      <c r="K448" s="316">
        <f t="shared" si="17"/>
        <v>0</v>
      </c>
      <c r="L448" s="284"/>
      <c r="Q448" s="302"/>
    </row>
    <row r="449" spans="1:17" ht="15" customHeight="1" x14ac:dyDescent="0.25">
      <c r="A449" s="287" t="s">
        <v>2066</v>
      </c>
      <c r="B449" s="311" t="s">
        <v>732</v>
      </c>
      <c r="C449" s="311" t="s">
        <v>732</v>
      </c>
      <c r="D449" s="311" t="s">
        <v>2072</v>
      </c>
      <c r="E449" s="312" t="s">
        <v>2106</v>
      </c>
      <c r="F449" s="313" t="s">
        <v>2106</v>
      </c>
      <c r="G449" s="314" t="s">
        <v>2107</v>
      </c>
      <c r="H449" s="315"/>
      <c r="I449" s="297">
        <v>0</v>
      </c>
      <c r="J449" s="301"/>
      <c r="K449" s="316">
        <f t="shared" si="17"/>
        <v>0</v>
      </c>
      <c r="L449" s="284"/>
      <c r="Q449" s="302"/>
    </row>
    <row r="450" spans="1:17" ht="15" customHeight="1" x14ac:dyDescent="0.25">
      <c r="A450" s="287" t="s">
        <v>2066</v>
      </c>
      <c r="B450" s="311" t="s">
        <v>732</v>
      </c>
      <c r="C450" s="311" t="s">
        <v>732</v>
      </c>
      <c r="D450" s="311" t="s">
        <v>2072</v>
      </c>
      <c r="E450" s="312" t="s">
        <v>2108</v>
      </c>
      <c r="F450" s="313" t="s">
        <v>2108</v>
      </c>
      <c r="G450" s="314" t="s">
        <v>2109</v>
      </c>
      <c r="H450" s="315"/>
      <c r="I450" s="297">
        <v>0</v>
      </c>
      <c r="J450" s="301"/>
      <c r="K450" s="316">
        <f t="shared" si="17"/>
        <v>0</v>
      </c>
      <c r="L450" s="284"/>
      <c r="Q450" s="302"/>
    </row>
    <row r="451" spans="1:17" ht="15" customHeight="1" x14ac:dyDescent="0.25">
      <c r="A451" s="287" t="s">
        <v>2066</v>
      </c>
      <c r="B451" s="311" t="s">
        <v>732</v>
      </c>
      <c r="C451" s="311" t="s">
        <v>732</v>
      </c>
      <c r="D451" s="311" t="s">
        <v>2072</v>
      </c>
      <c r="E451" s="317" t="s">
        <v>2110</v>
      </c>
      <c r="F451" s="332" t="s">
        <v>2110</v>
      </c>
      <c r="G451" s="314" t="s">
        <v>2111</v>
      </c>
      <c r="H451" s="315"/>
      <c r="I451" s="297">
        <v>0</v>
      </c>
      <c r="J451" s="301"/>
      <c r="K451" s="316">
        <f t="shared" si="17"/>
        <v>0</v>
      </c>
      <c r="L451" s="284"/>
      <c r="Q451" s="302"/>
    </row>
    <row r="452" spans="1:17" ht="15" customHeight="1" x14ac:dyDescent="0.25">
      <c r="A452" s="293" t="s">
        <v>2066</v>
      </c>
      <c r="B452" s="288" t="s">
        <v>732</v>
      </c>
      <c r="C452" s="288" t="s">
        <v>732</v>
      </c>
      <c r="D452" s="288" t="s">
        <v>2072</v>
      </c>
      <c r="E452" s="299" t="s">
        <v>2112</v>
      </c>
      <c r="F452" s="300" t="s">
        <v>2112</v>
      </c>
      <c r="G452" s="296" t="s">
        <v>2113</v>
      </c>
      <c r="H452" s="292"/>
      <c r="I452" s="297">
        <v>0</v>
      </c>
      <c r="J452" s="301"/>
      <c r="K452" s="301">
        <f t="shared" si="17"/>
        <v>0</v>
      </c>
      <c r="L452" s="284"/>
      <c r="Q452" s="302"/>
    </row>
    <row r="453" spans="1:17" ht="15" customHeight="1" x14ac:dyDescent="0.25">
      <c r="A453" s="293" t="s">
        <v>2066</v>
      </c>
      <c r="B453" s="288" t="s">
        <v>732</v>
      </c>
      <c r="C453" s="288" t="s">
        <v>732</v>
      </c>
      <c r="D453" s="288" t="s">
        <v>2072</v>
      </c>
      <c r="E453" s="299" t="s">
        <v>2114</v>
      </c>
      <c r="F453" s="300" t="s">
        <v>2114</v>
      </c>
      <c r="G453" s="296" t="s">
        <v>2115</v>
      </c>
      <c r="H453" s="292"/>
      <c r="I453" s="297">
        <v>0</v>
      </c>
      <c r="J453" s="301"/>
      <c r="K453" s="301">
        <f t="shared" si="17"/>
        <v>0</v>
      </c>
      <c r="L453" s="284"/>
      <c r="Q453" s="302"/>
    </row>
    <row r="454" spans="1:17" ht="15" customHeight="1" x14ac:dyDescent="0.25">
      <c r="A454" s="293" t="s">
        <v>2066</v>
      </c>
      <c r="B454" s="288" t="s">
        <v>736</v>
      </c>
      <c r="C454" s="288" t="s">
        <v>736</v>
      </c>
      <c r="D454" s="288" t="s">
        <v>2072</v>
      </c>
      <c r="E454" s="294" t="s">
        <v>2116</v>
      </c>
      <c r="F454" s="295" t="s">
        <v>2116</v>
      </c>
      <c r="G454" s="296" t="s">
        <v>2117</v>
      </c>
      <c r="H454" s="292"/>
      <c r="I454" s="297">
        <v>0</v>
      </c>
      <c r="J454" s="301"/>
      <c r="K454" s="301">
        <f t="shared" si="17"/>
        <v>0</v>
      </c>
      <c r="L454" s="284"/>
      <c r="Q454" s="302"/>
    </row>
    <row r="455" spans="1:17" ht="15" customHeight="1" x14ac:dyDescent="0.25">
      <c r="A455" s="293" t="s">
        <v>2066</v>
      </c>
      <c r="B455" s="288"/>
      <c r="C455" s="288" t="s">
        <v>734</v>
      </c>
      <c r="D455" s="288"/>
      <c r="E455" s="294" t="s">
        <v>2118</v>
      </c>
      <c r="F455" s="295" t="s">
        <v>2118</v>
      </c>
      <c r="G455" s="296" t="s">
        <v>2119</v>
      </c>
      <c r="H455" s="292"/>
      <c r="I455" s="297">
        <v>0</v>
      </c>
      <c r="J455" s="301"/>
      <c r="K455" s="301">
        <f t="shared" si="17"/>
        <v>0</v>
      </c>
      <c r="L455" s="284"/>
      <c r="Q455" s="302"/>
    </row>
    <row r="456" spans="1:17" ht="15" customHeight="1" x14ac:dyDescent="0.25">
      <c r="A456" s="279"/>
      <c r="B456" s="279"/>
      <c r="C456" s="279"/>
      <c r="D456" s="279"/>
      <c r="E456" s="285" t="s">
        <v>2120</v>
      </c>
      <c r="F456" s="286" t="s">
        <v>2120</v>
      </c>
      <c r="G456" s="282" t="s">
        <v>2121</v>
      </c>
      <c r="H456" s="283">
        <f>+H457+H484+H511</f>
        <v>0</v>
      </c>
      <c r="I456" s="297">
        <v>0</v>
      </c>
      <c r="J456" s="283">
        <f>+J457+J484+J511</f>
        <v>0</v>
      </c>
      <c r="K456" s="283">
        <f>+K457+K484+K511</f>
        <v>132659164.71000001</v>
      </c>
      <c r="L456" s="284"/>
    </row>
    <row r="457" spans="1:17" ht="15" customHeight="1" x14ac:dyDescent="0.25">
      <c r="A457" s="279"/>
      <c r="B457" s="279"/>
      <c r="C457" s="279"/>
      <c r="D457" s="279"/>
      <c r="E457" s="285" t="s">
        <v>2122</v>
      </c>
      <c r="F457" s="286" t="s">
        <v>2122</v>
      </c>
      <c r="G457" s="282" t="s">
        <v>2123</v>
      </c>
      <c r="H457" s="283">
        <f>SUM(H458:H483)</f>
        <v>0</v>
      </c>
      <c r="I457" s="297">
        <v>0</v>
      </c>
      <c r="J457" s="283">
        <f>SUM(J458:J483)</f>
        <v>0</v>
      </c>
      <c r="K457" s="283">
        <f>SUM(K458:K483)</f>
        <v>116205644.85000001</v>
      </c>
      <c r="L457" s="284"/>
    </row>
    <row r="458" spans="1:17" ht="15" customHeight="1" x14ac:dyDescent="0.25">
      <c r="A458" s="293" t="s">
        <v>2124</v>
      </c>
      <c r="B458" s="288" t="s">
        <v>746</v>
      </c>
      <c r="C458" s="288" t="s">
        <v>746</v>
      </c>
      <c r="D458" s="288" t="s">
        <v>2125</v>
      </c>
      <c r="E458" s="299" t="s">
        <v>2126</v>
      </c>
      <c r="F458" s="300" t="s">
        <v>2126</v>
      </c>
      <c r="G458" s="296" t="s">
        <v>2127</v>
      </c>
      <c r="H458" s="292"/>
      <c r="I458" s="297">
        <v>28469644.309999999</v>
      </c>
      <c r="J458" s="301"/>
      <c r="K458" s="301">
        <f t="shared" ref="K458:K483" si="18">+I458+J458</f>
        <v>28469644.309999999</v>
      </c>
      <c r="L458" s="284"/>
      <c r="Q458" s="302"/>
    </row>
    <row r="459" spans="1:17" ht="15" customHeight="1" x14ac:dyDescent="0.25">
      <c r="A459" s="293" t="s">
        <v>2124</v>
      </c>
      <c r="B459" s="288" t="s">
        <v>746</v>
      </c>
      <c r="C459" s="288" t="s">
        <v>746</v>
      </c>
      <c r="D459" s="288" t="s">
        <v>2125</v>
      </c>
      <c r="E459" s="299" t="s">
        <v>2128</v>
      </c>
      <c r="F459" s="300" t="s">
        <v>2128</v>
      </c>
      <c r="G459" s="296" t="s">
        <v>2129</v>
      </c>
      <c r="H459" s="292"/>
      <c r="I459" s="297">
        <v>9888708.7899999991</v>
      </c>
      <c r="J459" s="301"/>
      <c r="K459" s="301">
        <f t="shared" si="18"/>
        <v>9888708.7899999991</v>
      </c>
      <c r="L459" s="284"/>
      <c r="Q459" s="302"/>
    </row>
    <row r="460" spans="1:17" ht="15" customHeight="1" x14ac:dyDescent="0.25">
      <c r="A460" s="293" t="s">
        <v>2124</v>
      </c>
      <c r="B460" s="288" t="s">
        <v>746</v>
      </c>
      <c r="C460" s="288" t="s">
        <v>746</v>
      </c>
      <c r="D460" s="288" t="s">
        <v>2125</v>
      </c>
      <c r="E460" s="299" t="s">
        <v>2130</v>
      </c>
      <c r="F460" s="300" t="s">
        <v>2130</v>
      </c>
      <c r="G460" s="296" t="s">
        <v>2131</v>
      </c>
      <c r="H460" s="292"/>
      <c r="I460" s="297">
        <v>2008554.11</v>
      </c>
      <c r="J460" s="301"/>
      <c r="K460" s="301">
        <f t="shared" si="18"/>
        <v>2008554.11</v>
      </c>
      <c r="L460" s="284"/>
      <c r="Q460" s="302"/>
    </row>
    <row r="461" spans="1:17" ht="15" customHeight="1" x14ac:dyDescent="0.25">
      <c r="A461" s="293" t="s">
        <v>2124</v>
      </c>
      <c r="B461" s="288" t="s">
        <v>746</v>
      </c>
      <c r="C461" s="288" t="s">
        <v>746</v>
      </c>
      <c r="D461" s="288" t="s">
        <v>2125</v>
      </c>
      <c r="E461" s="299" t="s">
        <v>2132</v>
      </c>
      <c r="F461" s="300" t="s">
        <v>2132</v>
      </c>
      <c r="G461" s="296" t="s">
        <v>2133</v>
      </c>
      <c r="H461" s="292"/>
      <c r="I461" s="297">
        <v>460992.7</v>
      </c>
      <c r="J461" s="301"/>
      <c r="K461" s="301">
        <f t="shared" si="18"/>
        <v>460992.7</v>
      </c>
      <c r="L461" s="284"/>
      <c r="Q461" s="302"/>
    </row>
    <row r="462" spans="1:17" ht="15" customHeight="1" x14ac:dyDescent="0.25">
      <c r="A462" s="293" t="s">
        <v>2124</v>
      </c>
      <c r="B462" s="288" t="s">
        <v>746</v>
      </c>
      <c r="C462" s="288" t="s">
        <v>746</v>
      </c>
      <c r="D462" s="288" t="s">
        <v>2125</v>
      </c>
      <c r="E462" s="299" t="s">
        <v>2134</v>
      </c>
      <c r="F462" s="300" t="s">
        <v>2134</v>
      </c>
      <c r="G462" s="296" t="s">
        <v>2135</v>
      </c>
      <c r="H462" s="292"/>
      <c r="I462" s="297">
        <v>177251.04</v>
      </c>
      <c r="J462" s="301"/>
      <c r="K462" s="301">
        <f t="shared" si="18"/>
        <v>177251.04</v>
      </c>
      <c r="L462" s="284"/>
      <c r="Q462" s="302"/>
    </row>
    <row r="463" spans="1:17" ht="15" customHeight="1" x14ac:dyDescent="0.25">
      <c r="A463" s="293" t="s">
        <v>2124</v>
      </c>
      <c r="B463" s="288" t="s">
        <v>746</v>
      </c>
      <c r="C463" s="288" t="s">
        <v>746</v>
      </c>
      <c r="D463" s="288" t="s">
        <v>2125</v>
      </c>
      <c r="E463" s="299" t="s">
        <v>2136</v>
      </c>
      <c r="F463" s="300" t="s">
        <v>2136</v>
      </c>
      <c r="G463" s="296" t="s">
        <v>2137</v>
      </c>
      <c r="H463" s="292"/>
      <c r="I463" s="297">
        <v>22305.81</v>
      </c>
      <c r="J463" s="301"/>
      <c r="K463" s="301">
        <f t="shared" si="18"/>
        <v>22305.81</v>
      </c>
      <c r="L463" s="284"/>
      <c r="Q463" s="302"/>
    </row>
    <row r="464" spans="1:17" ht="15" customHeight="1" x14ac:dyDescent="0.25">
      <c r="A464" s="293" t="s">
        <v>2124</v>
      </c>
      <c r="B464" s="288" t="s">
        <v>746</v>
      </c>
      <c r="C464" s="288" t="s">
        <v>746</v>
      </c>
      <c r="D464" s="288" t="s">
        <v>2125</v>
      </c>
      <c r="E464" s="299" t="s">
        <v>2138</v>
      </c>
      <c r="F464" s="300" t="s">
        <v>2138</v>
      </c>
      <c r="G464" s="296" t="s">
        <v>2139</v>
      </c>
      <c r="H464" s="292"/>
      <c r="I464" s="297">
        <v>0</v>
      </c>
      <c r="J464" s="301"/>
      <c r="K464" s="301">
        <f t="shared" si="18"/>
        <v>0</v>
      </c>
      <c r="L464" s="284"/>
      <c r="Q464" s="302"/>
    </row>
    <row r="465" spans="1:17" ht="15" customHeight="1" x14ac:dyDescent="0.25">
      <c r="A465" s="293" t="s">
        <v>2124</v>
      </c>
      <c r="B465" s="288" t="s">
        <v>746</v>
      </c>
      <c r="C465" s="288" t="s">
        <v>746</v>
      </c>
      <c r="D465" s="288" t="s">
        <v>2125</v>
      </c>
      <c r="E465" s="299" t="s">
        <v>2140</v>
      </c>
      <c r="F465" s="300" t="s">
        <v>2140</v>
      </c>
      <c r="G465" s="296" t="s">
        <v>2141</v>
      </c>
      <c r="H465" s="292"/>
      <c r="I465" s="297">
        <v>11980497.029999999</v>
      </c>
      <c r="J465" s="301"/>
      <c r="K465" s="301">
        <f t="shared" si="18"/>
        <v>11980497.029999999</v>
      </c>
      <c r="L465" s="284"/>
      <c r="Q465" s="302"/>
    </row>
    <row r="466" spans="1:17" ht="15" customHeight="1" x14ac:dyDescent="0.25">
      <c r="A466" s="293" t="s">
        <v>2142</v>
      </c>
      <c r="B466" s="288" t="s">
        <v>754</v>
      </c>
      <c r="C466" s="288" t="s">
        <v>754</v>
      </c>
      <c r="D466" s="288" t="s">
        <v>2143</v>
      </c>
      <c r="E466" s="299" t="s">
        <v>2144</v>
      </c>
      <c r="F466" s="300" t="s">
        <v>2144</v>
      </c>
      <c r="G466" s="296" t="s">
        <v>2145</v>
      </c>
      <c r="H466" s="292"/>
      <c r="I466" s="297">
        <v>4197854.2300000004</v>
      </c>
      <c r="J466" s="301"/>
      <c r="K466" s="301">
        <f t="shared" si="18"/>
        <v>4197854.2300000004</v>
      </c>
      <c r="L466" s="284"/>
      <c r="Q466" s="302"/>
    </row>
    <row r="467" spans="1:17" ht="15" customHeight="1" x14ac:dyDescent="0.25">
      <c r="A467" s="293" t="s">
        <v>2142</v>
      </c>
      <c r="B467" s="288" t="s">
        <v>754</v>
      </c>
      <c r="C467" s="288" t="s">
        <v>754</v>
      </c>
      <c r="D467" s="288" t="s">
        <v>2143</v>
      </c>
      <c r="E467" s="299" t="s">
        <v>2146</v>
      </c>
      <c r="F467" s="300" t="s">
        <v>2146</v>
      </c>
      <c r="G467" s="296" t="s">
        <v>2147</v>
      </c>
      <c r="H467" s="292"/>
      <c r="I467" s="297">
        <v>630159.96</v>
      </c>
      <c r="J467" s="301"/>
      <c r="K467" s="301">
        <f t="shared" si="18"/>
        <v>630159.96</v>
      </c>
      <c r="L467" s="284"/>
      <c r="Q467" s="302"/>
    </row>
    <row r="468" spans="1:17" ht="15" customHeight="1" x14ac:dyDescent="0.25">
      <c r="A468" s="293" t="s">
        <v>2142</v>
      </c>
      <c r="B468" s="288" t="s">
        <v>754</v>
      </c>
      <c r="C468" s="288" t="s">
        <v>754</v>
      </c>
      <c r="D468" s="288" t="s">
        <v>2143</v>
      </c>
      <c r="E468" s="299" t="s">
        <v>2148</v>
      </c>
      <c r="F468" s="300" t="s">
        <v>2148</v>
      </c>
      <c r="G468" s="296" t="s">
        <v>2149</v>
      </c>
      <c r="H468" s="292"/>
      <c r="I468" s="297">
        <v>43151.51</v>
      </c>
      <c r="J468" s="301"/>
      <c r="K468" s="301">
        <f t="shared" si="18"/>
        <v>43151.51</v>
      </c>
      <c r="L468" s="284"/>
      <c r="Q468" s="302"/>
    </row>
    <row r="469" spans="1:17" ht="15" customHeight="1" x14ac:dyDescent="0.25">
      <c r="A469" s="293" t="s">
        <v>2142</v>
      </c>
      <c r="B469" s="288" t="s">
        <v>754</v>
      </c>
      <c r="C469" s="288" t="s">
        <v>754</v>
      </c>
      <c r="D469" s="288" t="s">
        <v>2143</v>
      </c>
      <c r="E469" s="299" t="s">
        <v>2150</v>
      </c>
      <c r="F469" s="300" t="s">
        <v>2150</v>
      </c>
      <c r="G469" s="296" t="s">
        <v>2151</v>
      </c>
      <c r="H469" s="292"/>
      <c r="I469" s="297">
        <v>53025.46</v>
      </c>
      <c r="J469" s="301"/>
      <c r="K469" s="301">
        <f t="shared" si="18"/>
        <v>53025.46</v>
      </c>
      <c r="L469" s="284"/>
      <c r="Q469" s="302"/>
    </row>
    <row r="470" spans="1:17" ht="15" customHeight="1" x14ac:dyDescent="0.25">
      <c r="A470" s="293" t="s">
        <v>2142</v>
      </c>
      <c r="B470" s="288" t="s">
        <v>754</v>
      </c>
      <c r="C470" s="288" t="s">
        <v>754</v>
      </c>
      <c r="D470" s="288" t="s">
        <v>2143</v>
      </c>
      <c r="E470" s="299" t="s">
        <v>2152</v>
      </c>
      <c r="F470" s="300" t="s">
        <v>2152</v>
      </c>
      <c r="G470" s="296" t="s">
        <v>2153</v>
      </c>
      <c r="H470" s="292"/>
      <c r="I470" s="297">
        <v>13064.89</v>
      </c>
      <c r="J470" s="301"/>
      <c r="K470" s="301">
        <f t="shared" si="18"/>
        <v>13064.89</v>
      </c>
      <c r="L470" s="284"/>
      <c r="Q470" s="302"/>
    </row>
    <row r="471" spans="1:17" ht="15" customHeight="1" x14ac:dyDescent="0.25">
      <c r="A471" s="293" t="s">
        <v>2142</v>
      </c>
      <c r="B471" s="288" t="s">
        <v>754</v>
      </c>
      <c r="C471" s="288" t="s">
        <v>754</v>
      </c>
      <c r="D471" s="288" t="s">
        <v>2143</v>
      </c>
      <c r="E471" s="299" t="s">
        <v>2154</v>
      </c>
      <c r="F471" s="300" t="s">
        <v>2154</v>
      </c>
      <c r="G471" s="296" t="s">
        <v>2155</v>
      </c>
      <c r="H471" s="292"/>
      <c r="I471" s="297">
        <v>0</v>
      </c>
      <c r="J471" s="301"/>
      <c r="K471" s="301">
        <f t="shared" si="18"/>
        <v>0</v>
      </c>
      <c r="L471" s="284"/>
      <c r="Q471" s="302"/>
    </row>
    <row r="472" spans="1:17" ht="15" customHeight="1" x14ac:dyDescent="0.25">
      <c r="A472" s="293" t="s">
        <v>2142</v>
      </c>
      <c r="B472" s="288" t="s">
        <v>754</v>
      </c>
      <c r="C472" s="288" t="s">
        <v>754</v>
      </c>
      <c r="D472" s="288" t="s">
        <v>2143</v>
      </c>
      <c r="E472" s="299" t="s">
        <v>2156</v>
      </c>
      <c r="F472" s="300" t="s">
        <v>2156</v>
      </c>
      <c r="G472" s="296" t="s">
        <v>2157</v>
      </c>
      <c r="H472" s="292"/>
      <c r="I472" s="297">
        <v>0</v>
      </c>
      <c r="J472" s="301"/>
      <c r="K472" s="301">
        <f t="shared" si="18"/>
        <v>0</v>
      </c>
      <c r="L472" s="284"/>
      <c r="Q472" s="302"/>
    </row>
    <row r="473" spans="1:17" ht="15" customHeight="1" x14ac:dyDescent="0.25">
      <c r="A473" s="293" t="s">
        <v>2142</v>
      </c>
      <c r="B473" s="288" t="s">
        <v>754</v>
      </c>
      <c r="C473" s="288" t="s">
        <v>754</v>
      </c>
      <c r="D473" s="288" t="s">
        <v>2143</v>
      </c>
      <c r="E473" s="299" t="s">
        <v>2158</v>
      </c>
      <c r="F473" s="300" t="s">
        <v>2158</v>
      </c>
      <c r="G473" s="296" t="s">
        <v>2159</v>
      </c>
      <c r="H473" s="292"/>
      <c r="I473" s="297">
        <v>1462361.85</v>
      </c>
      <c r="J473" s="301"/>
      <c r="K473" s="301">
        <f t="shared" si="18"/>
        <v>1462361.85</v>
      </c>
      <c r="L473" s="284"/>
      <c r="Q473" s="302"/>
    </row>
    <row r="474" spans="1:17" ht="15" customHeight="1" x14ac:dyDescent="0.25">
      <c r="A474" s="293" t="s">
        <v>2160</v>
      </c>
      <c r="B474" s="288" t="s">
        <v>762</v>
      </c>
      <c r="C474" s="288" t="s">
        <v>762</v>
      </c>
      <c r="D474" s="288" t="s">
        <v>2161</v>
      </c>
      <c r="E474" s="299" t="s">
        <v>2162</v>
      </c>
      <c r="F474" s="300" t="s">
        <v>2162</v>
      </c>
      <c r="G474" s="296" t="s">
        <v>2163</v>
      </c>
      <c r="H474" s="292"/>
      <c r="I474" s="297">
        <v>31965753.809999999</v>
      </c>
      <c r="J474" s="301"/>
      <c r="K474" s="301">
        <f t="shared" si="18"/>
        <v>31965753.809999999</v>
      </c>
      <c r="L474" s="284"/>
      <c r="Q474" s="302"/>
    </row>
    <row r="475" spans="1:17" ht="15" customHeight="1" x14ac:dyDescent="0.25">
      <c r="A475" s="293" t="s">
        <v>2160</v>
      </c>
      <c r="B475" s="288" t="s">
        <v>762</v>
      </c>
      <c r="C475" s="288" t="s">
        <v>762</v>
      </c>
      <c r="D475" s="288" t="s">
        <v>2161</v>
      </c>
      <c r="E475" s="299" t="s">
        <v>2164</v>
      </c>
      <c r="F475" s="345" t="s">
        <v>2164</v>
      </c>
      <c r="G475" s="296" t="s">
        <v>2165</v>
      </c>
      <c r="H475" s="292"/>
      <c r="I475" s="297">
        <v>0</v>
      </c>
      <c r="J475" s="301"/>
      <c r="K475" s="301">
        <f t="shared" si="18"/>
        <v>0</v>
      </c>
      <c r="L475" s="284"/>
      <c r="Q475" s="302"/>
    </row>
    <row r="476" spans="1:17" ht="15" customHeight="1" x14ac:dyDescent="0.25">
      <c r="A476" s="293" t="s">
        <v>2160</v>
      </c>
      <c r="B476" s="288" t="s">
        <v>762</v>
      </c>
      <c r="C476" s="288" t="s">
        <v>762</v>
      </c>
      <c r="D476" s="288" t="s">
        <v>2161</v>
      </c>
      <c r="E476" s="299" t="s">
        <v>2166</v>
      </c>
      <c r="F476" s="345" t="s">
        <v>2166</v>
      </c>
      <c r="G476" s="296" t="s">
        <v>2167</v>
      </c>
      <c r="H476" s="292"/>
      <c r="I476" s="297">
        <v>0</v>
      </c>
      <c r="J476" s="301"/>
      <c r="K476" s="301">
        <f t="shared" si="18"/>
        <v>0</v>
      </c>
      <c r="L476" s="284"/>
      <c r="Q476" s="302"/>
    </row>
    <row r="477" spans="1:17" ht="15" customHeight="1" x14ac:dyDescent="0.25">
      <c r="A477" s="293" t="s">
        <v>2160</v>
      </c>
      <c r="B477" s="288" t="s">
        <v>762</v>
      </c>
      <c r="C477" s="288" t="s">
        <v>762</v>
      </c>
      <c r="D477" s="324" t="s">
        <v>2161</v>
      </c>
      <c r="E477" s="294" t="s">
        <v>2168</v>
      </c>
      <c r="F477" s="295" t="s">
        <v>2168</v>
      </c>
      <c r="G477" s="296" t="s">
        <v>2169</v>
      </c>
      <c r="H477" s="292"/>
      <c r="I477" s="297">
        <v>5704767.2599999998</v>
      </c>
      <c r="J477" s="301"/>
      <c r="K477" s="301">
        <f t="shared" si="18"/>
        <v>5704767.2599999998</v>
      </c>
      <c r="L477" s="284"/>
      <c r="Q477" s="302"/>
    </row>
    <row r="478" spans="1:17" ht="15" customHeight="1" x14ac:dyDescent="0.25">
      <c r="A478" s="293" t="s">
        <v>2160</v>
      </c>
      <c r="B478" s="288" t="s">
        <v>762</v>
      </c>
      <c r="C478" s="288" t="s">
        <v>762</v>
      </c>
      <c r="D478" s="288" t="s">
        <v>2161</v>
      </c>
      <c r="E478" s="299" t="s">
        <v>2170</v>
      </c>
      <c r="F478" s="345" t="s">
        <v>2170</v>
      </c>
      <c r="G478" s="296" t="s">
        <v>2171</v>
      </c>
      <c r="H478" s="292"/>
      <c r="I478" s="297">
        <v>0</v>
      </c>
      <c r="J478" s="301"/>
      <c r="K478" s="301">
        <f t="shared" si="18"/>
        <v>0</v>
      </c>
      <c r="L478" s="284"/>
      <c r="Q478" s="302"/>
    </row>
    <row r="479" spans="1:17" ht="15" customHeight="1" x14ac:dyDescent="0.25">
      <c r="A479" s="293" t="s">
        <v>2160</v>
      </c>
      <c r="B479" s="288" t="s">
        <v>762</v>
      </c>
      <c r="C479" s="288" t="s">
        <v>762</v>
      </c>
      <c r="D479" s="288" t="s">
        <v>2161</v>
      </c>
      <c r="E479" s="329" t="s">
        <v>2172</v>
      </c>
      <c r="F479" s="326" t="s">
        <v>2172</v>
      </c>
      <c r="G479" s="296" t="s">
        <v>2173</v>
      </c>
      <c r="H479" s="292"/>
      <c r="I479" s="297">
        <v>6351174.21</v>
      </c>
      <c r="J479" s="301"/>
      <c r="K479" s="301">
        <f t="shared" si="18"/>
        <v>6351174.21</v>
      </c>
      <c r="L479" s="284"/>
      <c r="Q479" s="302"/>
    </row>
    <row r="480" spans="1:17" ht="15" customHeight="1" x14ac:dyDescent="0.25">
      <c r="A480" s="293" t="s">
        <v>2160</v>
      </c>
      <c r="B480" s="288" t="s">
        <v>762</v>
      </c>
      <c r="C480" s="288" t="s">
        <v>762</v>
      </c>
      <c r="D480" s="288" t="s">
        <v>2161</v>
      </c>
      <c r="E480" s="299" t="s">
        <v>2174</v>
      </c>
      <c r="F480" s="300" t="s">
        <v>2174</v>
      </c>
      <c r="G480" s="296" t="s">
        <v>2175</v>
      </c>
      <c r="H480" s="292"/>
      <c r="I480" s="297">
        <v>27865.65</v>
      </c>
      <c r="J480" s="301"/>
      <c r="K480" s="301">
        <f t="shared" si="18"/>
        <v>27865.65</v>
      </c>
      <c r="L480" s="284"/>
      <c r="Q480" s="302"/>
    </row>
    <row r="481" spans="1:17" ht="15" customHeight="1" x14ac:dyDescent="0.25">
      <c r="A481" s="293" t="s">
        <v>2160</v>
      </c>
      <c r="B481" s="288" t="s">
        <v>762</v>
      </c>
      <c r="C481" s="288" t="s">
        <v>762</v>
      </c>
      <c r="D481" s="288" t="s">
        <v>2161</v>
      </c>
      <c r="E481" s="299" t="s">
        <v>2176</v>
      </c>
      <c r="F481" s="300" t="s">
        <v>2176</v>
      </c>
      <c r="G481" s="296" t="s">
        <v>2177</v>
      </c>
      <c r="H481" s="292"/>
      <c r="I481" s="297">
        <v>308.83</v>
      </c>
      <c r="J481" s="301"/>
      <c r="K481" s="301">
        <f t="shared" si="18"/>
        <v>308.83</v>
      </c>
      <c r="L481" s="284"/>
      <c r="Q481" s="302"/>
    </row>
    <row r="482" spans="1:17" ht="15" customHeight="1" x14ac:dyDescent="0.25">
      <c r="A482" s="293" t="s">
        <v>2160</v>
      </c>
      <c r="B482" s="288" t="s">
        <v>762</v>
      </c>
      <c r="C482" s="288" t="s">
        <v>762</v>
      </c>
      <c r="D482" s="288" t="s">
        <v>2161</v>
      </c>
      <c r="E482" s="299" t="s">
        <v>2178</v>
      </c>
      <c r="F482" s="300" t="s">
        <v>2178</v>
      </c>
      <c r="G482" s="296" t="s">
        <v>2179</v>
      </c>
      <c r="H482" s="292"/>
      <c r="I482" s="297">
        <v>0</v>
      </c>
      <c r="J482" s="301"/>
      <c r="K482" s="301">
        <f t="shared" si="18"/>
        <v>0</v>
      </c>
      <c r="L482" s="284"/>
      <c r="Q482" s="302"/>
    </row>
    <row r="483" spans="1:17" ht="15" customHeight="1" x14ac:dyDescent="0.25">
      <c r="A483" s="293" t="s">
        <v>2160</v>
      </c>
      <c r="B483" s="288" t="s">
        <v>762</v>
      </c>
      <c r="C483" s="288" t="s">
        <v>762</v>
      </c>
      <c r="D483" s="288" t="s">
        <v>2161</v>
      </c>
      <c r="E483" s="299" t="s">
        <v>2180</v>
      </c>
      <c r="F483" s="300" t="s">
        <v>2180</v>
      </c>
      <c r="G483" s="296" t="s">
        <v>2181</v>
      </c>
      <c r="H483" s="292"/>
      <c r="I483" s="297">
        <v>12748203.4</v>
      </c>
      <c r="J483" s="301"/>
      <c r="K483" s="301">
        <f t="shared" si="18"/>
        <v>12748203.4</v>
      </c>
      <c r="L483" s="284"/>
      <c r="Q483" s="302"/>
    </row>
    <row r="484" spans="1:17" ht="15" customHeight="1" x14ac:dyDescent="0.25">
      <c r="A484" s="279"/>
      <c r="B484" s="279"/>
      <c r="C484" s="279"/>
      <c r="D484" s="279"/>
      <c r="E484" s="285" t="s">
        <v>2182</v>
      </c>
      <c r="F484" s="286" t="s">
        <v>2182</v>
      </c>
      <c r="G484" s="282" t="s">
        <v>2183</v>
      </c>
      <c r="H484" s="283">
        <f>SUM(H485:H510)</f>
        <v>0</v>
      </c>
      <c r="I484" s="297">
        <v>0</v>
      </c>
      <c r="J484" s="283">
        <f>SUM(J485:J510)</f>
        <v>0</v>
      </c>
      <c r="K484" s="283">
        <f>SUM(K485:K510)</f>
        <v>16453519.859999999</v>
      </c>
      <c r="L484" s="284"/>
    </row>
    <row r="485" spans="1:17" ht="15" customHeight="1" x14ac:dyDescent="0.25">
      <c r="A485" s="293" t="s">
        <v>2124</v>
      </c>
      <c r="B485" s="288" t="s">
        <v>748</v>
      </c>
      <c r="C485" s="288" t="s">
        <v>748</v>
      </c>
      <c r="D485" s="288" t="s">
        <v>2125</v>
      </c>
      <c r="E485" s="299" t="s">
        <v>2184</v>
      </c>
      <c r="F485" s="300" t="s">
        <v>2184</v>
      </c>
      <c r="G485" s="296" t="s">
        <v>2185</v>
      </c>
      <c r="H485" s="292"/>
      <c r="I485" s="297">
        <v>2049456.08</v>
      </c>
      <c r="J485" s="301"/>
      <c r="K485" s="301">
        <f t="shared" ref="K485:K510" si="19">+I485+J485</f>
        <v>2049456.08</v>
      </c>
      <c r="L485" s="284"/>
      <c r="Q485" s="302"/>
    </row>
    <row r="486" spans="1:17" ht="15" customHeight="1" x14ac:dyDescent="0.25">
      <c r="A486" s="293" t="s">
        <v>2124</v>
      </c>
      <c r="B486" s="288" t="s">
        <v>748</v>
      </c>
      <c r="C486" s="288" t="s">
        <v>748</v>
      </c>
      <c r="D486" s="288" t="s">
        <v>2125</v>
      </c>
      <c r="E486" s="299" t="s">
        <v>2186</v>
      </c>
      <c r="F486" s="300" t="s">
        <v>2186</v>
      </c>
      <c r="G486" s="296" t="s">
        <v>2187</v>
      </c>
      <c r="H486" s="292"/>
      <c r="I486" s="297">
        <v>441483.38</v>
      </c>
      <c r="J486" s="301"/>
      <c r="K486" s="301">
        <f t="shared" si="19"/>
        <v>441483.38</v>
      </c>
      <c r="L486" s="284"/>
      <c r="Q486" s="302"/>
    </row>
    <row r="487" spans="1:17" ht="15" customHeight="1" x14ac:dyDescent="0.25">
      <c r="A487" s="293" t="s">
        <v>2124</v>
      </c>
      <c r="B487" s="288" t="s">
        <v>748</v>
      </c>
      <c r="C487" s="288" t="s">
        <v>748</v>
      </c>
      <c r="D487" s="288" t="s">
        <v>2125</v>
      </c>
      <c r="E487" s="299" t="s">
        <v>2188</v>
      </c>
      <c r="F487" s="300" t="s">
        <v>2188</v>
      </c>
      <c r="G487" s="296" t="s">
        <v>2189</v>
      </c>
      <c r="H487" s="292"/>
      <c r="I487" s="297">
        <v>192346.77</v>
      </c>
      <c r="J487" s="301"/>
      <c r="K487" s="301">
        <f t="shared" si="19"/>
        <v>192346.77</v>
      </c>
      <c r="L487" s="284"/>
      <c r="Q487" s="302"/>
    </row>
    <row r="488" spans="1:17" ht="15" customHeight="1" x14ac:dyDescent="0.25">
      <c r="A488" s="293" t="s">
        <v>2124</v>
      </c>
      <c r="B488" s="288" t="s">
        <v>748</v>
      </c>
      <c r="C488" s="288" t="s">
        <v>748</v>
      </c>
      <c r="D488" s="288" t="s">
        <v>2125</v>
      </c>
      <c r="E488" s="299" t="s">
        <v>2190</v>
      </c>
      <c r="F488" s="300" t="s">
        <v>2190</v>
      </c>
      <c r="G488" s="296" t="s">
        <v>2191</v>
      </c>
      <c r="H488" s="292"/>
      <c r="I488" s="297">
        <v>96525.77</v>
      </c>
      <c r="J488" s="301"/>
      <c r="K488" s="301">
        <f t="shared" si="19"/>
        <v>96525.77</v>
      </c>
      <c r="L488" s="284"/>
      <c r="Q488" s="302"/>
    </row>
    <row r="489" spans="1:17" ht="15" customHeight="1" x14ac:dyDescent="0.25">
      <c r="A489" s="293" t="s">
        <v>2124</v>
      </c>
      <c r="B489" s="288" t="s">
        <v>748</v>
      </c>
      <c r="C489" s="288" t="s">
        <v>748</v>
      </c>
      <c r="D489" s="288" t="s">
        <v>2125</v>
      </c>
      <c r="E489" s="299" t="s">
        <v>2192</v>
      </c>
      <c r="F489" s="300" t="s">
        <v>2192</v>
      </c>
      <c r="G489" s="296" t="s">
        <v>2193</v>
      </c>
      <c r="H489" s="292"/>
      <c r="I489" s="297">
        <v>688.75</v>
      </c>
      <c r="J489" s="301"/>
      <c r="K489" s="301">
        <f t="shared" si="19"/>
        <v>688.75</v>
      </c>
      <c r="L489" s="284"/>
      <c r="Q489" s="302"/>
    </row>
    <row r="490" spans="1:17" ht="15" customHeight="1" x14ac:dyDescent="0.25">
      <c r="A490" s="293" t="s">
        <v>2124</v>
      </c>
      <c r="B490" s="288" t="s">
        <v>748</v>
      </c>
      <c r="C490" s="288" t="s">
        <v>748</v>
      </c>
      <c r="D490" s="288" t="s">
        <v>2125</v>
      </c>
      <c r="E490" s="299" t="s">
        <v>2194</v>
      </c>
      <c r="F490" s="300" t="s">
        <v>2194</v>
      </c>
      <c r="G490" s="296" t="s">
        <v>2195</v>
      </c>
      <c r="H490" s="292"/>
      <c r="I490" s="297">
        <v>2377.06</v>
      </c>
      <c r="J490" s="301"/>
      <c r="K490" s="301">
        <f t="shared" si="19"/>
        <v>2377.06</v>
      </c>
      <c r="L490" s="284"/>
      <c r="Q490" s="302"/>
    </row>
    <row r="491" spans="1:17" ht="15" customHeight="1" x14ac:dyDescent="0.25">
      <c r="A491" s="293" t="s">
        <v>2124</v>
      </c>
      <c r="B491" s="288" t="s">
        <v>748</v>
      </c>
      <c r="C491" s="288" t="s">
        <v>748</v>
      </c>
      <c r="D491" s="288" t="s">
        <v>2125</v>
      </c>
      <c r="E491" s="299" t="s">
        <v>2196</v>
      </c>
      <c r="F491" s="300" t="s">
        <v>2196</v>
      </c>
      <c r="G491" s="296" t="s">
        <v>2197</v>
      </c>
      <c r="H491" s="292"/>
      <c r="I491" s="297">
        <v>0</v>
      </c>
      <c r="J491" s="301"/>
      <c r="K491" s="301">
        <f t="shared" si="19"/>
        <v>0</v>
      </c>
      <c r="L491" s="284"/>
      <c r="Q491" s="302"/>
    </row>
    <row r="492" spans="1:17" ht="15" customHeight="1" x14ac:dyDescent="0.25">
      <c r="A492" s="293" t="s">
        <v>2124</v>
      </c>
      <c r="B492" s="288" t="s">
        <v>748</v>
      </c>
      <c r="C492" s="288" t="s">
        <v>748</v>
      </c>
      <c r="D492" s="288" t="s">
        <v>2125</v>
      </c>
      <c r="E492" s="294" t="s">
        <v>2198</v>
      </c>
      <c r="F492" s="295" t="s">
        <v>2198</v>
      </c>
      <c r="G492" s="296" t="s">
        <v>2199</v>
      </c>
      <c r="H492" s="292"/>
      <c r="I492" s="297">
        <v>849048.79</v>
      </c>
      <c r="J492" s="301"/>
      <c r="K492" s="301">
        <f t="shared" si="19"/>
        <v>849048.79</v>
      </c>
      <c r="L492" s="284"/>
      <c r="Q492" s="302"/>
    </row>
    <row r="493" spans="1:17" ht="15" customHeight="1" x14ac:dyDescent="0.25">
      <c r="A493" s="293" t="s">
        <v>2142</v>
      </c>
      <c r="B493" s="288" t="s">
        <v>756</v>
      </c>
      <c r="C493" s="288" t="s">
        <v>756</v>
      </c>
      <c r="D493" s="288" t="s">
        <v>2143</v>
      </c>
      <c r="E493" s="299" t="s">
        <v>2200</v>
      </c>
      <c r="F493" s="300" t="s">
        <v>2200</v>
      </c>
      <c r="G493" s="296" t="s">
        <v>2201</v>
      </c>
      <c r="H493" s="292"/>
      <c r="I493" s="297">
        <v>855108.53</v>
      </c>
      <c r="J493" s="301"/>
      <c r="K493" s="301">
        <f t="shared" si="19"/>
        <v>855108.53</v>
      </c>
      <c r="L493" s="284"/>
      <c r="Q493" s="302"/>
    </row>
    <row r="494" spans="1:17" ht="15" customHeight="1" x14ac:dyDescent="0.25">
      <c r="A494" s="293" t="s">
        <v>2142</v>
      </c>
      <c r="B494" s="288" t="s">
        <v>756</v>
      </c>
      <c r="C494" s="288" t="s">
        <v>756</v>
      </c>
      <c r="D494" s="288" t="s">
        <v>2143</v>
      </c>
      <c r="E494" s="299" t="s">
        <v>2202</v>
      </c>
      <c r="F494" s="300" t="s">
        <v>2202</v>
      </c>
      <c r="G494" s="296" t="s">
        <v>2203</v>
      </c>
      <c r="H494" s="292"/>
      <c r="I494" s="297">
        <v>0</v>
      </c>
      <c r="J494" s="301"/>
      <c r="K494" s="301">
        <f t="shared" si="19"/>
        <v>0</v>
      </c>
      <c r="L494" s="284"/>
      <c r="Q494" s="302"/>
    </row>
    <row r="495" spans="1:17" ht="15" customHeight="1" x14ac:dyDescent="0.25">
      <c r="A495" s="293" t="s">
        <v>2142</v>
      </c>
      <c r="B495" s="288" t="s">
        <v>756</v>
      </c>
      <c r="C495" s="288" t="s">
        <v>756</v>
      </c>
      <c r="D495" s="288" t="s">
        <v>2143</v>
      </c>
      <c r="E495" s="299" t="s">
        <v>2204</v>
      </c>
      <c r="F495" s="300" t="s">
        <v>2204</v>
      </c>
      <c r="G495" s="296" t="s">
        <v>2205</v>
      </c>
      <c r="H495" s="292"/>
      <c r="I495" s="297">
        <v>33823.699999999997</v>
      </c>
      <c r="J495" s="301"/>
      <c r="K495" s="301">
        <f t="shared" si="19"/>
        <v>33823.699999999997</v>
      </c>
      <c r="L495" s="284"/>
      <c r="Q495" s="302"/>
    </row>
    <row r="496" spans="1:17" ht="15" customHeight="1" x14ac:dyDescent="0.25">
      <c r="A496" s="293" t="s">
        <v>2142</v>
      </c>
      <c r="B496" s="288" t="s">
        <v>756</v>
      </c>
      <c r="C496" s="288" t="s">
        <v>756</v>
      </c>
      <c r="D496" s="288" t="s">
        <v>2143</v>
      </c>
      <c r="E496" s="299" t="s">
        <v>2206</v>
      </c>
      <c r="F496" s="300" t="s">
        <v>2206</v>
      </c>
      <c r="G496" s="296" t="s">
        <v>2207</v>
      </c>
      <c r="H496" s="292"/>
      <c r="I496" s="297">
        <v>36397.620000000003</v>
      </c>
      <c r="J496" s="301"/>
      <c r="K496" s="301">
        <f t="shared" si="19"/>
        <v>36397.620000000003</v>
      </c>
      <c r="L496" s="284"/>
      <c r="Q496" s="302"/>
    </row>
    <row r="497" spans="1:17" ht="15" customHeight="1" x14ac:dyDescent="0.25">
      <c r="A497" s="293" t="s">
        <v>2142</v>
      </c>
      <c r="B497" s="288" t="s">
        <v>756</v>
      </c>
      <c r="C497" s="288" t="s">
        <v>756</v>
      </c>
      <c r="D497" s="288" t="s">
        <v>2143</v>
      </c>
      <c r="E497" s="299" t="s">
        <v>2208</v>
      </c>
      <c r="F497" s="300" t="s">
        <v>2208</v>
      </c>
      <c r="G497" s="296" t="s">
        <v>2209</v>
      </c>
      <c r="H497" s="292"/>
      <c r="I497" s="297">
        <v>0</v>
      </c>
      <c r="J497" s="301"/>
      <c r="K497" s="301">
        <f t="shared" si="19"/>
        <v>0</v>
      </c>
      <c r="L497" s="284"/>
      <c r="Q497" s="302"/>
    </row>
    <row r="498" spans="1:17" ht="15" customHeight="1" x14ac:dyDescent="0.25">
      <c r="A498" s="293" t="s">
        <v>2142</v>
      </c>
      <c r="B498" s="288" t="s">
        <v>756</v>
      </c>
      <c r="C498" s="288" t="s">
        <v>756</v>
      </c>
      <c r="D498" s="288" t="s">
        <v>2143</v>
      </c>
      <c r="E498" s="299" t="s">
        <v>2210</v>
      </c>
      <c r="F498" s="300" t="s">
        <v>2210</v>
      </c>
      <c r="G498" s="296" t="s">
        <v>2211</v>
      </c>
      <c r="H498" s="292"/>
      <c r="I498" s="297">
        <v>0</v>
      </c>
      <c r="J498" s="301"/>
      <c r="K498" s="301">
        <f t="shared" si="19"/>
        <v>0</v>
      </c>
      <c r="L498" s="284"/>
      <c r="Q498" s="302"/>
    </row>
    <row r="499" spans="1:17" ht="15" customHeight="1" x14ac:dyDescent="0.25">
      <c r="A499" s="293" t="s">
        <v>2142</v>
      </c>
      <c r="B499" s="288" t="s">
        <v>756</v>
      </c>
      <c r="C499" s="288" t="s">
        <v>756</v>
      </c>
      <c r="D499" s="288" t="s">
        <v>2143</v>
      </c>
      <c r="E499" s="299" t="s">
        <v>2212</v>
      </c>
      <c r="F499" s="300" t="s">
        <v>2212</v>
      </c>
      <c r="G499" s="296" t="s">
        <v>2213</v>
      </c>
      <c r="H499" s="292"/>
      <c r="I499" s="297">
        <v>0</v>
      </c>
      <c r="J499" s="301"/>
      <c r="K499" s="301">
        <f t="shared" si="19"/>
        <v>0</v>
      </c>
      <c r="L499" s="284"/>
      <c r="Q499" s="302"/>
    </row>
    <row r="500" spans="1:17" ht="15" customHeight="1" x14ac:dyDescent="0.25">
      <c r="A500" s="293" t="s">
        <v>2142</v>
      </c>
      <c r="B500" s="288" t="s">
        <v>756</v>
      </c>
      <c r="C500" s="288" t="s">
        <v>756</v>
      </c>
      <c r="D500" s="288" t="s">
        <v>2143</v>
      </c>
      <c r="E500" s="294" t="s">
        <v>2214</v>
      </c>
      <c r="F500" s="295" t="s">
        <v>2214</v>
      </c>
      <c r="G500" s="296" t="s">
        <v>2215</v>
      </c>
      <c r="H500" s="292"/>
      <c r="I500" s="297">
        <v>288435.56</v>
      </c>
      <c r="J500" s="301"/>
      <c r="K500" s="301">
        <f t="shared" si="19"/>
        <v>288435.56</v>
      </c>
      <c r="L500" s="284"/>
      <c r="Q500" s="302"/>
    </row>
    <row r="501" spans="1:17" ht="15" customHeight="1" x14ac:dyDescent="0.25">
      <c r="A501" s="293" t="s">
        <v>2160</v>
      </c>
      <c r="B501" s="288" t="s">
        <v>764</v>
      </c>
      <c r="C501" s="288" t="s">
        <v>764</v>
      </c>
      <c r="D501" s="288" t="s">
        <v>2161</v>
      </c>
      <c r="E501" s="299" t="s">
        <v>2216</v>
      </c>
      <c r="F501" s="300" t="s">
        <v>2216</v>
      </c>
      <c r="G501" s="296" t="s">
        <v>2217</v>
      </c>
      <c r="H501" s="292"/>
      <c r="I501" s="297">
        <v>6767915.2699999996</v>
      </c>
      <c r="J501" s="301"/>
      <c r="K501" s="301">
        <f t="shared" si="19"/>
        <v>6767915.2699999996</v>
      </c>
      <c r="L501" s="284"/>
      <c r="Q501" s="302"/>
    </row>
    <row r="502" spans="1:17" ht="15" customHeight="1" x14ac:dyDescent="0.25">
      <c r="A502" s="293" t="s">
        <v>2160</v>
      </c>
      <c r="B502" s="288" t="s">
        <v>764</v>
      </c>
      <c r="C502" s="288" t="s">
        <v>764</v>
      </c>
      <c r="D502" s="288" t="s">
        <v>2161</v>
      </c>
      <c r="E502" s="299" t="s">
        <v>2218</v>
      </c>
      <c r="F502" s="345" t="s">
        <v>2218</v>
      </c>
      <c r="G502" s="296" t="s">
        <v>2219</v>
      </c>
      <c r="H502" s="292"/>
      <c r="I502" s="297">
        <v>0</v>
      </c>
      <c r="J502" s="301"/>
      <c r="K502" s="301">
        <f t="shared" si="19"/>
        <v>0</v>
      </c>
      <c r="L502" s="284"/>
      <c r="Q502" s="302"/>
    </row>
    <row r="503" spans="1:17" ht="15" customHeight="1" x14ac:dyDescent="0.25">
      <c r="A503" s="293" t="s">
        <v>2160</v>
      </c>
      <c r="B503" s="288" t="s">
        <v>764</v>
      </c>
      <c r="C503" s="288" t="s">
        <v>764</v>
      </c>
      <c r="D503" s="288" t="s">
        <v>2161</v>
      </c>
      <c r="E503" s="299" t="s">
        <v>2220</v>
      </c>
      <c r="F503" s="345" t="s">
        <v>2220</v>
      </c>
      <c r="G503" s="296" t="s">
        <v>2221</v>
      </c>
      <c r="H503" s="292"/>
      <c r="I503" s="297">
        <v>0</v>
      </c>
      <c r="J503" s="301"/>
      <c r="K503" s="301">
        <f t="shared" si="19"/>
        <v>0</v>
      </c>
      <c r="L503" s="284"/>
      <c r="Q503" s="302"/>
    </row>
    <row r="504" spans="1:17" ht="15" customHeight="1" x14ac:dyDescent="0.25">
      <c r="A504" s="293" t="s">
        <v>2160</v>
      </c>
      <c r="B504" s="288" t="s">
        <v>764</v>
      </c>
      <c r="C504" s="288" t="s">
        <v>764</v>
      </c>
      <c r="D504" s="288" t="s">
        <v>2161</v>
      </c>
      <c r="E504" s="294" t="s">
        <v>2222</v>
      </c>
      <c r="F504" s="295" t="s">
        <v>2222</v>
      </c>
      <c r="G504" s="296" t="s">
        <v>2223</v>
      </c>
      <c r="H504" s="292"/>
      <c r="I504" s="297">
        <v>1470520.61</v>
      </c>
      <c r="J504" s="301"/>
      <c r="K504" s="301">
        <f t="shared" si="19"/>
        <v>1470520.61</v>
      </c>
      <c r="L504" s="284"/>
      <c r="Q504" s="302"/>
    </row>
    <row r="505" spans="1:17" ht="15" customHeight="1" x14ac:dyDescent="0.25">
      <c r="A505" s="293" t="s">
        <v>2160</v>
      </c>
      <c r="B505" s="288" t="s">
        <v>764</v>
      </c>
      <c r="C505" s="288" t="s">
        <v>764</v>
      </c>
      <c r="D505" s="288" t="s">
        <v>2161</v>
      </c>
      <c r="E505" s="299" t="s">
        <v>2224</v>
      </c>
      <c r="F505" s="345" t="s">
        <v>2224</v>
      </c>
      <c r="G505" s="296" t="s">
        <v>2225</v>
      </c>
      <c r="H505" s="292"/>
      <c r="I505" s="297">
        <v>0</v>
      </c>
      <c r="J505" s="301"/>
      <c r="K505" s="301">
        <f t="shared" si="19"/>
        <v>0</v>
      </c>
      <c r="L505" s="284"/>
      <c r="Q505" s="302"/>
    </row>
    <row r="506" spans="1:17" ht="15" customHeight="1" x14ac:dyDescent="0.25">
      <c r="A506" s="293" t="s">
        <v>2160</v>
      </c>
      <c r="B506" s="288" t="s">
        <v>764</v>
      </c>
      <c r="C506" s="288" t="s">
        <v>764</v>
      </c>
      <c r="D506" s="288" t="s">
        <v>2161</v>
      </c>
      <c r="E506" s="294" t="s">
        <v>2226</v>
      </c>
      <c r="F506" s="295" t="s">
        <v>2226</v>
      </c>
      <c r="G506" s="296" t="s">
        <v>2227</v>
      </c>
      <c r="H506" s="292"/>
      <c r="I506" s="297">
        <v>626279.23</v>
      </c>
      <c r="J506" s="301"/>
      <c r="K506" s="301">
        <f t="shared" si="19"/>
        <v>626279.23</v>
      </c>
      <c r="L506" s="284"/>
      <c r="Q506" s="302"/>
    </row>
    <row r="507" spans="1:17" ht="15" customHeight="1" x14ac:dyDescent="0.25">
      <c r="A507" s="293" t="s">
        <v>2160</v>
      </c>
      <c r="B507" s="288" t="s">
        <v>764</v>
      </c>
      <c r="C507" s="288" t="s">
        <v>764</v>
      </c>
      <c r="D507" s="288" t="s">
        <v>2161</v>
      </c>
      <c r="E507" s="299" t="s">
        <v>2228</v>
      </c>
      <c r="F507" s="300" t="s">
        <v>2228</v>
      </c>
      <c r="G507" s="296" t="s">
        <v>2229</v>
      </c>
      <c r="H507" s="292"/>
      <c r="I507" s="297">
        <v>0</v>
      </c>
      <c r="J507" s="301"/>
      <c r="K507" s="301">
        <f t="shared" si="19"/>
        <v>0</v>
      </c>
      <c r="L507" s="284"/>
      <c r="Q507" s="302"/>
    </row>
    <row r="508" spans="1:17" ht="15" customHeight="1" x14ac:dyDescent="0.25">
      <c r="A508" s="293" t="s">
        <v>2160</v>
      </c>
      <c r="B508" s="288" t="s">
        <v>764</v>
      </c>
      <c r="C508" s="288" t="s">
        <v>764</v>
      </c>
      <c r="D508" s="288" t="s">
        <v>2161</v>
      </c>
      <c r="E508" s="299" t="s">
        <v>2230</v>
      </c>
      <c r="F508" s="300" t="s">
        <v>2230</v>
      </c>
      <c r="G508" s="296" t="s">
        <v>2231</v>
      </c>
      <c r="H508" s="292"/>
      <c r="I508" s="297">
        <v>0</v>
      </c>
      <c r="J508" s="301"/>
      <c r="K508" s="301">
        <f t="shared" si="19"/>
        <v>0</v>
      </c>
      <c r="L508" s="284"/>
      <c r="Q508" s="302"/>
    </row>
    <row r="509" spans="1:17" ht="15" customHeight="1" x14ac:dyDescent="0.25">
      <c r="A509" s="293" t="s">
        <v>2160</v>
      </c>
      <c r="B509" s="288" t="s">
        <v>764</v>
      </c>
      <c r="C509" s="288" t="s">
        <v>764</v>
      </c>
      <c r="D509" s="288" t="s">
        <v>2161</v>
      </c>
      <c r="E509" s="299" t="s">
        <v>2232</v>
      </c>
      <c r="F509" s="300" t="s">
        <v>2232</v>
      </c>
      <c r="G509" s="296" t="s">
        <v>2233</v>
      </c>
      <c r="H509" s="292"/>
      <c r="I509" s="297">
        <v>0</v>
      </c>
      <c r="J509" s="301"/>
      <c r="K509" s="301">
        <f t="shared" si="19"/>
        <v>0</v>
      </c>
      <c r="L509" s="284"/>
      <c r="Q509" s="302"/>
    </row>
    <row r="510" spans="1:17" ht="15" customHeight="1" x14ac:dyDescent="0.25">
      <c r="A510" s="293" t="s">
        <v>2160</v>
      </c>
      <c r="B510" s="288" t="s">
        <v>764</v>
      </c>
      <c r="C510" s="288" t="s">
        <v>764</v>
      </c>
      <c r="D510" s="288" t="s">
        <v>2161</v>
      </c>
      <c r="E510" s="299" t="s">
        <v>2234</v>
      </c>
      <c r="F510" s="300" t="s">
        <v>2234</v>
      </c>
      <c r="G510" s="296" t="s">
        <v>2235</v>
      </c>
      <c r="H510" s="292"/>
      <c r="I510" s="297">
        <v>2743112.74</v>
      </c>
      <c r="J510" s="301"/>
      <c r="K510" s="301">
        <f t="shared" si="19"/>
        <v>2743112.74</v>
      </c>
      <c r="L510" s="284"/>
      <c r="Q510" s="302"/>
    </row>
    <row r="511" spans="1:17" ht="15" customHeight="1" x14ac:dyDescent="0.25">
      <c r="A511" s="279"/>
      <c r="B511" s="279"/>
      <c r="C511" s="279"/>
      <c r="D511" s="279"/>
      <c r="E511" s="285" t="s">
        <v>2236</v>
      </c>
      <c r="F511" s="286" t="s">
        <v>2236</v>
      </c>
      <c r="G511" s="282" t="s">
        <v>2237</v>
      </c>
      <c r="H511" s="283">
        <f>SUM(H512:H537)</f>
        <v>0</v>
      </c>
      <c r="I511" s="297">
        <v>0</v>
      </c>
      <c r="J511" s="283">
        <f>SUM(J512:J537)</f>
        <v>0</v>
      </c>
      <c r="K511" s="283">
        <f>SUM(K512:K537)</f>
        <v>0</v>
      </c>
      <c r="L511" s="284"/>
    </row>
    <row r="512" spans="1:17" ht="15" customHeight="1" x14ac:dyDescent="0.25">
      <c r="A512" s="293" t="s">
        <v>2124</v>
      </c>
      <c r="B512" s="311" t="s">
        <v>750</v>
      </c>
      <c r="C512" s="311" t="s">
        <v>750</v>
      </c>
      <c r="D512" s="311" t="s">
        <v>2125</v>
      </c>
      <c r="E512" s="312" t="s">
        <v>2238</v>
      </c>
      <c r="F512" s="313" t="s">
        <v>2238</v>
      </c>
      <c r="G512" s="314" t="s">
        <v>2239</v>
      </c>
      <c r="H512" s="315"/>
      <c r="I512" s="297">
        <v>0</v>
      </c>
      <c r="J512" s="301"/>
      <c r="K512" s="316">
        <f t="shared" ref="K512:K537" si="20">+I512+J512</f>
        <v>0</v>
      </c>
      <c r="L512" s="284"/>
      <c r="Q512" s="302"/>
    </row>
    <row r="513" spans="1:17" ht="15" customHeight="1" x14ac:dyDescent="0.25">
      <c r="A513" s="293" t="s">
        <v>2124</v>
      </c>
      <c r="B513" s="311" t="s">
        <v>750</v>
      </c>
      <c r="C513" s="311" t="s">
        <v>750</v>
      </c>
      <c r="D513" s="311" t="s">
        <v>2125</v>
      </c>
      <c r="E513" s="312" t="s">
        <v>2240</v>
      </c>
      <c r="F513" s="313" t="s">
        <v>2240</v>
      </c>
      <c r="G513" s="314" t="s">
        <v>2241</v>
      </c>
      <c r="H513" s="315"/>
      <c r="I513" s="297">
        <v>0</v>
      </c>
      <c r="J513" s="301"/>
      <c r="K513" s="316">
        <f t="shared" si="20"/>
        <v>0</v>
      </c>
      <c r="L513" s="284"/>
      <c r="Q513" s="302"/>
    </row>
    <row r="514" spans="1:17" ht="15" customHeight="1" x14ac:dyDescent="0.25">
      <c r="A514" s="293" t="s">
        <v>2124</v>
      </c>
      <c r="B514" s="311" t="s">
        <v>750</v>
      </c>
      <c r="C514" s="311" t="s">
        <v>750</v>
      </c>
      <c r="D514" s="311" t="s">
        <v>2125</v>
      </c>
      <c r="E514" s="312" t="s">
        <v>2242</v>
      </c>
      <c r="F514" s="313" t="s">
        <v>2242</v>
      </c>
      <c r="G514" s="314" t="s">
        <v>2243</v>
      </c>
      <c r="H514" s="315"/>
      <c r="I514" s="297">
        <v>0</v>
      </c>
      <c r="J514" s="301"/>
      <c r="K514" s="316">
        <f t="shared" si="20"/>
        <v>0</v>
      </c>
      <c r="L514" s="284"/>
      <c r="Q514" s="302"/>
    </row>
    <row r="515" spans="1:17" ht="15" customHeight="1" x14ac:dyDescent="0.25">
      <c r="A515" s="293" t="s">
        <v>2124</v>
      </c>
      <c r="B515" s="311" t="s">
        <v>750</v>
      </c>
      <c r="C515" s="311" t="s">
        <v>750</v>
      </c>
      <c r="D515" s="311" t="s">
        <v>2125</v>
      </c>
      <c r="E515" s="312" t="s">
        <v>2244</v>
      </c>
      <c r="F515" s="313" t="s">
        <v>2244</v>
      </c>
      <c r="G515" s="314" t="s">
        <v>2245</v>
      </c>
      <c r="H515" s="315"/>
      <c r="I515" s="297">
        <v>0</v>
      </c>
      <c r="J515" s="301"/>
      <c r="K515" s="316">
        <f t="shared" si="20"/>
        <v>0</v>
      </c>
      <c r="L515" s="284"/>
      <c r="Q515" s="302"/>
    </row>
    <row r="516" spans="1:17" ht="15" customHeight="1" x14ac:dyDescent="0.25">
      <c r="A516" s="293" t="s">
        <v>2124</v>
      </c>
      <c r="B516" s="311" t="s">
        <v>750</v>
      </c>
      <c r="C516" s="311" t="s">
        <v>750</v>
      </c>
      <c r="D516" s="311" t="s">
        <v>2125</v>
      </c>
      <c r="E516" s="312" t="s">
        <v>2246</v>
      </c>
      <c r="F516" s="313" t="s">
        <v>2246</v>
      </c>
      <c r="G516" s="314" t="s">
        <v>2247</v>
      </c>
      <c r="H516" s="315"/>
      <c r="I516" s="297">
        <v>0</v>
      </c>
      <c r="J516" s="301"/>
      <c r="K516" s="316">
        <f t="shared" si="20"/>
        <v>0</v>
      </c>
      <c r="L516" s="284"/>
      <c r="Q516" s="302"/>
    </row>
    <row r="517" spans="1:17" ht="15" customHeight="1" x14ac:dyDescent="0.25">
      <c r="A517" s="293" t="s">
        <v>2124</v>
      </c>
      <c r="B517" s="311" t="s">
        <v>750</v>
      </c>
      <c r="C517" s="311" t="s">
        <v>750</v>
      </c>
      <c r="D517" s="311" t="s">
        <v>2125</v>
      </c>
      <c r="E517" s="312" t="s">
        <v>2248</v>
      </c>
      <c r="F517" s="313" t="s">
        <v>2248</v>
      </c>
      <c r="G517" s="314" t="s">
        <v>2249</v>
      </c>
      <c r="H517" s="315"/>
      <c r="I517" s="297">
        <v>0</v>
      </c>
      <c r="J517" s="301"/>
      <c r="K517" s="316">
        <f t="shared" si="20"/>
        <v>0</v>
      </c>
      <c r="L517" s="284"/>
      <c r="Q517" s="302"/>
    </row>
    <row r="518" spans="1:17" ht="15" customHeight="1" x14ac:dyDescent="0.25">
      <c r="A518" s="293" t="s">
        <v>2124</v>
      </c>
      <c r="B518" s="311" t="s">
        <v>750</v>
      </c>
      <c r="C518" s="311" t="s">
        <v>750</v>
      </c>
      <c r="D518" s="311" t="s">
        <v>2125</v>
      </c>
      <c r="E518" s="312" t="s">
        <v>2250</v>
      </c>
      <c r="F518" s="313" t="s">
        <v>2250</v>
      </c>
      <c r="G518" s="314" t="s">
        <v>2251</v>
      </c>
      <c r="H518" s="315"/>
      <c r="I518" s="297">
        <v>0</v>
      </c>
      <c r="J518" s="301"/>
      <c r="K518" s="316">
        <f t="shared" si="20"/>
        <v>0</v>
      </c>
      <c r="L518" s="284"/>
      <c r="Q518" s="302"/>
    </row>
    <row r="519" spans="1:17" ht="15" customHeight="1" x14ac:dyDescent="0.25">
      <c r="A519" s="293" t="s">
        <v>2124</v>
      </c>
      <c r="B519" s="311" t="s">
        <v>750</v>
      </c>
      <c r="C519" s="311" t="s">
        <v>750</v>
      </c>
      <c r="D519" s="311" t="s">
        <v>2125</v>
      </c>
      <c r="E519" s="312" t="s">
        <v>2252</v>
      </c>
      <c r="F519" s="313" t="s">
        <v>2252</v>
      </c>
      <c r="G519" s="314" t="s">
        <v>2253</v>
      </c>
      <c r="H519" s="315"/>
      <c r="I519" s="297">
        <v>0</v>
      </c>
      <c r="J519" s="301"/>
      <c r="K519" s="316">
        <f t="shared" si="20"/>
        <v>0</v>
      </c>
      <c r="L519" s="284"/>
      <c r="Q519" s="302"/>
    </row>
    <row r="520" spans="1:17" ht="15" customHeight="1" x14ac:dyDescent="0.25">
      <c r="A520" s="293" t="s">
        <v>2142</v>
      </c>
      <c r="B520" s="311" t="s">
        <v>758</v>
      </c>
      <c r="C520" s="311" t="s">
        <v>758</v>
      </c>
      <c r="D520" s="311" t="s">
        <v>2143</v>
      </c>
      <c r="E520" s="312" t="s">
        <v>2254</v>
      </c>
      <c r="F520" s="313" t="s">
        <v>2254</v>
      </c>
      <c r="G520" s="314" t="s">
        <v>2255</v>
      </c>
      <c r="H520" s="315"/>
      <c r="I520" s="297">
        <v>0</v>
      </c>
      <c r="J520" s="301"/>
      <c r="K520" s="316">
        <f t="shared" si="20"/>
        <v>0</v>
      </c>
      <c r="L520" s="284"/>
      <c r="Q520" s="302"/>
    </row>
    <row r="521" spans="1:17" ht="15" customHeight="1" x14ac:dyDescent="0.25">
      <c r="A521" s="293" t="s">
        <v>2142</v>
      </c>
      <c r="B521" s="311" t="s">
        <v>758</v>
      </c>
      <c r="C521" s="311" t="s">
        <v>758</v>
      </c>
      <c r="D521" s="311" t="s">
        <v>2143</v>
      </c>
      <c r="E521" s="312" t="s">
        <v>2256</v>
      </c>
      <c r="F521" s="313" t="s">
        <v>2256</v>
      </c>
      <c r="G521" s="314" t="s">
        <v>2257</v>
      </c>
      <c r="H521" s="315"/>
      <c r="I521" s="297">
        <v>0</v>
      </c>
      <c r="J521" s="301"/>
      <c r="K521" s="316">
        <f t="shared" si="20"/>
        <v>0</v>
      </c>
      <c r="L521" s="284"/>
      <c r="Q521" s="302"/>
    </row>
    <row r="522" spans="1:17" ht="15" customHeight="1" x14ac:dyDescent="0.25">
      <c r="A522" s="293" t="s">
        <v>2142</v>
      </c>
      <c r="B522" s="311" t="s">
        <v>758</v>
      </c>
      <c r="C522" s="311" t="s">
        <v>758</v>
      </c>
      <c r="D522" s="311" t="s">
        <v>2143</v>
      </c>
      <c r="E522" s="312" t="s">
        <v>2258</v>
      </c>
      <c r="F522" s="313" t="s">
        <v>2258</v>
      </c>
      <c r="G522" s="314" t="s">
        <v>2259</v>
      </c>
      <c r="H522" s="315"/>
      <c r="I522" s="297">
        <v>0</v>
      </c>
      <c r="J522" s="301"/>
      <c r="K522" s="316">
        <f t="shared" si="20"/>
        <v>0</v>
      </c>
      <c r="L522" s="284"/>
      <c r="Q522" s="302"/>
    </row>
    <row r="523" spans="1:17" ht="15" customHeight="1" x14ac:dyDescent="0.25">
      <c r="A523" s="293" t="s">
        <v>2142</v>
      </c>
      <c r="B523" s="311" t="s">
        <v>758</v>
      </c>
      <c r="C523" s="311" t="s">
        <v>758</v>
      </c>
      <c r="D523" s="311" t="s">
        <v>2143</v>
      </c>
      <c r="E523" s="312"/>
      <c r="F523" s="313" t="s">
        <v>2260</v>
      </c>
      <c r="G523" s="314" t="s">
        <v>2261</v>
      </c>
      <c r="H523" s="315"/>
      <c r="I523" s="297">
        <v>0</v>
      </c>
      <c r="J523" s="301"/>
      <c r="K523" s="316">
        <f t="shared" si="20"/>
        <v>0</v>
      </c>
      <c r="L523" s="284"/>
      <c r="Q523" s="302"/>
    </row>
    <row r="524" spans="1:17" ht="15" customHeight="1" x14ac:dyDescent="0.25">
      <c r="A524" s="293" t="s">
        <v>2142</v>
      </c>
      <c r="B524" s="311" t="s">
        <v>758</v>
      </c>
      <c r="C524" s="311" t="s">
        <v>758</v>
      </c>
      <c r="D524" s="311" t="s">
        <v>2143</v>
      </c>
      <c r="E524" s="312" t="s">
        <v>2262</v>
      </c>
      <c r="F524" s="313" t="s">
        <v>2262</v>
      </c>
      <c r="G524" s="314" t="s">
        <v>2263</v>
      </c>
      <c r="H524" s="315"/>
      <c r="I524" s="297">
        <v>0</v>
      </c>
      <c r="J524" s="301"/>
      <c r="K524" s="316">
        <f t="shared" si="20"/>
        <v>0</v>
      </c>
      <c r="L524" s="284"/>
      <c r="Q524" s="302"/>
    </row>
    <row r="525" spans="1:17" ht="15" customHeight="1" x14ac:dyDescent="0.25">
      <c r="A525" s="293" t="s">
        <v>2142</v>
      </c>
      <c r="B525" s="311" t="s">
        <v>758</v>
      </c>
      <c r="C525" s="311" t="s">
        <v>758</v>
      </c>
      <c r="D525" s="311" t="s">
        <v>2143</v>
      </c>
      <c r="E525" s="312" t="s">
        <v>2264</v>
      </c>
      <c r="F525" s="313" t="s">
        <v>2264</v>
      </c>
      <c r="G525" s="314" t="s">
        <v>2265</v>
      </c>
      <c r="H525" s="315"/>
      <c r="I525" s="297">
        <v>0</v>
      </c>
      <c r="J525" s="301"/>
      <c r="K525" s="316">
        <f t="shared" si="20"/>
        <v>0</v>
      </c>
      <c r="L525" s="284"/>
      <c r="Q525" s="302"/>
    </row>
    <row r="526" spans="1:17" ht="15" customHeight="1" x14ac:dyDescent="0.25">
      <c r="A526" s="293" t="s">
        <v>2142</v>
      </c>
      <c r="B526" s="311" t="s">
        <v>758</v>
      </c>
      <c r="C526" s="311" t="s">
        <v>758</v>
      </c>
      <c r="D526" s="311" t="s">
        <v>2143</v>
      </c>
      <c r="E526" s="312" t="s">
        <v>2266</v>
      </c>
      <c r="F526" s="313" t="s">
        <v>2266</v>
      </c>
      <c r="G526" s="314" t="s">
        <v>2267</v>
      </c>
      <c r="H526" s="315"/>
      <c r="I526" s="297">
        <v>0</v>
      </c>
      <c r="J526" s="301"/>
      <c r="K526" s="316">
        <f t="shared" si="20"/>
        <v>0</v>
      </c>
      <c r="L526" s="284"/>
      <c r="Q526" s="302"/>
    </row>
    <row r="527" spans="1:17" ht="15" customHeight="1" x14ac:dyDescent="0.25">
      <c r="A527" s="293" t="s">
        <v>2142</v>
      </c>
      <c r="B527" s="311" t="s">
        <v>758</v>
      </c>
      <c r="C527" s="311" t="s">
        <v>758</v>
      </c>
      <c r="D527" s="311" t="s">
        <v>2143</v>
      </c>
      <c r="E527" s="312" t="s">
        <v>2268</v>
      </c>
      <c r="F527" s="313" t="s">
        <v>2268</v>
      </c>
      <c r="G527" s="314" t="s">
        <v>2269</v>
      </c>
      <c r="H527" s="315"/>
      <c r="I527" s="297">
        <v>0</v>
      </c>
      <c r="J527" s="301"/>
      <c r="K527" s="316">
        <f t="shared" si="20"/>
        <v>0</v>
      </c>
      <c r="L527" s="284"/>
      <c r="Q527" s="302"/>
    </row>
    <row r="528" spans="1:17" ht="15" customHeight="1" x14ac:dyDescent="0.25">
      <c r="A528" s="293" t="s">
        <v>2160</v>
      </c>
      <c r="B528" s="311" t="s">
        <v>766</v>
      </c>
      <c r="C528" s="311" t="s">
        <v>766</v>
      </c>
      <c r="D528" s="311" t="s">
        <v>2161</v>
      </c>
      <c r="E528" s="312" t="s">
        <v>2270</v>
      </c>
      <c r="F528" s="313" t="s">
        <v>2270</v>
      </c>
      <c r="G528" s="314" t="s">
        <v>2271</v>
      </c>
      <c r="H528" s="315"/>
      <c r="I528" s="297">
        <v>0</v>
      </c>
      <c r="J528" s="301"/>
      <c r="K528" s="316">
        <f t="shared" si="20"/>
        <v>0</v>
      </c>
      <c r="L528" s="284"/>
      <c r="Q528" s="302"/>
    </row>
    <row r="529" spans="1:17" ht="15" customHeight="1" x14ac:dyDescent="0.25">
      <c r="A529" s="293" t="s">
        <v>2160</v>
      </c>
      <c r="B529" s="288" t="s">
        <v>766</v>
      </c>
      <c r="C529" s="311" t="s">
        <v>766</v>
      </c>
      <c r="D529" s="311" t="s">
        <v>2161</v>
      </c>
      <c r="E529" s="299" t="s">
        <v>2272</v>
      </c>
      <c r="F529" s="345" t="s">
        <v>2272</v>
      </c>
      <c r="G529" s="296" t="s">
        <v>2273</v>
      </c>
      <c r="H529" s="292"/>
      <c r="I529" s="297">
        <v>0</v>
      </c>
      <c r="J529" s="301"/>
      <c r="K529" s="301">
        <f t="shared" si="20"/>
        <v>0</v>
      </c>
      <c r="L529" s="284"/>
      <c r="Q529" s="302"/>
    </row>
    <row r="530" spans="1:17" ht="15" customHeight="1" x14ac:dyDescent="0.25">
      <c r="A530" s="293" t="s">
        <v>2160</v>
      </c>
      <c r="B530" s="288" t="s">
        <v>766</v>
      </c>
      <c r="C530" s="311" t="s">
        <v>766</v>
      </c>
      <c r="D530" s="311" t="s">
        <v>2161</v>
      </c>
      <c r="E530" s="299" t="s">
        <v>2274</v>
      </c>
      <c r="F530" s="345" t="s">
        <v>2274</v>
      </c>
      <c r="G530" s="296" t="s">
        <v>2275</v>
      </c>
      <c r="H530" s="292"/>
      <c r="I530" s="297">
        <v>0</v>
      </c>
      <c r="J530" s="301"/>
      <c r="K530" s="301">
        <f t="shared" si="20"/>
        <v>0</v>
      </c>
      <c r="L530" s="284"/>
      <c r="Q530" s="302"/>
    </row>
    <row r="531" spans="1:17" ht="15" customHeight="1" x14ac:dyDescent="0.25">
      <c r="A531" s="293" t="s">
        <v>2160</v>
      </c>
      <c r="B531" s="288"/>
      <c r="C531" s="288" t="s">
        <v>766</v>
      </c>
      <c r="D531" s="288" t="s">
        <v>2161</v>
      </c>
      <c r="E531" s="329" t="s">
        <v>2276</v>
      </c>
      <c r="F531" s="326" t="s">
        <v>2276</v>
      </c>
      <c r="G531" s="296" t="s">
        <v>2277</v>
      </c>
      <c r="H531" s="292"/>
      <c r="I531" s="297">
        <v>0</v>
      </c>
      <c r="J531" s="301"/>
      <c r="K531" s="301">
        <f t="shared" si="20"/>
        <v>0</v>
      </c>
      <c r="L531" s="284"/>
      <c r="Q531" s="302"/>
    </row>
    <row r="532" spans="1:17" ht="15" customHeight="1" x14ac:dyDescent="0.25">
      <c r="A532" s="293" t="s">
        <v>2160</v>
      </c>
      <c r="B532" s="288" t="s">
        <v>766</v>
      </c>
      <c r="C532" s="311" t="s">
        <v>766</v>
      </c>
      <c r="D532" s="311" t="s">
        <v>2161</v>
      </c>
      <c r="E532" s="299" t="s">
        <v>2278</v>
      </c>
      <c r="F532" s="300"/>
      <c r="G532" s="296" t="s">
        <v>2279</v>
      </c>
      <c r="H532" s="292"/>
      <c r="I532" s="297">
        <v>0</v>
      </c>
      <c r="J532" s="301"/>
      <c r="K532" s="301">
        <f t="shared" si="20"/>
        <v>0</v>
      </c>
      <c r="L532" s="284"/>
      <c r="Q532" s="302"/>
    </row>
    <row r="533" spans="1:17" ht="15" customHeight="1" x14ac:dyDescent="0.25">
      <c r="A533" s="293" t="s">
        <v>2160</v>
      </c>
      <c r="B533" s="288"/>
      <c r="C533" s="288" t="s">
        <v>766</v>
      </c>
      <c r="D533" s="288" t="s">
        <v>2161</v>
      </c>
      <c r="E533" s="329" t="s">
        <v>2280</v>
      </c>
      <c r="F533" s="326" t="s">
        <v>2280</v>
      </c>
      <c r="G533" s="296" t="s">
        <v>2281</v>
      </c>
      <c r="H533" s="292"/>
      <c r="I533" s="297">
        <v>0</v>
      </c>
      <c r="J533" s="301"/>
      <c r="K533" s="301">
        <f t="shared" si="20"/>
        <v>0</v>
      </c>
      <c r="L533" s="284"/>
      <c r="Q533" s="302"/>
    </row>
    <row r="534" spans="1:17" ht="15" customHeight="1" x14ac:dyDescent="0.25">
      <c r="A534" s="293" t="s">
        <v>2160</v>
      </c>
      <c r="B534" s="311" t="s">
        <v>766</v>
      </c>
      <c r="C534" s="311" t="s">
        <v>766</v>
      </c>
      <c r="D534" s="311" t="s">
        <v>2161</v>
      </c>
      <c r="E534" s="312" t="s">
        <v>2282</v>
      </c>
      <c r="F534" s="313" t="s">
        <v>2282</v>
      </c>
      <c r="G534" s="314" t="s">
        <v>2283</v>
      </c>
      <c r="H534" s="315"/>
      <c r="I534" s="297">
        <v>0</v>
      </c>
      <c r="J534" s="301"/>
      <c r="K534" s="316">
        <f t="shared" si="20"/>
        <v>0</v>
      </c>
      <c r="L534" s="284"/>
      <c r="Q534" s="302"/>
    </row>
    <row r="535" spans="1:17" ht="15" customHeight="1" x14ac:dyDescent="0.25">
      <c r="A535" s="293" t="s">
        <v>2160</v>
      </c>
      <c r="B535" s="311" t="s">
        <v>766</v>
      </c>
      <c r="C535" s="311" t="s">
        <v>766</v>
      </c>
      <c r="D535" s="311" t="s">
        <v>2161</v>
      </c>
      <c r="E535" s="312" t="s">
        <v>2284</v>
      </c>
      <c r="F535" s="313" t="s">
        <v>2284</v>
      </c>
      <c r="G535" s="314" t="s">
        <v>2285</v>
      </c>
      <c r="H535" s="315"/>
      <c r="I535" s="297">
        <v>0</v>
      </c>
      <c r="J535" s="301"/>
      <c r="K535" s="316">
        <f t="shared" si="20"/>
        <v>0</v>
      </c>
      <c r="L535" s="284"/>
      <c r="Q535" s="302"/>
    </row>
    <row r="536" spans="1:17" ht="15" customHeight="1" x14ac:dyDescent="0.25">
      <c r="A536" s="293" t="s">
        <v>2160</v>
      </c>
      <c r="B536" s="311" t="s">
        <v>766</v>
      </c>
      <c r="C536" s="311" t="s">
        <v>766</v>
      </c>
      <c r="D536" s="311" t="s">
        <v>2161</v>
      </c>
      <c r="E536" s="312" t="s">
        <v>2286</v>
      </c>
      <c r="F536" s="313" t="s">
        <v>2286</v>
      </c>
      <c r="G536" s="314" t="s">
        <v>2287</v>
      </c>
      <c r="H536" s="315"/>
      <c r="I536" s="297">
        <v>0</v>
      </c>
      <c r="J536" s="301"/>
      <c r="K536" s="316">
        <f t="shared" si="20"/>
        <v>0</v>
      </c>
      <c r="L536" s="284"/>
      <c r="Q536" s="302"/>
    </row>
    <row r="537" spans="1:17" ht="15" customHeight="1" x14ac:dyDescent="0.25">
      <c r="A537" s="293" t="s">
        <v>2160</v>
      </c>
      <c r="B537" s="311" t="s">
        <v>766</v>
      </c>
      <c r="C537" s="311" t="s">
        <v>766</v>
      </c>
      <c r="D537" s="311" t="s">
        <v>2161</v>
      </c>
      <c r="E537" s="312" t="s">
        <v>2288</v>
      </c>
      <c r="F537" s="313" t="s">
        <v>2288</v>
      </c>
      <c r="G537" s="314" t="s">
        <v>2289</v>
      </c>
      <c r="H537" s="315"/>
      <c r="I537" s="297">
        <v>0</v>
      </c>
      <c r="J537" s="301"/>
      <c r="K537" s="316">
        <f t="shared" si="20"/>
        <v>0</v>
      </c>
      <c r="L537" s="284"/>
      <c r="Q537" s="302"/>
    </row>
    <row r="538" spans="1:17" ht="15" customHeight="1" x14ac:dyDescent="0.25">
      <c r="A538" s="279"/>
      <c r="B538" s="279"/>
      <c r="C538" s="279"/>
      <c r="D538" s="279"/>
      <c r="E538" s="285" t="s">
        <v>2290</v>
      </c>
      <c r="F538" s="286" t="s">
        <v>2290</v>
      </c>
      <c r="G538" s="282" t="s">
        <v>2291</v>
      </c>
      <c r="H538" s="283">
        <f>+H539+H558+H577</f>
        <v>0</v>
      </c>
      <c r="I538" s="297">
        <v>0</v>
      </c>
      <c r="J538" s="283">
        <f>+J539+J558+J577</f>
        <v>0</v>
      </c>
      <c r="K538" s="283">
        <f>+K539+K558+K577</f>
        <v>504603.50999999995</v>
      </c>
      <c r="L538" s="284"/>
    </row>
    <row r="539" spans="1:17" ht="15" customHeight="1" x14ac:dyDescent="0.25">
      <c r="A539" s="279"/>
      <c r="B539" s="279"/>
      <c r="C539" s="279"/>
      <c r="D539" s="279"/>
      <c r="E539" s="285" t="s">
        <v>2292</v>
      </c>
      <c r="F539" s="286" t="s">
        <v>2292</v>
      </c>
      <c r="G539" s="282" t="s">
        <v>2293</v>
      </c>
      <c r="H539" s="283">
        <f>SUM(H540:H557)</f>
        <v>0</v>
      </c>
      <c r="I539" s="297">
        <v>0</v>
      </c>
      <c r="J539" s="283">
        <f>SUM(J540:J557)</f>
        <v>0</v>
      </c>
      <c r="K539" s="283">
        <f>SUM(K540:K557)</f>
        <v>504603.50999999995</v>
      </c>
      <c r="L539" s="284"/>
    </row>
    <row r="540" spans="1:17" ht="15" customHeight="1" x14ac:dyDescent="0.25">
      <c r="A540" s="293" t="s">
        <v>2294</v>
      </c>
      <c r="B540" s="311" t="s">
        <v>772</v>
      </c>
      <c r="C540" s="311" t="s">
        <v>772</v>
      </c>
      <c r="D540" s="311" t="s">
        <v>2295</v>
      </c>
      <c r="E540" s="312" t="s">
        <v>2296</v>
      </c>
      <c r="F540" s="313" t="s">
        <v>2296</v>
      </c>
      <c r="G540" s="314" t="s">
        <v>2297</v>
      </c>
      <c r="H540" s="315"/>
      <c r="I540" s="297">
        <v>135277.57</v>
      </c>
      <c r="J540" s="301"/>
      <c r="K540" s="316">
        <f t="shared" ref="K540:K557" si="21">+I540+J540</f>
        <v>135277.57</v>
      </c>
      <c r="L540" s="284"/>
      <c r="Q540" s="302"/>
    </row>
    <row r="541" spans="1:17" ht="15" customHeight="1" x14ac:dyDescent="0.25">
      <c r="A541" s="293" t="s">
        <v>2294</v>
      </c>
      <c r="B541" s="311" t="s">
        <v>772</v>
      </c>
      <c r="C541" s="311" t="s">
        <v>772</v>
      </c>
      <c r="D541" s="311" t="s">
        <v>2295</v>
      </c>
      <c r="E541" s="312" t="s">
        <v>2298</v>
      </c>
      <c r="F541" s="313" t="s">
        <v>2298</v>
      </c>
      <c r="G541" s="314" t="s">
        <v>2299</v>
      </c>
      <c r="H541" s="315"/>
      <c r="I541" s="297">
        <v>155243.57999999999</v>
      </c>
      <c r="J541" s="301"/>
      <c r="K541" s="316">
        <f t="shared" si="21"/>
        <v>155243.57999999999</v>
      </c>
      <c r="L541" s="284"/>
      <c r="Q541" s="302"/>
    </row>
    <row r="542" spans="1:17" ht="15" customHeight="1" x14ac:dyDescent="0.25">
      <c r="A542" s="293" t="s">
        <v>2294</v>
      </c>
      <c r="B542" s="311" t="s">
        <v>772</v>
      </c>
      <c r="C542" s="311" t="s">
        <v>772</v>
      </c>
      <c r="D542" s="311" t="s">
        <v>2295</v>
      </c>
      <c r="E542" s="312" t="s">
        <v>2300</v>
      </c>
      <c r="F542" s="313" t="s">
        <v>2300</v>
      </c>
      <c r="G542" s="314" t="s">
        <v>2301</v>
      </c>
      <c r="H542" s="315"/>
      <c r="I542" s="297">
        <v>0</v>
      </c>
      <c r="J542" s="301"/>
      <c r="K542" s="316">
        <f t="shared" si="21"/>
        <v>0</v>
      </c>
      <c r="L542" s="284"/>
      <c r="Q542" s="302"/>
    </row>
    <row r="543" spans="1:17" ht="15" customHeight="1" x14ac:dyDescent="0.25">
      <c r="A543" s="293" t="s">
        <v>2294</v>
      </c>
      <c r="B543" s="311" t="s">
        <v>772</v>
      </c>
      <c r="C543" s="311" t="s">
        <v>772</v>
      </c>
      <c r="D543" s="311" t="s">
        <v>2295</v>
      </c>
      <c r="E543" s="312" t="s">
        <v>2302</v>
      </c>
      <c r="F543" s="313" t="s">
        <v>2302</v>
      </c>
      <c r="G543" s="314" t="s">
        <v>2303</v>
      </c>
      <c r="H543" s="315"/>
      <c r="I543" s="297">
        <v>5509.92</v>
      </c>
      <c r="J543" s="301"/>
      <c r="K543" s="316">
        <f t="shared" si="21"/>
        <v>5509.92</v>
      </c>
      <c r="L543" s="284"/>
      <c r="Q543" s="302"/>
    </row>
    <row r="544" spans="1:17" ht="15" customHeight="1" x14ac:dyDescent="0.25">
      <c r="A544" s="293" t="s">
        <v>2294</v>
      </c>
      <c r="B544" s="311" t="s">
        <v>772</v>
      </c>
      <c r="C544" s="311" t="s">
        <v>772</v>
      </c>
      <c r="D544" s="311" t="s">
        <v>2295</v>
      </c>
      <c r="E544" s="312" t="s">
        <v>2304</v>
      </c>
      <c r="F544" s="313" t="s">
        <v>2304</v>
      </c>
      <c r="G544" s="314" t="s">
        <v>2305</v>
      </c>
      <c r="H544" s="315"/>
      <c r="I544" s="297">
        <v>11250</v>
      </c>
      <c r="J544" s="301"/>
      <c r="K544" s="316">
        <f t="shared" si="21"/>
        <v>11250</v>
      </c>
      <c r="L544" s="284"/>
      <c r="Q544" s="302"/>
    </row>
    <row r="545" spans="1:17" ht="15" customHeight="1" x14ac:dyDescent="0.25">
      <c r="A545" s="293" t="s">
        <v>2294</v>
      </c>
      <c r="B545" s="311" t="s">
        <v>772</v>
      </c>
      <c r="C545" s="311" t="s">
        <v>772</v>
      </c>
      <c r="D545" s="311" t="s">
        <v>2295</v>
      </c>
      <c r="E545" s="312" t="s">
        <v>2306</v>
      </c>
      <c r="F545" s="313" t="s">
        <v>2306</v>
      </c>
      <c r="G545" s="314" t="s">
        <v>2307</v>
      </c>
      <c r="H545" s="315"/>
      <c r="I545" s="297">
        <v>0</v>
      </c>
      <c r="J545" s="301"/>
      <c r="K545" s="316">
        <f t="shared" si="21"/>
        <v>0</v>
      </c>
      <c r="L545" s="284"/>
      <c r="Q545" s="302"/>
    </row>
    <row r="546" spans="1:17" ht="15" customHeight="1" x14ac:dyDescent="0.25">
      <c r="A546" s="293" t="s">
        <v>2294</v>
      </c>
      <c r="B546" s="288" t="s">
        <v>772</v>
      </c>
      <c r="C546" s="288" t="s">
        <v>772</v>
      </c>
      <c r="D546" s="288" t="s">
        <v>2295</v>
      </c>
      <c r="E546" s="299" t="s">
        <v>2308</v>
      </c>
      <c r="F546" s="300" t="s">
        <v>2308</v>
      </c>
      <c r="G546" s="296" t="s">
        <v>2309</v>
      </c>
      <c r="H546" s="292"/>
      <c r="I546" s="297">
        <v>0</v>
      </c>
      <c r="J546" s="301"/>
      <c r="K546" s="301">
        <f t="shared" si="21"/>
        <v>0</v>
      </c>
      <c r="L546" s="284"/>
      <c r="Q546" s="302"/>
    </row>
    <row r="547" spans="1:17" ht="15" customHeight="1" x14ac:dyDescent="0.25">
      <c r="A547" s="293" t="s">
        <v>2294</v>
      </c>
      <c r="B547" s="288" t="s">
        <v>772</v>
      </c>
      <c r="C547" s="288" t="s">
        <v>772</v>
      </c>
      <c r="D547" s="288" t="s">
        <v>2295</v>
      </c>
      <c r="E547" s="299" t="s">
        <v>2310</v>
      </c>
      <c r="F547" s="300" t="s">
        <v>2310</v>
      </c>
      <c r="G547" s="296" t="s">
        <v>2311</v>
      </c>
      <c r="H547" s="292"/>
      <c r="I547" s="297">
        <v>86589.75</v>
      </c>
      <c r="J547" s="301"/>
      <c r="K547" s="301">
        <f t="shared" si="21"/>
        <v>86589.75</v>
      </c>
      <c r="L547" s="284"/>
      <c r="Q547" s="302"/>
    </row>
    <row r="548" spans="1:17" ht="15" customHeight="1" x14ac:dyDescent="0.25">
      <c r="A548" s="293" t="s">
        <v>2312</v>
      </c>
      <c r="B548" s="288" t="s">
        <v>780</v>
      </c>
      <c r="C548" s="288" t="s">
        <v>780</v>
      </c>
      <c r="D548" s="288" t="s">
        <v>2313</v>
      </c>
      <c r="E548" s="299" t="s">
        <v>2314</v>
      </c>
      <c r="F548" s="300" t="s">
        <v>2314</v>
      </c>
      <c r="G548" s="296" t="s">
        <v>2315</v>
      </c>
      <c r="H548" s="292"/>
      <c r="I548" s="297">
        <v>72127.06</v>
      </c>
      <c r="J548" s="301"/>
      <c r="K548" s="301">
        <f t="shared" si="21"/>
        <v>72127.06</v>
      </c>
      <c r="L548" s="284"/>
      <c r="Q548" s="302"/>
    </row>
    <row r="549" spans="1:17" ht="15" customHeight="1" x14ac:dyDescent="0.25">
      <c r="A549" s="293" t="s">
        <v>2312</v>
      </c>
      <c r="B549" s="288" t="s">
        <v>780</v>
      </c>
      <c r="C549" s="288"/>
      <c r="D549" s="288"/>
      <c r="E549" s="299" t="s">
        <v>2316</v>
      </c>
      <c r="F549" s="345" t="s">
        <v>2316</v>
      </c>
      <c r="G549" s="296" t="s">
        <v>2317</v>
      </c>
      <c r="H549" s="292"/>
      <c r="I549" s="297">
        <v>0</v>
      </c>
      <c r="J549" s="301"/>
      <c r="K549" s="301">
        <f t="shared" si="21"/>
        <v>0</v>
      </c>
      <c r="L549" s="284"/>
      <c r="Q549" s="302"/>
    </row>
    <row r="550" spans="1:17" ht="15" customHeight="1" x14ac:dyDescent="0.25">
      <c r="A550" s="293" t="s">
        <v>2312</v>
      </c>
      <c r="B550" s="288" t="s">
        <v>780</v>
      </c>
      <c r="C550" s="288"/>
      <c r="D550" s="288"/>
      <c r="E550" s="299" t="s">
        <v>2318</v>
      </c>
      <c r="F550" s="345" t="s">
        <v>2318</v>
      </c>
      <c r="G550" s="296" t="s">
        <v>2319</v>
      </c>
      <c r="H550" s="292"/>
      <c r="I550" s="297">
        <v>0</v>
      </c>
      <c r="J550" s="301"/>
      <c r="K550" s="301">
        <f t="shared" si="21"/>
        <v>0</v>
      </c>
      <c r="L550" s="284"/>
      <c r="Q550" s="302"/>
    </row>
    <row r="551" spans="1:17" ht="15" customHeight="1" x14ac:dyDescent="0.25">
      <c r="A551" s="293" t="s">
        <v>2312</v>
      </c>
      <c r="B551" s="288"/>
      <c r="C551" s="288" t="s">
        <v>780</v>
      </c>
      <c r="D551" s="288" t="s">
        <v>2313</v>
      </c>
      <c r="E551" s="329" t="s">
        <v>2320</v>
      </c>
      <c r="F551" s="326" t="s">
        <v>2320</v>
      </c>
      <c r="G551" s="296" t="s">
        <v>2321</v>
      </c>
      <c r="H551" s="292"/>
      <c r="I551" s="297">
        <v>3631.54</v>
      </c>
      <c r="J551" s="301"/>
      <c r="K551" s="301">
        <f t="shared" si="21"/>
        <v>3631.54</v>
      </c>
      <c r="L551" s="284"/>
      <c r="Q551" s="302"/>
    </row>
    <row r="552" spans="1:17" ht="15" customHeight="1" x14ac:dyDescent="0.25">
      <c r="A552" s="293" t="s">
        <v>2312</v>
      </c>
      <c r="B552" s="288" t="s">
        <v>780</v>
      </c>
      <c r="C552" s="288"/>
      <c r="D552" s="288"/>
      <c r="E552" s="299" t="s">
        <v>2322</v>
      </c>
      <c r="F552" s="345" t="s">
        <v>2322</v>
      </c>
      <c r="G552" s="296" t="s">
        <v>2323</v>
      </c>
      <c r="H552" s="292"/>
      <c r="I552" s="297">
        <v>0</v>
      </c>
      <c r="J552" s="301"/>
      <c r="K552" s="301">
        <f t="shared" si="21"/>
        <v>0</v>
      </c>
      <c r="L552" s="284"/>
      <c r="Q552" s="302"/>
    </row>
    <row r="553" spans="1:17" ht="15" customHeight="1" x14ac:dyDescent="0.25">
      <c r="A553" s="293" t="s">
        <v>2312</v>
      </c>
      <c r="B553" s="288"/>
      <c r="C553" s="288" t="s">
        <v>780</v>
      </c>
      <c r="D553" s="288" t="s">
        <v>2313</v>
      </c>
      <c r="E553" s="294" t="s">
        <v>2324</v>
      </c>
      <c r="F553" s="295" t="s">
        <v>2324</v>
      </c>
      <c r="G553" s="296" t="s">
        <v>2325</v>
      </c>
      <c r="H553" s="292"/>
      <c r="I553" s="297">
        <v>7308.35</v>
      </c>
      <c r="J553" s="301"/>
      <c r="K553" s="301">
        <f t="shared" si="21"/>
        <v>7308.35</v>
      </c>
      <c r="L553" s="284"/>
      <c r="Q553" s="302"/>
    </row>
    <row r="554" spans="1:17" ht="15" customHeight="1" x14ac:dyDescent="0.25">
      <c r="A554" s="293" t="s">
        <v>2312</v>
      </c>
      <c r="B554" s="288" t="s">
        <v>780</v>
      </c>
      <c r="C554" s="288" t="s">
        <v>780</v>
      </c>
      <c r="D554" s="288" t="s">
        <v>2313</v>
      </c>
      <c r="E554" s="299" t="s">
        <v>2326</v>
      </c>
      <c r="F554" s="300" t="s">
        <v>2326</v>
      </c>
      <c r="G554" s="296" t="s">
        <v>2327</v>
      </c>
      <c r="H554" s="292"/>
      <c r="I554" s="297">
        <v>0</v>
      </c>
      <c r="J554" s="301"/>
      <c r="K554" s="301">
        <f t="shared" si="21"/>
        <v>0</v>
      </c>
      <c r="L554" s="284"/>
      <c r="Q554" s="302"/>
    </row>
    <row r="555" spans="1:17" ht="15" customHeight="1" x14ac:dyDescent="0.25">
      <c r="A555" s="293" t="s">
        <v>2312</v>
      </c>
      <c r="B555" s="288" t="s">
        <v>780</v>
      </c>
      <c r="C555" s="288" t="s">
        <v>780</v>
      </c>
      <c r="D555" s="288" t="s">
        <v>2313</v>
      </c>
      <c r="E555" s="299" t="s">
        <v>2328</v>
      </c>
      <c r="F555" s="300" t="s">
        <v>2328</v>
      </c>
      <c r="G555" s="296" t="s">
        <v>2329</v>
      </c>
      <c r="H555" s="292"/>
      <c r="I555" s="297">
        <v>0</v>
      </c>
      <c r="J555" s="301"/>
      <c r="K555" s="301">
        <f t="shared" si="21"/>
        <v>0</v>
      </c>
      <c r="L555" s="284"/>
      <c r="Q555" s="302"/>
    </row>
    <row r="556" spans="1:17" ht="15" customHeight="1" x14ac:dyDescent="0.25">
      <c r="A556" s="293" t="s">
        <v>2312</v>
      </c>
      <c r="B556" s="288" t="s">
        <v>780</v>
      </c>
      <c r="C556" s="288" t="s">
        <v>780</v>
      </c>
      <c r="D556" s="288" t="s">
        <v>2313</v>
      </c>
      <c r="E556" s="299" t="s">
        <v>2330</v>
      </c>
      <c r="F556" s="300" t="s">
        <v>2330</v>
      </c>
      <c r="G556" s="296" t="s">
        <v>2331</v>
      </c>
      <c r="H556" s="292"/>
      <c r="I556" s="297">
        <v>0</v>
      </c>
      <c r="J556" s="301"/>
      <c r="K556" s="301">
        <f t="shared" si="21"/>
        <v>0</v>
      </c>
      <c r="L556" s="284"/>
      <c r="Q556" s="302"/>
    </row>
    <row r="557" spans="1:17" ht="15" customHeight="1" x14ac:dyDescent="0.25">
      <c r="A557" s="293" t="s">
        <v>2312</v>
      </c>
      <c r="B557" s="311" t="s">
        <v>780</v>
      </c>
      <c r="C557" s="311" t="s">
        <v>780</v>
      </c>
      <c r="D557" s="311" t="s">
        <v>2313</v>
      </c>
      <c r="E557" s="317" t="s">
        <v>2332</v>
      </c>
      <c r="F557" s="332" t="s">
        <v>2332</v>
      </c>
      <c r="G557" s="314" t="s">
        <v>2333</v>
      </c>
      <c r="H557" s="315"/>
      <c r="I557" s="297">
        <v>27665.74</v>
      </c>
      <c r="J557" s="301"/>
      <c r="K557" s="316">
        <f t="shared" si="21"/>
        <v>27665.74</v>
      </c>
      <c r="L557" s="284"/>
      <c r="Q557" s="302"/>
    </row>
    <row r="558" spans="1:17" ht="15" customHeight="1" x14ac:dyDescent="0.25">
      <c r="A558" s="279"/>
      <c r="B558" s="279"/>
      <c r="C558" s="279"/>
      <c r="D558" s="279"/>
      <c r="E558" s="285" t="s">
        <v>2334</v>
      </c>
      <c r="F558" s="286" t="s">
        <v>2334</v>
      </c>
      <c r="G558" s="282" t="s">
        <v>2335</v>
      </c>
      <c r="H558" s="283">
        <f>SUM(H559:H576)</f>
        <v>0</v>
      </c>
      <c r="I558" s="297">
        <v>0</v>
      </c>
      <c r="J558" s="283">
        <f>SUM(J559:J576)</f>
        <v>0</v>
      </c>
      <c r="K558" s="283">
        <f>SUM(K559:K576)</f>
        <v>0</v>
      </c>
      <c r="L558" s="284"/>
    </row>
    <row r="559" spans="1:17" ht="15" customHeight="1" x14ac:dyDescent="0.25">
      <c r="A559" s="287" t="s">
        <v>2294</v>
      </c>
      <c r="B559" s="311" t="s">
        <v>774</v>
      </c>
      <c r="C559" s="311" t="s">
        <v>774</v>
      </c>
      <c r="D559" s="311" t="s">
        <v>2295</v>
      </c>
      <c r="E559" s="312" t="s">
        <v>2336</v>
      </c>
      <c r="F559" s="313" t="s">
        <v>2336</v>
      </c>
      <c r="G559" s="314" t="s">
        <v>2337</v>
      </c>
      <c r="H559" s="315"/>
      <c r="I559" s="297">
        <v>0</v>
      </c>
      <c r="J559" s="301"/>
      <c r="K559" s="316">
        <f t="shared" ref="K559:K576" si="22">+I559+J559</f>
        <v>0</v>
      </c>
      <c r="L559" s="284"/>
      <c r="Q559" s="302"/>
    </row>
    <row r="560" spans="1:17" ht="15" customHeight="1" x14ac:dyDescent="0.25">
      <c r="A560" s="287" t="s">
        <v>2294</v>
      </c>
      <c r="B560" s="311" t="s">
        <v>774</v>
      </c>
      <c r="C560" s="311" t="s">
        <v>774</v>
      </c>
      <c r="D560" s="311" t="s">
        <v>2295</v>
      </c>
      <c r="E560" s="312" t="s">
        <v>2338</v>
      </c>
      <c r="F560" s="313" t="s">
        <v>2338</v>
      </c>
      <c r="G560" s="314" t="s">
        <v>2339</v>
      </c>
      <c r="H560" s="315"/>
      <c r="I560" s="297">
        <v>0</v>
      </c>
      <c r="J560" s="301"/>
      <c r="K560" s="316">
        <f t="shared" si="22"/>
        <v>0</v>
      </c>
      <c r="L560" s="284"/>
      <c r="Q560" s="302"/>
    </row>
    <row r="561" spans="1:17" ht="15" customHeight="1" x14ac:dyDescent="0.25">
      <c r="A561" s="287" t="s">
        <v>2294</v>
      </c>
      <c r="B561" s="311" t="s">
        <v>774</v>
      </c>
      <c r="C561" s="311" t="s">
        <v>774</v>
      </c>
      <c r="D561" s="311" t="s">
        <v>2295</v>
      </c>
      <c r="E561" s="312" t="s">
        <v>2340</v>
      </c>
      <c r="F561" s="313" t="s">
        <v>2340</v>
      </c>
      <c r="G561" s="314" t="s">
        <v>2341</v>
      </c>
      <c r="H561" s="315"/>
      <c r="I561" s="297">
        <v>0</v>
      </c>
      <c r="J561" s="301"/>
      <c r="K561" s="316">
        <f t="shared" si="22"/>
        <v>0</v>
      </c>
      <c r="L561" s="284"/>
      <c r="Q561" s="302"/>
    </row>
    <row r="562" spans="1:17" ht="15" customHeight="1" x14ac:dyDescent="0.25">
      <c r="A562" s="287" t="s">
        <v>2294</v>
      </c>
      <c r="B562" s="311" t="s">
        <v>774</v>
      </c>
      <c r="C562" s="311" t="s">
        <v>774</v>
      </c>
      <c r="D562" s="311" t="s">
        <v>2295</v>
      </c>
      <c r="E562" s="312" t="s">
        <v>2342</v>
      </c>
      <c r="F562" s="313" t="s">
        <v>2342</v>
      </c>
      <c r="G562" s="314" t="s">
        <v>2343</v>
      </c>
      <c r="H562" s="315"/>
      <c r="I562" s="297">
        <v>0</v>
      </c>
      <c r="J562" s="301"/>
      <c r="K562" s="316">
        <f t="shared" si="22"/>
        <v>0</v>
      </c>
      <c r="L562" s="284"/>
      <c r="Q562" s="302"/>
    </row>
    <row r="563" spans="1:17" ht="15" customHeight="1" x14ac:dyDescent="0.25">
      <c r="A563" s="287" t="s">
        <v>2294</v>
      </c>
      <c r="B563" s="311" t="s">
        <v>774</v>
      </c>
      <c r="C563" s="311" t="s">
        <v>774</v>
      </c>
      <c r="D563" s="311" t="s">
        <v>2295</v>
      </c>
      <c r="E563" s="312" t="s">
        <v>2344</v>
      </c>
      <c r="F563" s="313" t="s">
        <v>2344</v>
      </c>
      <c r="G563" s="314" t="s">
        <v>2345</v>
      </c>
      <c r="H563" s="315"/>
      <c r="I563" s="297">
        <v>0</v>
      </c>
      <c r="J563" s="301"/>
      <c r="K563" s="316">
        <f t="shared" si="22"/>
        <v>0</v>
      </c>
      <c r="L563" s="284"/>
      <c r="Q563" s="302"/>
    </row>
    <row r="564" spans="1:17" ht="15" customHeight="1" x14ac:dyDescent="0.25">
      <c r="A564" s="287" t="s">
        <v>2294</v>
      </c>
      <c r="B564" s="311" t="s">
        <v>774</v>
      </c>
      <c r="C564" s="311" t="s">
        <v>774</v>
      </c>
      <c r="D564" s="311" t="s">
        <v>2295</v>
      </c>
      <c r="E564" s="312" t="s">
        <v>2346</v>
      </c>
      <c r="F564" s="313" t="s">
        <v>2346</v>
      </c>
      <c r="G564" s="314" t="s">
        <v>2347</v>
      </c>
      <c r="H564" s="315"/>
      <c r="I564" s="297">
        <v>0</v>
      </c>
      <c r="J564" s="301"/>
      <c r="K564" s="316">
        <f t="shared" si="22"/>
        <v>0</v>
      </c>
      <c r="L564" s="284"/>
      <c r="Q564" s="302"/>
    </row>
    <row r="565" spans="1:17" ht="15" customHeight="1" x14ac:dyDescent="0.25">
      <c r="A565" s="287" t="s">
        <v>2294</v>
      </c>
      <c r="B565" s="311" t="s">
        <v>774</v>
      </c>
      <c r="C565" s="311" t="s">
        <v>774</v>
      </c>
      <c r="D565" s="311" t="s">
        <v>2295</v>
      </c>
      <c r="E565" s="312" t="s">
        <v>2348</v>
      </c>
      <c r="F565" s="313" t="s">
        <v>2348</v>
      </c>
      <c r="G565" s="314" t="s">
        <v>2349</v>
      </c>
      <c r="H565" s="315"/>
      <c r="I565" s="297">
        <v>0</v>
      </c>
      <c r="J565" s="301"/>
      <c r="K565" s="316">
        <f t="shared" si="22"/>
        <v>0</v>
      </c>
      <c r="L565" s="284"/>
      <c r="Q565" s="302"/>
    </row>
    <row r="566" spans="1:17" ht="15" customHeight="1" x14ac:dyDescent="0.25">
      <c r="A566" s="293" t="s">
        <v>2294</v>
      </c>
      <c r="B566" s="288" t="s">
        <v>774</v>
      </c>
      <c r="C566" s="288" t="s">
        <v>774</v>
      </c>
      <c r="D566" s="288" t="s">
        <v>2295</v>
      </c>
      <c r="E566" s="299" t="s">
        <v>2350</v>
      </c>
      <c r="F566" s="300" t="s">
        <v>2350</v>
      </c>
      <c r="G566" s="296" t="s">
        <v>2351</v>
      </c>
      <c r="H566" s="292"/>
      <c r="I566" s="297">
        <v>0</v>
      </c>
      <c r="J566" s="301"/>
      <c r="K566" s="301">
        <f t="shared" si="22"/>
        <v>0</v>
      </c>
      <c r="L566" s="284"/>
      <c r="Q566" s="302"/>
    </row>
    <row r="567" spans="1:17" ht="15" customHeight="1" x14ac:dyDescent="0.25">
      <c r="A567" s="293" t="s">
        <v>2312</v>
      </c>
      <c r="B567" s="288" t="s">
        <v>782</v>
      </c>
      <c r="C567" s="288" t="s">
        <v>782</v>
      </c>
      <c r="D567" s="288" t="s">
        <v>2313</v>
      </c>
      <c r="E567" s="299" t="s">
        <v>2352</v>
      </c>
      <c r="F567" s="300" t="s">
        <v>2352</v>
      </c>
      <c r="G567" s="296" t="s">
        <v>2353</v>
      </c>
      <c r="H567" s="292"/>
      <c r="I567" s="297">
        <v>0</v>
      </c>
      <c r="J567" s="301"/>
      <c r="K567" s="301">
        <f t="shared" si="22"/>
        <v>0</v>
      </c>
      <c r="L567" s="284"/>
      <c r="Q567" s="302"/>
    </row>
    <row r="568" spans="1:17" ht="15" customHeight="1" x14ac:dyDescent="0.25">
      <c r="A568" s="293" t="s">
        <v>2312</v>
      </c>
      <c r="B568" s="288" t="s">
        <v>782</v>
      </c>
      <c r="C568" s="288"/>
      <c r="D568" s="288"/>
      <c r="E568" s="299" t="s">
        <v>2354</v>
      </c>
      <c r="F568" s="300"/>
      <c r="G568" s="296" t="s">
        <v>2355</v>
      </c>
      <c r="H568" s="292"/>
      <c r="I568" s="297">
        <v>0</v>
      </c>
      <c r="J568" s="301"/>
      <c r="K568" s="301">
        <f t="shared" si="22"/>
        <v>0</v>
      </c>
      <c r="L568" s="284"/>
      <c r="Q568" s="302"/>
    </row>
    <row r="569" spans="1:17" ht="15" customHeight="1" x14ac:dyDescent="0.25">
      <c r="A569" s="293" t="s">
        <v>2312</v>
      </c>
      <c r="B569" s="288" t="s">
        <v>782</v>
      </c>
      <c r="C569" s="288"/>
      <c r="D569" s="288"/>
      <c r="E569" s="299" t="s">
        <v>2356</v>
      </c>
      <c r="F569" s="300"/>
      <c r="G569" s="296" t="s">
        <v>2357</v>
      </c>
      <c r="H569" s="292"/>
      <c r="I569" s="297">
        <v>0</v>
      </c>
      <c r="J569" s="301"/>
      <c r="K569" s="301">
        <f t="shared" si="22"/>
        <v>0</v>
      </c>
      <c r="L569" s="284"/>
      <c r="Q569" s="302"/>
    </row>
    <row r="570" spans="1:17" ht="15" customHeight="1" x14ac:dyDescent="0.25">
      <c r="A570" s="293" t="s">
        <v>2312</v>
      </c>
      <c r="B570" s="288"/>
      <c r="C570" s="288" t="s">
        <v>782</v>
      </c>
      <c r="D570" s="288" t="s">
        <v>2313</v>
      </c>
      <c r="E570" s="299"/>
      <c r="F570" s="295" t="s">
        <v>2358</v>
      </c>
      <c r="G570" s="296" t="s">
        <v>2359</v>
      </c>
      <c r="H570" s="292"/>
      <c r="I570" s="297">
        <v>0</v>
      </c>
      <c r="J570" s="301"/>
      <c r="K570" s="301">
        <f t="shared" si="22"/>
        <v>0</v>
      </c>
      <c r="L570" s="284"/>
      <c r="Q570" s="302"/>
    </row>
    <row r="571" spans="1:17" ht="15" customHeight="1" x14ac:dyDescent="0.25">
      <c r="A571" s="293" t="s">
        <v>2312</v>
      </c>
      <c r="B571" s="288" t="s">
        <v>782</v>
      </c>
      <c r="C571" s="288"/>
      <c r="D571" s="288"/>
      <c r="E571" s="299" t="s">
        <v>2360</v>
      </c>
      <c r="F571" s="300"/>
      <c r="G571" s="296" t="s">
        <v>2361</v>
      </c>
      <c r="H571" s="292"/>
      <c r="I571" s="297">
        <v>0</v>
      </c>
      <c r="J571" s="301"/>
      <c r="K571" s="301">
        <f t="shared" si="22"/>
        <v>0</v>
      </c>
      <c r="L571" s="284"/>
      <c r="Q571" s="302"/>
    </row>
    <row r="572" spans="1:17" ht="15" customHeight="1" x14ac:dyDescent="0.25">
      <c r="A572" s="293" t="s">
        <v>2312</v>
      </c>
      <c r="B572" s="288"/>
      <c r="C572" s="288" t="s">
        <v>782</v>
      </c>
      <c r="D572" s="288" t="s">
        <v>2313</v>
      </c>
      <c r="E572" s="299"/>
      <c r="F572" s="326" t="s">
        <v>2362</v>
      </c>
      <c r="G572" s="296" t="s">
        <v>2363</v>
      </c>
      <c r="H572" s="292"/>
      <c r="I572" s="297">
        <v>0</v>
      </c>
      <c r="J572" s="301"/>
      <c r="K572" s="301">
        <f t="shared" si="22"/>
        <v>0</v>
      </c>
      <c r="L572" s="284"/>
      <c r="Q572" s="302"/>
    </row>
    <row r="573" spans="1:17" ht="15" customHeight="1" x14ac:dyDescent="0.25">
      <c r="A573" s="293" t="s">
        <v>2312</v>
      </c>
      <c r="B573" s="288" t="s">
        <v>782</v>
      </c>
      <c r="C573" s="288" t="s">
        <v>782</v>
      </c>
      <c r="D573" s="288" t="s">
        <v>2313</v>
      </c>
      <c r="E573" s="299" t="s">
        <v>2364</v>
      </c>
      <c r="F573" s="300" t="s">
        <v>2364</v>
      </c>
      <c r="G573" s="296" t="s">
        <v>2365</v>
      </c>
      <c r="H573" s="292"/>
      <c r="I573" s="297">
        <v>0</v>
      </c>
      <c r="J573" s="301"/>
      <c r="K573" s="301">
        <f t="shared" si="22"/>
        <v>0</v>
      </c>
      <c r="L573" s="284"/>
      <c r="Q573" s="302"/>
    </row>
    <row r="574" spans="1:17" ht="15" customHeight="1" x14ac:dyDescent="0.25">
      <c r="A574" s="287" t="s">
        <v>2312</v>
      </c>
      <c r="B574" s="311" t="s">
        <v>782</v>
      </c>
      <c r="C574" s="311" t="s">
        <v>782</v>
      </c>
      <c r="D574" s="311" t="s">
        <v>2313</v>
      </c>
      <c r="E574" s="312" t="s">
        <v>2366</v>
      </c>
      <c r="F574" s="313" t="s">
        <v>2366</v>
      </c>
      <c r="G574" s="314" t="s">
        <v>2367</v>
      </c>
      <c r="H574" s="315"/>
      <c r="I574" s="297">
        <v>0</v>
      </c>
      <c r="J574" s="301"/>
      <c r="K574" s="316">
        <f t="shared" si="22"/>
        <v>0</v>
      </c>
      <c r="L574" s="284"/>
      <c r="Q574" s="302"/>
    </row>
    <row r="575" spans="1:17" ht="15" customHeight="1" x14ac:dyDescent="0.25">
      <c r="A575" s="287" t="s">
        <v>2312</v>
      </c>
      <c r="B575" s="311" t="s">
        <v>782</v>
      </c>
      <c r="C575" s="311" t="s">
        <v>782</v>
      </c>
      <c r="D575" s="311" t="s">
        <v>2313</v>
      </c>
      <c r="E575" s="312" t="s">
        <v>2368</v>
      </c>
      <c r="F575" s="313" t="s">
        <v>2368</v>
      </c>
      <c r="G575" s="314" t="s">
        <v>2369</v>
      </c>
      <c r="H575" s="315"/>
      <c r="I575" s="297">
        <v>0</v>
      </c>
      <c r="J575" s="301"/>
      <c r="K575" s="316">
        <f t="shared" si="22"/>
        <v>0</v>
      </c>
      <c r="L575" s="284"/>
      <c r="Q575" s="302"/>
    </row>
    <row r="576" spans="1:17" ht="15" customHeight="1" x14ac:dyDescent="0.25">
      <c r="A576" s="287" t="s">
        <v>2312</v>
      </c>
      <c r="B576" s="311" t="s">
        <v>782</v>
      </c>
      <c r="C576" s="311" t="s">
        <v>782</v>
      </c>
      <c r="D576" s="311" t="s">
        <v>2313</v>
      </c>
      <c r="E576" s="312" t="s">
        <v>2370</v>
      </c>
      <c r="F576" s="313" t="s">
        <v>2370</v>
      </c>
      <c r="G576" s="314" t="s">
        <v>2371</v>
      </c>
      <c r="H576" s="315"/>
      <c r="I576" s="297">
        <v>0</v>
      </c>
      <c r="J576" s="301"/>
      <c r="K576" s="316">
        <f t="shared" si="22"/>
        <v>0</v>
      </c>
      <c r="L576" s="284"/>
      <c r="Q576" s="302"/>
    </row>
    <row r="577" spans="1:17" ht="15" customHeight="1" x14ac:dyDescent="0.25">
      <c r="A577" s="279"/>
      <c r="B577" s="279"/>
      <c r="C577" s="279"/>
      <c r="D577" s="279"/>
      <c r="E577" s="285" t="s">
        <v>2372</v>
      </c>
      <c r="F577" s="286" t="s">
        <v>2372</v>
      </c>
      <c r="G577" s="282" t="s">
        <v>2373</v>
      </c>
      <c r="H577" s="283">
        <f>SUM(H578:H596)</f>
        <v>0</v>
      </c>
      <c r="I577" s="297">
        <v>0</v>
      </c>
      <c r="J577" s="283">
        <f>SUM(J578:J596)</f>
        <v>0</v>
      </c>
      <c r="K577" s="283">
        <f>SUM(K578:K596)</f>
        <v>0</v>
      </c>
      <c r="L577" s="284"/>
    </row>
    <row r="578" spans="1:17" ht="15" customHeight="1" x14ac:dyDescent="0.25">
      <c r="A578" s="287" t="s">
        <v>2294</v>
      </c>
      <c r="B578" s="311" t="s">
        <v>776</v>
      </c>
      <c r="C578" s="311" t="s">
        <v>776</v>
      </c>
      <c r="D578" s="311" t="s">
        <v>2295</v>
      </c>
      <c r="E578" s="312" t="s">
        <v>2374</v>
      </c>
      <c r="F578" s="313" t="s">
        <v>2374</v>
      </c>
      <c r="G578" s="314" t="s">
        <v>2375</v>
      </c>
      <c r="H578" s="315"/>
      <c r="I578" s="297">
        <v>0</v>
      </c>
      <c r="J578" s="301"/>
      <c r="K578" s="316">
        <f t="shared" ref="K578:K591" si="23">+I578+J578</f>
        <v>0</v>
      </c>
      <c r="L578" s="284"/>
      <c r="Q578" s="302"/>
    </row>
    <row r="579" spans="1:17" ht="15" customHeight="1" x14ac:dyDescent="0.25">
      <c r="A579" s="287" t="s">
        <v>2294</v>
      </c>
      <c r="B579" s="311" t="s">
        <v>776</v>
      </c>
      <c r="C579" s="311" t="s">
        <v>776</v>
      </c>
      <c r="D579" s="311" t="s">
        <v>2295</v>
      </c>
      <c r="E579" s="312" t="s">
        <v>2376</v>
      </c>
      <c r="F579" s="313" t="s">
        <v>2376</v>
      </c>
      <c r="G579" s="314" t="s">
        <v>2377</v>
      </c>
      <c r="H579" s="315"/>
      <c r="I579" s="297">
        <v>0</v>
      </c>
      <c r="J579" s="301"/>
      <c r="K579" s="316">
        <f t="shared" si="23"/>
        <v>0</v>
      </c>
      <c r="L579" s="284"/>
      <c r="Q579" s="302"/>
    </row>
    <row r="580" spans="1:17" ht="15" customHeight="1" x14ac:dyDescent="0.25">
      <c r="A580" s="287" t="s">
        <v>2294</v>
      </c>
      <c r="B580" s="311" t="s">
        <v>776</v>
      </c>
      <c r="C580" s="311" t="s">
        <v>776</v>
      </c>
      <c r="D580" s="311" t="s">
        <v>2295</v>
      </c>
      <c r="E580" s="312" t="s">
        <v>2378</v>
      </c>
      <c r="F580" s="313" t="s">
        <v>2378</v>
      </c>
      <c r="G580" s="314" t="s">
        <v>2379</v>
      </c>
      <c r="H580" s="315"/>
      <c r="I580" s="297">
        <v>0</v>
      </c>
      <c r="J580" s="301"/>
      <c r="K580" s="316">
        <f t="shared" si="23"/>
        <v>0</v>
      </c>
      <c r="L580" s="284"/>
      <c r="Q580" s="302"/>
    </row>
    <row r="581" spans="1:17" ht="15" customHeight="1" x14ac:dyDescent="0.25">
      <c r="A581" s="287" t="s">
        <v>2294</v>
      </c>
      <c r="B581" s="311" t="s">
        <v>776</v>
      </c>
      <c r="C581" s="311" t="s">
        <v>776</v>
      </c>
      <c r="D581" s="311" t="s">
        <v>2295</v>
      </c>
      <c r="E581" s="312" t="s">
        <v>2380</v>
      </c>
      <c r="F581" s="313" t="s">
        <v>2380</v>
      </c>
      <c r="G581" s="314" t="s">
        <v>2381</v>
      </c>
      <c r="H581" s="315"/>
      <c r="I581" s="297">
        <v>0</v>
      </c>
      <c r="J581" s="301"/>
      <c r="K581" s="316">
        <f t="shared" si="23"/>
        <v>0</v>
      </c>
      <c r="L581" s="284"/>
      <c r="Q581" s="302"/>
    </row>
    <row r="582" spans="1:17" ht="15" customHeight="1" x14ac:dyDescent="0.25">
      <c r="A582" s="287" t="s">
        <v>2294</v>
      </c>
      <c r="B582" s="311" t="s">
        <v>776</v>
      </c>
      <c r="C582" s="311" t="s">
        <v>776</v>
      </c>
      <c r="D582" s="311" t="s">
        <v>2295</v>
      </c>
      <c r="E582" s="312" t="s">
        <v>2382</v>
      </c>
      <c r="F582" s="313" t="s">
        <v>2382</v>
      </c>
      <c r="G582" s="314" t="s">
        <v>2383</v>
      </c>
      <c r="H582" s="315"/>
      <c r="I582" s="297">
        <v>0</v>
      </c>
      <c r="J582" s="301"/>
      <c r="K582" s="316">
        <f t="shared" si="23"/>
        <v>0</v>
      </c>
      <c r="L582" s="284"/>
      <c r="Q582" s="302"/>
    </row>
    <row r="583" spans="1:17" ht="15" customHeight="1" x14ac:dyDescent="0.25">
      <c r="A583" s="287" t="s">
        <v>2294</v>
      </c>
      <c r="B583" s="311" t="s">
        <v>776</v>
      </c>
      <c r="C583" s="311" t="s">
        <v>776</v>
      </c>
      <c r="D583" s="311" t="s">
        <v>2295</v>
      </c>
      <c r="E583" s="312" t="s">
        <v>2384</v>
      </c>
      <c r="F583" s="313" t="s">
        <v>2384</v>
      </c>
      <c r="G583" s="314" t="s">
        <v>2385</v>
      </c>
      <c r="H583" s="315"/>
      <c r="I583" s="297">
        <v>0</v>
      </c>
      <c r="J583" s="301"/>
      <c r="K583" s="316">
        <f t="shared" si="23"/>
        <v>0</v>
      </c>
      <c r="L583" s="284"/>
      <c r="Q583" s="302"/>
    </row>
    <row r="584" spans="1:17" ht="15" customHeight="1" x14ac:dyDescent="0.25">
      <c r="A584" s="287" t="s">
        <v>2294</v>
      </c>
      <c r="B584" s="311" t="s">
        <v>776</v>
      </c>
      <c r="C584" s="311" t="s">
        <v>776</v>
      </c>
      <c r="D584" s="311" t="s">
        <v>2295</v>
      </c>
      <c r="E584" s="312" t="s">
        <v>2386</v>
      </c>
      <c r="F584" s="313" t="s">
        <v>2386</v>
      </c>
      <c r="G584" s="314" t="s">
        <v>2387</v>
      </c>
      <c r="H584" s="315"/>
      <c r="I584" s="297">
        <v>0</v>
      </c>
      <c r="J584" s="301"/>
      <c r="K584" s="316">
        <f t="shared" si="23"/>
        <v>0</v>
      </c>
      <c r="L584" s="284"/>
      <c r="Q584" s="302"/>
    </row>
    <row r="585" spans="1:17" ht="15" customHeight="1" x14ac:dyDescent="0.25">
      <c r="A585" s="287" t="s">
        <v>2294</v>
      </c>
      <c r="B585" s="311" t="s">
        <v>776</v>
      </c>
      <c r="C585" s="311" t="s">
        <v>776</v>
      </c>
      <c r="D585" s="311" t="s">
        <v>2295</v>
      </c>
      <c r="E585" s="312" t="s">
        <v>2388</v>
      </c>
      <c r="F585" s="313" t="s">
        <v>2388</v>
      </c>
      <c r="G585" s="314" t="s">
        <v>2389</v>
      </c>
      <c r="H585" s="315"/>
      <c r="I585" s="297">
        <v>0</v>
      </c>
      <c r="J585" s="301"/>
      <c r="K585" s="316">
        <f t="shared" si="23"/>
        <v>0</v>
      </c>
      <c r="L585" s="284"/>
      <c r="Q585" s="302"/>
    </row>
    <row r="586" spans="1:17" ht="15" customHeight="1" x14ac:dyDescent="0.25">
      <c r="A586" s="287" t="s">
        <v>2312</v>
      </c>
      <c r="B586" s="288" t="s">
        <v>784</v>
      </c>
      <c r="C586" s="288" t="s">
        <v>784</v>
      </c>
      <c r="D586" s="288" t="s">
        <v>2313</v>
      </c>
      <c r="E586" s="299" t="s">
        <v>2390</v>
      </c>
      <c r="F586" s="300" t="s">
        <v>2390</v>
      </c>
      <c r="G586" s="296" t="s">
        <v>2391</v>
      </c>
      <c r="H586" s="292"/>
      <c r="I586" s="297">
        <v>0</v>
      </c>
      <c r="J586" s="301"/>
      <c r="K586" s="301">
        <f t="shared" si="23"/>
        <v>0</v>
      </c>
      <c r="L586" s="284"/>
      <c r="Q586" s="302"/>
    </row>
    <row r="587" spans="1:17" ht="15" customHeight="1" x14ac:dyDescent="0.25">
      <c r="A587" s="287" t="s">
        <v>2312</v>
      </c>
      <c r="B587" s="288" t="s">
        <v>784</v>
      </c>
      <c r="C587" s="288"/>
      <c r="D587" s="288"/>
      <c r="E587" s="299" t="s">
        <v>2392</v>
      </c>
      <c r="F587" s="300"/>
      <c r="G587" s="296" t="s">
        <v>2393</v>
      </c>
      <c r="H587" s="292"/>
      <c r="I587" s="297">
        <v>0</v>
      </c>
      <c r="J587" s="301"/>
      <c r="K587" s="301">
        <f t="shared" si="23"/>
        <v>0</v>
      </c>
      <c r="L587" s="284"/>
      <c r="Q587" s="302"/>
    </row>
    <row r="588" spans="1:17" ht="15" customHeight="1" x14ac:dyDescent="0.25">
      <c r="A588" s="287" t="s">
        <v>2312</v>
      </c>
      <c r="B588" s="288" t="s">
        <v>784</v>
      </c>
      <c r="C588" s="288"/>
      <c r="D588" s="288"/>
      <c r="E588" s="299" t="s">
        <v>2394</v>
      </c>
      <c r="F588" s="300"/>
      <c r="G588" s="296" t="s">
        <v>2395</v>
      </c>
      <c r="H588" s="292"/>
      <c r="I588" s="297">
        <v>0</v>
      </c>
      <c r="J588" s="301"/>
      <c r="K588" s="301">
        <f t="shared" si="23"/>
        <v>0</v>
      </c>
      <c r="L588" s="284"/>
      <c r="Q588" s="302"/>
    </row>
    <row r="589" spans="1:17" ht="15" customHeight="1" x14ac:dyDescent="0.25">
      <c r="A589" s="287" t="s">
        <v>2312</v>
      </c>
      <c r="B589" s="288"/>
      <c r="C589" s="288" t="s">
        <v>784</v>
      </c>
      <c r="D589" s="288" t="s">
        <v>2313</v>
      </c>
      <c r="E589" s="299"/>
      <c r="F589" s="326" t="s">
        <v>2396</v>
      </c>
      <c r="G589" s="296" t="s">
        <v>2397</v>
      </c>
      <c r="H589" s="292"/>
      <c r="I589" s="297">
        <v>0</v>
      </c>
      <c r="J589" s="301"/>
      <c r="K589" s="301">
        <f t="shared" si="23"/>
        <v>0</v>
      </c>
      <c r="L589" s="284"/>
      <c r="Q589" s="302"/>
    </row>
    <row r="590" spans="1:17" ht="15" customHeight="1" x14ac:dyDescent="0.25">
      <c r="A590" s="287" t="s">
        <v>2312</v>
      </c>
      <c r="B590" s="288" t="s">
        <v>784</v>
      </c>
      <c r="C590" s="288"/>
      <c r="D590" s="288"/>
      <c r="E590" s="299" t="s">
        <v>2398</v>
      </c>
      <c r="F590" s="300"/>
      <c r="G590" s="296" t="s">
        <v>2399</v>
      </c>
      <c r="H590" s="292"/>
      <c r="I590" s="297">
        <v>0</v>
      </c>
      <c r="J590" s="301"/>
      <c r="K590" s="301">
        <f t="shared" si="23"/>
        <v>0</v>
      </c>
      <c r="L590" s="284"/>
      <c r="Q590" s="302"/>
    </row>
    <row r="591" spans="1:17" ht="15" customHeight="1" x14ac:dyDescent="0.25">
      <c r="A591" s="287" t="s">
        <v>2312</v>
      </c>
      <c r="B591" s="288"/>
      <c r="C591" s="288" t="s">
        <v>784</v>
      </c>
      <c r="D591" s="288" t="s">
        <v>2313</v>
      </c>
      <c r="E591" s="299"/>
      <c r="F591" s="326" t="s">
        <v>2398</v>
      </c>
      <c r="G591" s="296" t="s">
        <v>2400</v>
      </c>
      <c r="H591" s="292"/>
      <c r="I591" s="297">
        <v>0</v>
      </c>
      <c r="J591" s="301"/>
      <c r="K591" s="301">
        <f t="shared" si="23"/>
        <v>0</v>
      </c>
      <c r="L591" s="284"/>
      <c r="Q591" s="302"/>
    </row>
    <row r="592" spans="1:17" ht="15" customHeight="1" x14ac:dyDescent="0.25">
      <c r="A592" s="287" t="s">
        <v>2312</v>
      </c>
      <c r="B592" s="288"/>
      <c r="C592" s="288" t="s">
        <v>784</v>
      </c>
      <c r="D592" s="288"/>
      <c r="E592" s="299"/>
      <c r="F592" s="326" t="s">
        <v>2401</v>
      </c>
      <c r="G592" s="296" t="s">
        <v>2400</v>
      </c>
      <c r="H592" s="292"/>
      <c r="I592" s="297">
        <v>0</v>
      </c>
      <c r="J592" s="301"/>
      <c r="K592" s="301"/>
      <c r="L592" s="284"/>
      <c r="Q592" s="302"/>
    </row>
    <row r="593" spans="1:17" ht="15" customHeight="1" x14ac:dyDescent="0.25">
      <c r="A593" s="287" t="s">
        <v>2312</v>
      </c>
      <c r="B593" s="288" t="s">
        <v>784</v>
      </c>
      <c r="C593" s="288" t="s">
        <v>784</v>
      </c>
      <c r="D593" s="288" t="s">
        <v>2313</v>
      </c>
      <c r="E593" s="299" t="s">
        <v>2402</v>
      </c>
      <c r="F593" s="300" t="s">
        <v>2402</v>
      </c>
      <c r="G593" s="296" t="s">
        <v>2403</v>
      </c>
      <c r="H593" s="292"/>
      <c r="I593" s="297">
        <v>0</v>
      </c>
      <c r="J593" s="301"/>
      <c r="K593" s="301">
        <f>+I593+J593</f>
        <v>0</v>
      </c>
      <c r="L593" s="284"/>
      <c r="Q593" s="302"/>
    </row>
    <row r="594" spans="1:17" ht="15" customHeight="1" x14ac:dyDescent="0.25">
      <c r="A594" s="287" t="s">
        <v>2312</v>
      </c>
      <c r="B594" s="311" t="s">
        <v>784</v>
      </c>
      <c r="C594" s="311" t="s">
        <v>784</v>
      </c>
      <c r="D594" s="311" t="s">
        <v>2313</v>
      </c>
      <c r="E594" s="312" t="s">
        <v>2404</v>
      </c>
      <c r="F594" s="313" t="s">
        <v>2404</v>
      </c>
      <c r="G594" s="314" t="s">
        <v>2405</v>
      </c>
      <c r="H594" s="315"/>
      <c r="I594" s="297">
        <v>0</v>
      </c>
      <c r="J594" s="301"/>
      <c r="K594" s="316">
        <f>+I594+J594</f>
        <v>0</v>
      </c>
      <c r="L594" s="284"/>
      <c r="Q594" s="302"/>
    </row>
    <row r="595" spans="1:17" ht="15" customHeight="1" x14ac:dyDescent="0.25">
      <c r="A595" s="287" t="s">
        <v>2312</v>
      </c>
      <c r="B595" s="311" t="s">
        <v>784</v>
      </c>
      <c r="C595" s="311" t="s">
        <v>784</v>
      </c>
      <c r="D595" s="311" t="s">
        <v>2313</v>
      </c>
      <c r="E595" s="312" t="s">
        <v>2406</v>
      </c>
      <c r="F595" s="313" t="s">
        <v>2406</v>
      </c>
      <c r="G595" s="314" t="s">
        <v>2407</v>
      </c>
      <c r="H595" s="315"/>
      <c r="I595" s="297">
        <v>0</v>
      </c>
      <c r="J595" s="301"/>
      <c r="K595" s="316">
        <f>+I595+J595</f>
        <v>0</v>
      </c>
      <c r="L595" s="284"/>
      <c r="Q595" s="302"/>
    </row>
    <row r="596" spans="1:17" ht="15" customHeight="1" x14ac:dyDescent="0.25">
      <c r="A596" s="287" t="s">
        <v>2312</v>
      </c>
      <c r="B596" s="311" t="s">
        <v>784</v>
      </c>
      <c r="C596" s="311" t="s">
        <v>784</v>
      </c>
      <c r="D596" s="311" t="s">
        <v>2313</v>
      </c>
      <c r="E596" s="312" t="s">
        <v>2408</v>
      </c>
      <c r="F596" s="313" t="s">
        <v>2408</v>
      </c>
      <c r="G596" s="314" t="s">
        <v>2409</v>
      </c>
      <c r="H596" s="315"/>
      <c r="I596" s="297">
        <v>0</v>
      </c>
      <c r="J596" s="301"/>
      <c r="K596" s="316">
        <f>+I596+J596</f>
        <v>0</v>
      </c>
      <c r="L596" s="284"/>
      <c r="Q596" s="302"/>
    </row>
    <row r="597" spans="1:17" ht="15" customHeight="1" x14ac:dyDescent="0.25">
      <c r="A597" s="279"/>
      <c r="B597" s="279"/>
      <c r="C597" s="279"/>
      <c r="D597" s="279"/>
      <c r="E597" s="285" t="s">
        <v>2410</v>
      </c>
      <c r="F597" s="286" t="s">
        <v>2410</v>
      </c>
      <c r="G597" s="282" t="s">
        <v>2411</v>
      </c>
      <c r="H597" s="283">
        <f>+H598+H617+H636</f>
        <v>0</v>
      </c>
      <c r="I597" s="297">
        <v>0</v>
      </c>
      <c r="J597" s="283">
        <f>+J598+J617+J636</f>
        <v>0</v>
      </c>
      <c r="K597" s="283">
        <f>+K598+K617+K636</f>
        <v>16445917.880000001</v>
      </c>
      <c r="L597" s="284"/>
    </row>
    <row r="598" spans="1:17" ht="15" customHeight="1" x14ac:dyDescent="0.25">
      <c r="A598" s="279"/>
      <c r="B598" s="279"/>
      <c r="C598" s="279"/>
      <c r="D598" s="279"/>
      <c r="E598" s="285" t="s">
        <v>2412</v>
      </c>
      <c r="F598" s="286" t="s">
        <v>2412</v>
      </c>
      <c r="G598" s="282" t="s">
        <v>2413</v>
      </c>
      <c r="H598" s="283">
        <f>SUM(H599:H616)</f>
        <v>0</v>
      </c>
      <c r="I598" s="297">
        <v>0</v>
      </c>
      <c r="J598" s="283">
        <f>SUM(J599:J616)</f>
        <v>0</v>
      </c>
      <c r="K598" s="283">
        <f>SUM(K599:K616)</f>
        <v>14487363.030000001</v>
      </c>
      <c r="L598" s="284"/>
    </row>
    <row r="599" spans="1:17" ht="15" customHeight="1" x14ac:dyDescent="0.25">
      <c r="A599" s="293" t="s">
        <v>2294</v>
      </c>
      <c r="B599" s="311" t="s">
        <v>790</v>
      </c>
      <c r="C599" s="311" t="s">
        <v>790</v>
      </c>
      <c r="D599" s="311" t="s">
        <v>2414</v>
      </c>
      <c r="E599" s="312" t="s">
        <v>2415</v>
      </c>
      <c r="F599" s="313" t="s">
        <v>2415</v>
      </c>
      <c r="G599" s="314" t="s">
        <v>2416</v>
      </c>
      <c r="H599" s="315"/>
      <c r="I599" s="297">
        <v>67309.320000000007</v>
      </c>
      <c r="J599" s="301"/>
      <c r="K599" s="316">
        <f t="shared" ref="K599:K616" si="24">+I599+J599</f>
        <v>67309.320000000007</v>
      </c>
      <c r="L599" s="284"/>
      <c r="Q599" s="302"/>
    </row>
    <row r="600" spans="1:17" ht="15" customHeight="1" x14ac:dyDescent="0.25">
      <c r="A600" s="293" t="s">
        <v>2294</v>
      </c>
      <c r="B600" s="311" t="s">
        <v>790</v>
      </c>
      <c r="C600" s="311" t="s">
        <v>790</v>
      </c>
      <c r="D600" s="311" t="s">
        <v>2414</v>
      </c>
      <c r="E600" s="312" t="s">
        <v>2417</v>
      </c>
      <c r="F600" s="313" t="s">
        <v>2417</v>
      </c>
      <c r="G600" s="314" t="s">
        <v>2418</v>
      </c>
      <c r="H600" s="315"/>
      <c r="I600" s="297">
        <v>9911.61</v>
      </c>
      <c r="J600" s="301"/>
      <c r="K600" s="316">
        <f t="shared" si="24"/>
        <v>9911.61</v>
      </c>
      <c r="L600" s="284"/>
      <c r="Q600" s="302"/>
    </row>
    <row r="601" spans="1:17" ht="15" customHeight="1" x14ac:dyDescent="0.25">
      <c r="A601" s="293" t="s">
        <v>2294</v>
      </c>
      <c r="B601" s="311" t="s">
        <v>790</v>
      </c>
      <c r="C601" s="311" t="s">
        <v>790</v>
      </c>
      <c r="D601" s="311" t="s">
        <v>2414</v>
      </c>
      <c r="E601" s="312" t="s">
        <v>2419</v>
      </c>
      <c r="F601" s="313" t="s">
        <v>2419</v>
      </c>
      <c r="G601" s="314" t="s">
        <v>2420</v>
      </c>
      <c r="H601" s="315"/>
      <c r="I601" s="297">
        <v>5412.49</v>
      </c>
      <c r="J601" s="301"/>
      <c r="K601" s="316">
        <f t="shared" si="24"/>
        <v>5412.49</v>
      </c>
      <c r="L601" s="284"/>
      <c r="Q601" s="302"/>
    </row>
    <row r="602" spans="1:17" ht="15" customHeight="1" x14ac:dyDescent="0.25">
      <c r="A602" s="293" t="s">
        <v>2294</v>
      </c>
      <c r="B602" s="311" t="s">
        <v>790</v>
      </c>
      <c r="C602" s="311" t="s">
        <v>790</v>
      </c>
      <c r="D602" s="311" t="s">
        <v>2414</v>
      </c>
      <c r="E602" s="312" t="s">
        <v>2421</v>
      </c>
      <c r="F602" s="313" t="s">
        <v>2421</v>
      </c>
      <c r="G602" s="314" t="s">
        <v>2422</v>
      </c>
      <c r="H602" s="315"/>
      <c r="I602" s="297">
        <v>2741.54</v>
      </c>
      <c r="J602" s="301"/>
      <c r="K602" s="316">
        <f t="shared" si="24"/>
        <v>2741.54</v>
      </c>
      <c r="L602" s="284"/>
      <c r="Q602" s="302"/>
    </row>
    <row r="603" spans="1:17" ht="15" customHeight="1" x14ac:dyDescent="0.25">
      <c r="A603" s="293" t="s">
        <v>2294</v>
      </c>
      <c r="B603" s="311" t="s">
        <v>790</v>
      </c>
      <c r="C603" s="311" t="s">
        <v>790</v>
      </c>
      <c r="D603" s="311" t="s">
        <v>2414</v>
      </c>
      <c r="E603" s="312" t="s">
        <v>2423</v>
      </c>
      <c r="F603" s="313" t="s">
        <v>2423</v>
      </c>
      <c r="G603" s="314" t="s">
        <v>2424</v>
      </c>
      <c r="H603" s="315"/>
      <c r="I603" s="297">
        <v>0</v>
      </c>
      <c r="J603" s="301"/>
      <c r="K603" s="316">
        <f t="shared" si="24"/>
        <v>0</v>
      </c>
      <c r="L603" s="284"/>
      <c r="Q603" s="302"/>
    </row>
    <row r="604" spans="1:17" ht="15" customHeight="1" x14ac:dyDescent="0.25">
      <c r="A604" s="293" t="s">
        <v>2294</v>
      </c>
      <c r="B604" s="311" t="s">
        <v>790</v>
      </c>
      <c r="C604" s="311" t="s">
        <v>790</v>
      </c>
      <c r="D604" s="311" t="s">
        <v>2414</v>
      </c>
      <c r="E604" s="312" t="s">
        <v>2425</v>
      </c>
      <c r="F604" s="313" t="s">
        <v>2425</v>
      </c>
      <c r="G604" s="314" t="s">
        <v>2426</v>
      </c>
      <c r="H604" s="315"/>
      <c r="I604" s="297">
        <v>0</v>
      </c>
      <c r="J604" s="301"/>
      <c r="K604" s="316">
        <f t="shared" si="24"/>
        <v>0</v>
      </c>
      <c r="L604" s="284"/>
      <c r="Q604" s="302"/>
    </row>
    <row r="605" spans="1:17" ht="15" customHeight="1" x14ac:dyDescent="0.25">
      <c r="A605" s="293" t="s">
        <v>2294</v>
      </c>
      <c r="B605" s="311" t="s">
        <v>790</v>
      </c>
      <c r="C605" s="311" t="s">
        <v>790</v>
      </c>
      <c r="D605" s="311" t="s">
        <v>2414</v>
      </c>
      <c r="E605" s="312" t="s">
        <v>2427</v>
      </c>
      <c r="F605" s="313" t="s">
        <v>2427</v>
      </c>
      <c r="G605" s="314" t="s">
        <v>2428</v>
      </c>
      <c r="H605" s="315"/>
      <c r="I605" s="297">
        <v>0</v>
      </c>
      <c r="J605" s="301"/>
      <c r="K605" s="316">
        <f t="shared" si="24"/>
        <v>0</v>
      </c>
      <c r="L605" s="284"/>
      <c r="Q605" s="302"/>
    </row>
    <row r="606" spans="1:17" ht="15" customHeight="1" x14ac:dyDescent="0.25">
      <c r="A606" s="293" t="s">
        <v>2294</v>
      </c>
      <c r="B606" s="331" t="s">
        <v>790</v>
      </c>
      <c r="C606" s="331" t="s">
        <v>790</v>
      </c>
      <c r="D606" s="311" t="s">
        <v>2414</v>
      </c>
      <c r="E606" s="317" t="s">
        <v>2429</v>
      </c>
      <c r="F606" s="332" t="s">
        <v>2429</v>
      </c>
      <c r="G606" s="314" t="s">
        <v>2430</v>
      </c>
      <c r="H606" s="315"/>
      <c r="I606" s="297">
        <v>25383.49</v>
      </c>
      <c r="J606" s="301"/>
      <c r="K606" s="316">
        <f t="shared" si="24"/>
        <v>25383.49</v>
      </c>
      <c r="L606" s="284"/>
      <c r="Q606" s="302"/>
    </row>
    <row r="607" spans="1:17" ht="15" customHeight="1" x14ac:dyDescent="0.25">
      <c r="A607" s="293" t="s">
        <v>2312</v>
      </c>
      <c r="B607" s="288" t="s">
        <v>798</v>
      </c>
      <c r="C607" s="288" t="s">
        <v>798</v>
      </c>
      <c r="D607" s="288" t="s">
        <v>2431</v>
      </c>
      <c r="E607" s="299" t="s">
        <v>2432</v>
      </c>
      <c r="F607" s="300" t="s">
        <v>2432</v>
      </c>
      <c r="G607" s="296" t="s">
        <v>2433</v>
      </c>
      <c r="H607" s="292"/>
      <c r="I607" s="297">
        <v>8651592.4600000009</v>
      </c>
      <c r="J607" s="301"/>
      <c r="K607" s="301">
        <f t="shared" si="24"/>
        <v>8651592.4600000009</v>
      </c>
      <c r="L607" s="284"/>
      <c r="Q607" s="302"/>
    </row>
    <row r="608" spans="1:17" ht="15" customHeight="1" x14ac:dyDescent="0.25">
      <c r="A608" s="293" t="s">
        <v>2312</v>
      </c>
      <c r="B608" s="288" t="s">
        <v>798</v>
      </c>
      <c r="C608" s="288"/>
      <c r="D608" s="288"/>
      <c r="E608" s="299" t="s">
        <v>2434</v>
      </c>
      <c r="F608" s="300"/>
      <c r="G608" s="296" t="s">
        <v>2435</v>
      </c>
      <c r="H608" s="292"/>
      <c r="I608" s="297">
        <v>0</v>
      </c>
      <c r="J608" s="301"/>
      <c r="K608" s="301">
        <f t="shared" si="24"/>
        <v>0</v>
      </c>
      <c r="L608" s="284"/>
      <c r="Q608" s="302"/>
    </row>
    <row r="609" spans="1:17" ht="15" customHeight="1" x14ac:dyDescent="0.25">
      <c r="A609" s="293" t="s">
        <v>2312</v>
      </c>
      <c r="B609" s="288" t="s">
        <v>798</v>
      </c>
      <c r="C609" s="288"/>
      <c r="D609" s="288"/>
      <c r="E609" s="299" t="s">
        <v>2436</v>
      </c>
      <c r="F609" s="300"/>
      <c r="G609" s="296" t="s">
        <v>2437</v>
      </c>
      <c r="H609" s="292"/>
      <c r="I609" s="297">
        <v>0</v>
      </c>
      <c r="J609" s="301"/>
      <c r="K609" s="301">
        <f t="shared" si="24"/>
        <v>0</v>
      </c>
      <c r="L609" s="284"/>
      <c r="Q609" s="302"/>
    </row>
    <row r="610" spans="1:17" ht="15" customHeight="1" x14ac:dyDescent="0.25">
      <c r="A610" s="293" t="s">
        <v>2312</v>
      </c>
      <c r="B610" s="288"/>
      <c r="C610" s="288" t="s">
        <v>798</v>
      </c>
      <c r="D610" s="288" t="s">
        <v>2431</v>
      </c>
      <c r="E610" s="346" t="s">
        <v>2438</v>
      </c>
      <c r="F610" s="346" t="s">
        <v>2438</v>
      </c>
      <c r="G610" s="296" t="s">
        <v>2439</v>
      </c>
      <c r="H610" s="292"/>
      <c r="I610" s="297">
        <v>1358405.22</v>
      </c>
      <c r="J610" s="301"/>
      <c r="K610" s="301">
        <f t="shared" si="24"/>
        <v>1358405.22</v>
      </c>
      <c r="L610" s="284"/>
      <c r="Q610" s="302"/>
    </row>
    <row r="611" spans="1:17" ht="15" customHeight="1" x14ac:dyDescent="0.25">
      <c r="A611" s="293" t="s">
        <v>2312</v>
      </c>
      <c r="B611" s="288" t="s">
        <v>798</v>
      </c>
      <c r="C611" s="288"/>
      <c r="D611" s="288"/>
      <c r="E611" s="299" t="s">
        <v>2440</v>
      </c>
      <c r="F611" s="300"/>
      <c r="G611" s="296" t="s">
        <v>2441</v>
      </c>
      <c r="H611" s="292"/>
      <c r="I611" s="297">
        <v>0</v>
      </c>
      <c r="J611" s="301"/>
      <c r="K611" s="301">
        <f t="shared" si="24"/>
        <v>0</v>
      </c>
      <c r="L611" s="284"/>
      <c r="Q611" s="302"/>
    </row>
    <row r="612" spans="1:17" ht="15" customHeight="1" x14ac:dyDescent="0.25">
      <c r="A612" s="293" t="s">
        <v>2312</v>
      </c>
      <c r="B612" s="288"/>
      <c r="C612" s="288" t="s">
        <v>798</v>
      </c>
      <c r="D612" s="288" t="s">
        <v>2431</v>
      </c>
      <c r="E612" s="346" t="s">
        <v>2442</v>
      </c>
      <c r="F612" s="346" t="s">
        <v>2442</v>
      </c>
      <c r="G612" s="296" t="s">
        <v>2443</v>
      </c>
      <c r="H612" s="292"/>
      <c r="I612" s="297">
        <v>1174529.8600000001</v>
      </c>
      <c r="J612" s="301"/>
      <c r="K612" s="301">
        <f t="shared" si="24"/>
        <v>1174529.8600000001</v>
      </c>
      <c r="L612" s="284"/>
      <c r="Q612" s="302"/>
    </row>
    <row r="613" spans="1:17" ht="15" customHeight="1" x14ac:dyDescent="0.25">
      <c r="A613" s="293" t="s">
        <v>2312</v>
      </c>
      <c r="B613" s="311" t="s">
        <v>798</v>
      </c>
      <c r="C613" s="311" t="s">
        <v>798</v>
      </c>
      <c r="D613" s="311" t="s">
        <v>2431</v>
      </c>
      <c r="E613" s="312" t="s">
        <v>2444</v>
      </c>
      <c r="F613" s="313" t="s">
        <v>2444</v>
      </c>
      <c r="G613" s="314" t="s">
        <v>2445</v>
      </c>
      <c r="H613" s="315"/>
      <c r="I613" s="297">
        <v>169.05</v>
      </c>
      <c r="J613" s="301"/>
      <c r="K613" s="316">
        <f t="shared" si="24"/>
        <v>169.05</v>
      </c>
      <c r="L613" s="284"/>
      <c r="Q613" s="302"/>
    </row>
    <row r="614" spans="1:17" ht="15" customHeight="1" x14ac:dyDescent="0.25">
      <c r="A614" s="293" t="s">
        <v>2312</v>
      </c>
      <c r="B614" s="311" t="s">
        <v>798</v>
      </c>
      <c r="C614" s="311" t="s">
        <v>798</v>
      </c>
      <c r="D614" s="311" t="s">
        <v>2431</v>
      </c>
      <c r="E614" s="312" t="s">
        <v>2446</v>
      </c>
      <c r="F614" s="313" t="s">
        <v>2446</v>
      </c>
      <c r="G614" s="314" t="s">
        <v>2447</v>
      </c>
      <c r="H614" s="315"/>
      <c r="I614" s="297">
        <v>851.52</v>
      </c>
      <c r="J614" s="301"/>
      <c r="K614" s="316">
        <f t="shared" si="24"/>
        <v>851.52</v>
      </c>
      <c r="L614" s="284"/>
      <c r="Q614" s="302"/>
    </row>
    <row r="615" spans="1:17" ht="15" customHeight="1" x14ac:dyDescent="0.25">
      <c r="A615" s="293" t="s">
        <v>2312</v>
      </c>
      <c r="B615" s="311" t="s">
        <v>798</v>
      </c>
      <c r="C615" s="311" t="s">
        <v>798</v>
      </c>
      <c r="D615" s="311" t="s">
        <v>2431</v>
      </c>
      <c r="E615" s="312" t="s">
        <v>2448</v>
      </c>
      <c r="F615" s="313" t="s">
        <v>2448</v>
      </c>
      <c r="G615" s="314" t="s">
        <v>2449</v>
      </c>
      <c r="H615" s="315"/>
      <c r="I615" s="297">
        <v>0</v>
      </c>
      <c r="J615" s="301"/>
      <c r="K615" s="316">
        <f t="shared" si="24"/>
        <v>0</v>
      </c>
      <c r="L615" s="284"/>
      <c r="Q615" s="302"/>
    </row>
    <row r="616" spans="1:17" ht="15" customHeight="1" x14ac:dyDescent="0.25">
      <c r="A616" s="293" t="s">
        <v>2312</v>
      </c>
      <c r="B616" s="311" t="s">
        <v>798</v>
      </c>
      <c r="C616" s="311" t="s">
        <v>798</v>
      </c>
      <c r="D616" s="311" t="s">
        <v>2431</v>
      </c>
      <c r="E616" s="317" t="s">
        <v>2450</v>
      </c>
      <c r="F616" s="332" t="s">
        <v>2450</v>
      </c>
      <c r="G616" s="314" t="s">
        <v>2451</v>
      </c>
      <c r="H616" s="315"/>
      <c r="I616" s="297">
        <v>3191056.47</v>
      </c>
      <c r="J616" s="301"/>
      <c r="K616" s="316">
        <f t="shared" si="24"/>
        <v>3191056.47</v>
      </c>
      <c r="L616" s="284"/>
      <c r="Q616" s="302"/>
    </row>
    <row r="617" spans="1:17" ht="15" customHeight="1" x14ac:dyDescent="0.25">
      <c r="A617" s="279"/>
      <c r="B617" s="279"/>
      <c r="C617" s="279"/>
      <c r="D617" s="279"/>
      <c r="E617" s="285" t="s">
        <v>2452</v>
      </c>
      <c r="F617" s="286" t="s">
        <v>2452</v>
      </c>
      <c r="G617" s="282" t="s">
        <v>2453</v>
      </c>
      <c r="H617" s="283">
        <f>SUM(H618:H635)</f>
        <v>0</v>
      </c>
      <c r="I617" s="297">
        <v>0</v>
      </c>
      <c r="J617" s="283">
        <f>SUM(J618:J635)</f>
        <v>0</v>
      </c>
      <c r="K617" s="283">
        <f>SUM(K618:K635)</f>
        <v>1958554.85</v>
      </c>
      <c r="L617" s="284"/>
    </row>
    <row r="618" spans="1:17" ht="15" customHeight="1" x14ac:dyDescent="0.25">
      <c r="A618" s="293" t="s">
        <v>2294</v>
      </c>
      <c r="B618" s="311" t="s">
        <v>792</v>
      </c>
      <c r="C618" s="311" t="s">
        <v>792</v>
      </c>
      <c r="D618" s="311" t="s">
        <v>2414</v>
      </c>
      <c r="E618" s="312" t="s">
        <v>2454</v>
      </c>
      <c r="F618" s="313" t="s">
        <v>2454</v>
      </c>
      <c r="G618" s="314" t="s">
        <v>2455</v>
      </c>
      <c r="H618" s="315"/>
      <c r="I618" s="297">
        <v>0</v>
      </c>
      <c r="J618" s="301"/>
      <c r="K618" s="316">
        <f t="shared" ref="K618:K635" si="25">+I618+J618</f>
        <v>0</v>
      </c>
      <c r="L618" s="284"/>
      <c r="Q618" s="302"/>
    </row>
    <row r="619" spans="1:17" ht="15" customHeight="1" x14ac:dyDescent="0.25">
      <c r="A619" s="293" t="s">
        <v>2294</v>
      </c>
      <c r="B619" s="311" t="s">
        <v>792</v>
      </c>
      <c r="C619" s="311" t="s">
        <v>792</v>
      </c>
      <c r="D619" s="311" t="s">
        <v>2414</v>
      </c>
      <c r="E619" s="312" t="s">
        <v>2456</v>
      </c>
      <c r="F619" s="313" t="s">
        <v>2456</v>
      </c>
      <c r="G619" s="314" t="s">
        <v>2457</v>
      </c>
      <c r="H619" s="315"/>
      <c r="I619" s="297">
        <v>0</v>
      </c>
      <c r="J619" s="301"/>
      <c r="K619" s="316">
        <f t="shared" si="25"/>
        <v>0</v>
      </c>
      <c r="L619" s="284"/>
      <c r="Q619" s="302"/>
    </row>
    <row r="620" spans="1:17" ht="15" customHeight="1" x14ac:dyDescent="0.25">
      <c r="A620" s="293" t="s">
        <v>2294</v>
      </c>
      <c r="B620" s="311" t="s">
        <v>792</v>
      </c>
      <c r="C620" s="311" t="s">
        <v>792</v>
      </c>
      <c r="D620" s="311" t="s">
        <v>2414</v>
      </c>
      <c r="E620" s="312" t="s">
        <v>2458</v>
      </c>
      <c r="F620" s="313" t="s">
        <v>2458</v>
      </c>
      <c r="G620" s="314" t="s">
        <v>2459</v>
      </c>
      <c r="H620" s="315"/>
      <c r="I620" s="297">
        <v>0</v>
      </c>
      <c r="J620" s="301"/>
      <c r="K620" s="316">
        <f t="shared" si="25"/>
        <v>0</v>
      </c>
      <c r="L620" s="284"/>
      <c r="Q620" s="302"/>
    </row>
    <row r="621" spans="1:17" ht="15" customHeight="1" x14ac:dyDescent="0.25">
      <c r="A621" s="293" t="s">
        <v>2294</v>
      </c>
      <c r="B621" s="311" t="s">
        <v>792</v>
      </c>
      <c r="C621" s="311" t="s">
        <v>792</v>
      </c>
      <c r="D621" s="311" t="s">
        <v>2414</v>
      </c>
      <c r="E621" s="312" t="s">
        <v>2460</v>
      </c>
      <c r="F621" s="313" t="s">
        <v>2460</v>
      </c>
      <c r="G621" s="314" t="s">
        <v>2461</v>
      </c>
      <c r="H621" s="315"/>
      <c r="I621" s="297">
        <v>0</v>
      </c>
      <c r="J621" s="301"/>
      <c r="K621" s="316">
        <f t="shared" si="25"/>
        <v>0</v>
      </c>
      <c r="L621" s="284"/>
      <c r="Q621" s="302"/>
    </row>
    <row r="622" spans="1:17" ht="15" customHeight="1" x14ac:dyDescent="0.25">
      <c r="A622" s="293" t="s">
        <v>2294</v>
      </c>
      <c r="B622" s="311" t="s">
        <v>792</v>
      </c>
      <c r="C622" s="311" t="s">
        <v>792</v>
      </c>
      <c r="D622" s="311" t="s">
        <v>2414</v>
      </c>
      <c r="E622" s="312" t="s">
        <v>2462</v>
      </c>
      <c r="F622" s="313" t="s">
        <v>2462</v>
      </c>
      <c r="G622" s="314" t="s">
        <v>2463</v>
      </c>
      <c r="H622" s="315"/>
      <c r="I622" s="297">
        <v>0</v>
      </c>
      <c r="J622" s="301"/>
      <c r="K622" s="316">
        <f t="shared" si="25"/>
        <v>0</v>
      </c>
      <c r="L622" s="284"/>
      <c r="Q622" s="302"/>
    </row>
    <row r="623" spans="1:17" ht="15" customHeight="1" x14ac:dyDescent="0.25">
      <c r="A623" s="293" t="s">
        <v>2294</v>
      </c>
      <c r="B623" s="311" t="s">
        <v>792</v>
      </c>
      <c r="C623" s="311" t="s">
        <v>792</v>
      </c>
      <c r="D623" s="311" t="s">
        <v>2414</v>
      </c>
      <c r="E623" s="312" t="s">
        <v>2464</v>
      </c>
      <c r="F623" s="313" t="s">
        <v>2464</v>
      </c>
      <c r="G623" s="314" t="s">
        <v>2465</v>
      </c>
      <c r="H623" s="315"/>
      <c r="I623" s="297">
        <v>0</v>
      </c>
      <c r="J623" s="301"/>
      <c r="K623" s="316">
        <f t="shared" si="25"/>
        <v>0</v>
      </c>
      <c r="L623" s="284"/>
      <c r="Q623" s="302"/>
    </row>
    <row r="624" spans="1:17" ht="15" customHeight="1" x14ac:dyDescent="0.25">
      <c r="A624" s="293" t="s">
        <v>2294</v>
      </c>
      <c r="B624" s="288" t="s">
        <v>792</v>
      </c>
      <c r="C624" s="288" t="s">
        <v>792</v>
      </c>
      <c r="D624" s="288" t="s">
        <v>2414</v>
      </c>
      <c r="E624" s="299" t="s">
        <v>2466</v>
      </c>
      <c r="F624" s="300" t="s">
        <v>2466</v>
      </c>
      <c r="G624" s="296" t="s">
        <v>2467</v>
      </c>
      <c r="H624" s="292"/>
      <c r="I624" s="297">
        <v>0</v>
      </c>
      <c r="J624" s="301"/>
      <c r="K624" s="301">
        <f t="shared" si="25"/>
        <v>0</v>
      </c>
      <c r="L624" s="284"/>
      <c r="Q624" s="302"/>
    </row>
    <row r="625" spans="1:17" ht="15" customHeight="1" x14ac:dyDescent="0.25">
      <c r="A625" s="293" t="s">
        <v>2294</v>
      </c>
      <c r="B625" s="288" t="s">
        <v>792</v>
      </c>
      <c r="C625" s="288" t="s">
        <v>792</v>
      </c>
      <c r="D625" s="288" t="s">
        <v>2414</v>
      </c>
      <c r="E625" s="294" t="s">
        <v>2468</v>
      </c>
      <c r="F625" s="295" t="s">
        <v>2468</v>
      </c>
      <c r="G625" s="296" t="s">
        <v>2469</v>
      </c>
      <c r="H625" s="292"/>
      <c r="I625" s="297">
        <v>0</v>
      </c>
      <c r="J625" s="301"/>
      <c r="K625" s="301">
        <f t="shared" si="25"/>
        <v>0</v>
      </c>
      <c r="L625" s="284"/>
      <c r="Q625" s="302"/>
    </row>
    <row r="626" spans="1:17" ht="15" customHeight="1" x14ac:dyDescent="0.25">
      <c r="A626" s="293" t="s">
        <v>2312</v>
      </c>
      <c r="B626" s="288" t="s">
        <v>800</v>
      </c>
      <c r="C626" s="288" t="s">
        <v>800</v>
      </c>
      <c r="D626" s="288" t="s">
        <v>2431</v>
      </c>
      <c r="E626" s="299" t="s">
        <v>2470</v>
      </c>
      <c r="F626" s="300" t="s">
        <v>2470</v>
      </c>
      <c r="G626" s="296" t="s">
        <v>2471</v>
      </c>
      <c r="H626" s="292"/>
      <c r="I626" s="297">
        <v>1175804.46</v>
      </c>
      <c r="J626" s="301"/>
      <c r="K626" s="301">
        <f t="shared" si="25"/>
        <v>1175804.46</v>
      </c>
      <c r="L626" s="284"/>
      <c r="Q626" s="302"/>
    </row>
    <row r="627" spans="1:17" ht="15" customHeight="1" x14ac:dyDescent="0.25">
      <c r="A627" s="293" t="s">
        <v>2312</v>
      </c>
      <c r="B627" s="288" t="s">
        <v>800</v>
      </c>
      <c r="C627" s="288"/>
      <c r="D627" s="288"/>
      <c r="E627" s="299" t="s">
        <v>2472</v>
      </c>
      <c r="F627" s="300"/>
      <c r="G627" s="296" t="s">
        <v>2473</v>
      </c>
      <c r="H627" s="292"/>
      <c r="I627" s="297">
        <v>0</v>
      </c>
      <c r="J627" s="301"/>
      <c r="K627" s="301">
        <f t="shared" si="25"/>
        <v>0</v>
      </c>
      <c r="L627" s="284"/>
      <c r="Q627" s="302"/>
    </row>
    <row r="628" spans="1:17" ht="15" customHeight="1" x14ac:dyDescent="0.25">
      <c r="A628" s="293" t="s">
        <v>2312</v>
      </c>
      <c r="B628" s="288" t="s">
        <v>800</v>
      </c>
      <c r="C628" s="288"/>
      <c r="D628" s="288"/>
      <c r="E628" s="299" t="s">
        <v>2474</v>
      </c>
      <c r="F628" s="300"/>
      <c r="G628" s="296" t="s">
        <v>2475</v>
      </c>
      <c r="H628" s="292"/>
      <c r="I628" s="297">
        <v>0</v>
      </c>
      <c r="J628" s="301"/>
      <c r="K628" s="301">
        <f t="shared" si="25"/>
        <v>0</v>
      </c>
      <c r="L628" s="284"/>
      <c r="Q628" s="302"/>
    </row>
    <row r="629" spans="1:17" ht="15" customHeight="1" x14ac:dyDescent="0.25">
      <c r="A629" s="293" t="s">
        <v>2312</v>
      </c>
      <c r="B629" s="288"/>
      <c r="C629" s="288" t="s">
        <v>800</v>
      </c>
      <c r="D629" s="288" t="s">
        <v>2431</v>
      </c>
      <c r="E629" s="295" t="s">
        <v>2476</v>
      </c>
      <c r="F629" s="295" t="s">
        <v>2476</v>
      </c>
      <c r="G629" s="296" t="s">
        <v>2477</v>
      </c>
      <c r="H629" s="292"/>
      <c r="I629" s="297">
        <v>218415.7</v>
      </c>
      <c r="J629" s="301"/>
      <c r="K629" s="301">
        <f t="shared" si="25"/>
        <v>218415.7</v>
      </c>
      <c r="L629" s="284"/>
      <c r="Q629" s="302"/>
    </row>
    <row r="630" spans="1:17" ht="15" customHeight="1" x14ac:dyDescent="0.25">
      <c r="A630" s="293" t="s">
        <v>2312</v>
      </c>
      <c r="B630" s="288" t="s">
        <v>800</v>
      </c>
      <c r="C630" s="288"/>
      <c r="D630" s="288"/>
      <c r="E630" s="299" t="s">
        <v>2478</v>
      </c>
      <c r="F630" s="300"/>
      <c r="G630" s="296" t="s">
        <v>2479</v>
      </c>
      <c r="H630" s="292"/>
      <c r="I630" s="297">
        <v>0</v>
      </c>
      <c r="J630" s="301"/>
      <c r="K630" s="301">
        <f t="shared" si="25"/>
        <v>0</v>
      </c>
      <c r="L630" s="284"/>
      <c r="Q630" s="302"/>
    </row>
    <row r="631" spans="1:17" ht="15" customHeight="1" x14ac:dyDescent="0.25">
      <c r="A631" s="293" t="s">
        <v>2312</v>
      </c>
      <c r="B631" s="288"/>
      <c r="C631" s="288" t="s">
        <v>800</v>
      </c>
      <c r="D631" s="288" t="s">
        <v>2431</v>
      </c>
      <c r="E631" s="295" t="s">
        <v>2480</v>
      </c>
      <c r="F631" s="295" t="s">
        <v>2480</v>
      </c>
      <c r="G631" s="296" t="s">
        <v>2481</v>
      </c>
      <c r="H631" s="292"/>
      <c r="I631" s="297">
        <v>108804.84</v>
      </c>
      <c r="J631" s="301"/>
      <c r="K631" s="301">
        <f t="shared" si="25"/>
        <v>108804.84</v>
      </c>
      <c r="L631" s="284"/>
      <c r="Q631" s="302"/>
    </row>
    <row r="632" spans="1:17" ht="15" customHeight="1" x14ac:dyDescent="0.25">
      <c r="A632" s="293" t="s">
        <v>2312</v>
      </c>
      <c r="B632" s="288" t="s">
        <v>800</v>
      </c>
      <c r="C632" s="288" t="s">
        <v>800</v>
      </c>
      <c r="D632" s="288" t="s">
        <v>2431</v>
      </c>
      <c r="E632" s="299" t="s">
        <v>2482</v>
      </c>
      <c r="F632" s="300" t="s">
        <v>2482</v>
      </c>
      <c r="G632" s="296" t="s">
        <v>2483</v>
      </c>
      <c r="H632" s="292"/>
      <c r="I632" s="297">
        <v>0</v>
      </c>
      <c r="J632" s="301"/>
      <c r="K632" s="301">
        <f t="shared" si="25"/>
        <v>0</v>
      </c>
      <c r="L632" s="284"/>
      <c r="Q632" s="302"/>
    </row>
    <row r="633" spans="1:17" ht="15" customHeight="1" x14ac:dyDescent="0.25">
      <c r="A633" s="293" t="s">
        <v>2312</v>
      </c>
      <c r="B633" s="288" t="s">
        <v>800</v>
      </c>
      <c r="C633" s="288" t="s">
        <v>800</v>
      </c>
      <c r="D633" s="288" t="s">
        <v>2431</v>
      </c>
      <c r="E633" s="299" t="s">
        <v>2484</v>
      </c>
      <c r="F633" s="300" t="s">
        <v>2484</v>
      </c>
      <c r="G633" s="296" t="s">
        <v>2485</v>
      </c>
      <c r="H633" s="292"/>
      <c r="I633" s="297">
        <v>0</v>
      </c>
      <c r="J633" s="301"/>
      <c r="K633" s="301">
        <f t="shared" si="25"/>
        <v>0</v>
      </c>
      <c r="L633" s="284"/>
      <c r="Q633" s="302"/>
    </row>
    <row r="634" spans="1:17" ht="15" customHeight="1" x14ac:dyDescent="0.25">
      <c r="A634" s="293" t="s">
        <v>2312</v>
      </c>
      <c r="B634" s="311" t="s">
        <v>800</v>
      </c>
      <c r="C634" s="311" t="s">
        <v>800</v>
      </c>
      <c r="D634" s="311" t="s">
        <v>2431</v>
      </c>
      <c r="E634" s="312" t="s">
        <v>2486</v>
      </c>
      <c r="F634" s="313" t="s">
        <v>2486</v>
      </c>
      <c r="G634" s="314" t="s">
        <v>2487</v>
      </c>
      <c r="H634" s="315"/>
      <c r="I634" s="297">
        <v>0</v>
      </c>
      <c r="J634" s="301"/>
      <c r="K634" s="316">
        <f t="shared" si="25"/>
        <v>0</v>
      </c>
      <c r="L634" s="284"/>
      <c r="Q634" s="302"/>
    </row>
    <row r="635" spans="1:17" ht="15" customHeight="1" x14ac:dyDescent="0.25">
      <c r="A635" s="293" t="s">
        <v>2312</v>
      </c>
      <c r="B635" s="311" t="s">
        <v>800</v>
      </c>
      <c r="C635" s="311" t="s">
        <v>800</v>
      </c>
      <c r="D635" s="311" t="s">
        <v>2431</v>
      </c>
      <c r="E635" s="317" t="s">
        <v>2488</v>
      </c>
      <c r="F635" s="332" t="s">
        <v>2488</v>
      </c>
      <c r="G635" s="314" t="s">
        <v>2489</v>
      </c>
      <c r="H635" s="315"/>
      <c r="I635" s="297">
        <v>455529.85</v>
      </c>
      <c r="J635" s="301"/>
      <c r="K635" s="316">
        <f t="shared" si="25"/>
        <v>455529.85</v>
      </c>
      <c r="L635" s="284"/>
      <c r="Q635" s="302"/>
    </row>
    <row r="636" spans="1:17" ht="15" customHeight="1" x14ac:dyDescent="0.25">
      <c r="A636" s="279"/>
      <c r="B636" s="279"/>
      <c r="C636" s="279"/>
      <c r="D636" s="279"/>
      <c r="E636" s="285" t="s">
        <v>2490</v>
      </c>
      <c r="F636" s="286" t="s">
        <v>2490</v>
      </c>
      <c r="G636" s="282" t="s">
        <v>2491</v>
      </c>
      <c r="H636" s="283">
        <f>SUM(H637:H654)</f>
        <v>0</v>
      </c>
      <c r="I636" s="297">
        <v>0</v>
      </c>
      <c r="J636" s="283">
        <f>SUM(J637:J654)</f>
        <v>0</v>
      </c>
      <c r="K636" s="283">
        <f>SUM(K637:K654)</f>
        <v>0</v>
      </c>
      <c r="L636" s="284"/>
    </row>
    <row r="637" spans="1:17" ht="15" customHeight="1" x14ac:dyDescent="0.25">
      <c r="A637" s="287" t="s">
        <v>2294</v>
      </c>
      <c r="B637" s="311" t="s">
        <v>794</v>
      </c>
      <c r="C637" s="311" t="s">
        <v>794</v>
      </c>
      <c r="D637" s="311" t="s">
        <v>2414</v>
      </c>
      <c r="E637" s="312" t="s">
        <v>2492</v>
      </c>
      <c r="F637" s="313" t="s">
        <v>2492</v>
      </c>
      <c r="G637" s="314" t="s">
        <v>2493</v>
      </c>
      <c r="H637" s="315"/>
      <c r="I637" s="297">
        <v>0</v>
      </c>
      <c r="J637" s="301"/>
      <c r="K637" s="316">
        <f t="shared" ref="K637:K654" si="26">+I637+J637</f>
        <v>0</v>
      </c>
      <c r="L637" s="284"/>
      <c r="Q637" s="302"/>
    </row>
    <row r="638" spans="1:17" ht="15" customHeight="1" x14ac:dyDescent="0.25">
      <c r="A638" s="287" t="s">
        <v>2294</v>
      </c>
      <c r="B638" s="311" t="s">
        <v>794</v>
      </c>
      <c r="C638" s="311" t="s">
        <v>794</v>
      </c>
      <c r="D638" s="311" t="s">
        <v>2414</v>
      </c>
      <c r="E638" s="312" t="s">
        <v>2494</v>
      </c>
      <c r="F638" s="313" t="s">
        <v>2494</v>
      </c>
      <c r="G638" s="314" t="s">
        <v>2495</v>
      </c>
      <c r="H638" s="315"/>
      <c r="I638" s="297">
        <v>0</v>
      </c>
      <c r="J638" s="301"/>
      <c r="K638" s="316">
        <f t="shared" si="26"/>
        <v>0</v>
      </c>
      <c r="L638" s="284"/>
      <c r="Q638" s="302"/>
    </row>
    <row r="639" spans="1:17" ht="15" customHeight="1" x14ac:dyDescent="0.25">
      <c r="A639" s="287" t="s">
        <v>2294</v>
      </c>
      <c r="B639" s="311" t="s">
        <v>794</v>
      </c>
      <c r="C639" s="311" t="s">
        <v>794</v>
      </c>
      <c r="D639" s="311" t="s">
        <v>2414</v>
      </c>
      <c r="E639" s="312" t="s">
        <v>2496</v>
      </c>
      <c r="F639" s="313" t="s">
        <v>2496</v>
      </c>
      <c r="G639" s="314" t="s">
        <v>2497</v>
      </c>
      <c r="H639" s="315"/>
      <c r="I639" s="297">
        <v>0</v>
      </c>
      <c r="J639" s="301"/>
      <c r="K639" s="316">
        <f t="shared" si="26"/>
        <v>0</v>
      </c>
      <c r="L639" s="284"/>
      <c r="Q639" s="302"/>
    </row>
    <row r="640" spans="1:17" ht="15" customHeight="1" x14ac:dyDescent="0.25">
      <c r="A640" s="287" t="s">
        <v>2294</v>
      </c>
      <c r="B640" s="311" t="s">
        <v>794</v>
      </c>
      <c r="C640" s="311" t="s">
        <v>794</v>
      </c>
      <c r="D640" s="311" t="s">
        <v>2414</v>
      </c>
      <c r="E640" s="312" t="s">
        <v>2498</v>
      </c>
      <c r="F640" s="313" t="s">
        <v>2498</v>
      </c>
      <c r="G640" s="314" t="s">
        <v>2499</v>
      </c>
      <c r="H640" s="315"/>
      <c r="I640" s="297">
        <v>0</v>
      </c>
      <c r="J640" s="301"/>
      <c r="K640" s="316">
        <f t="shared" si="26"/>
        <v>0</v>
      </c>
      <c r="L640" s="284"/>
      <c r="Q640" s="302"/>
    </row>
    <row r="641" spans="1:17" ht="15" customHeight="1" x14ac:dyDescent="0.25">
      <c r="A641" s="287" t="s">
        <v>2294</v>
      </c>
      <c r="B641" s="311" t="s">
        <v>794</v>
      </c>
      <c r="C641" s="311" t="s">
        <v>794</v>
      </c>
      <c r="D641" s="311" t="s">
        <v>2414</v>
      </c>
      <c r="E641" s="312" t="s">
        <v>2500</v>
      </c>
      <c r="F641" s="313" t="s">
        <v>2500</v>
      </c>
      <c r="G641" s="314" t="s">
        <v>2501</v>
      </c>
      <c r="H641" s="315"/>
      <c r="I641" s="297">
        <v>0</v>
      </c>
      <c r="J641" s="301"/>
      <c r="K641" s="316">
        <f t="shared" si="26"/>
        <v>0</v>
      </c>
      <c r="L641" s="284"/>
      <c r="Q641" s="302"/>
    </row>
    <row r="642" spans="1:17" ht="15" customHeight="1" x14ac:dyDescent="0.25">
      <c r="A642" s="287" t="s">
        <v>2294</v>
      </c>
      <c r="B642" s="288" t="s">
        <v>794</v>
      </c>
      <c r="C642" s="288" t="s">
        <v>794</v>
      </c>
      <c r="D642" s="288" t="s">
        <v>2414</v>
      </c>
      <c r="E642" s="299" t="s">
        <v>2502</v>
      </c>
      <c r="F642" s="300" t="s">
        <v>2502</v>
      </c>
      <c r="G642" s="296" t="s">
        <v>2503</v>
      </c>
      <c r="H642" s="292"/>
      <c r="I642" s="297">
        <v>0</v>
      </c>
      <c r="J642" s="301"/>
      <c r="K642" s="301">
        <f t="shared" si="26"/>
        <v>0</v>
      </c>
      <c r="L642" s="284"/>
      <c r="Q642" s="302"/>
    </row>
    <row r="643" spans="1:17" ht="15" customHeight="1" x14ac:dyDescent="0.25">
      <c r="A643" s="287" t="s">
        <v>2294</v>
      </c>
      <c r="B643" s="288" t="s">
        <v>794</v>
      </c>
      <c r="C643" s="288" t="s">
        <v>794</v>
      </c>
      <c r="D643" s="288" t="s">
        <v>2414</v>
      </c>
      <c r="E643" s="299" t="s">
        <v>2504</v>
      </c>
      <c r="F643" s="300" t="s">
        <v>2504</v>
      </c>
      <c r="G643" s="296" t="s">
        <v>2505</v>
      </c>
      <c r="H643" s="292"/>
      <c r="I643" s="297">
        <v>0</v>
      </c>
      <c r="J643" s="301"/>
      <c r="K643" s="301">
        <f t="shared" si="26"/>
        <v>0</v>
      </c>
      <c r="L643" s="284"/>
      <c r="Q643" s="302"/>
    </row>
    <row r="644" spans="1:17" ht="15" customHeight="1" x14ac:dyDescent="0.25">
      <c r="A644" s="287" t="s">
        <v>2294</v>
      </c>
      <c r="B644" s="288" t="s">
        <v>794</v>
      </c>
      <c r="C644" s="288" t="s">
        <v>794</v>
      </c>
      <c r="D644" s="288" t="s">
        <v>2414</v>
      </c>
      <c r="E644" s="299" t="s">
        <v>2506</v>
      </c>
      <c r="F644" s="300" t="s">
        <v>2506</v>
      </c>
      <c r="G644" s="296" t="s">
        <v>2507</v>
      </c>
      <c r="H644" s="292"/>
      <c r="I644" s="297">
        <v>0</v>
      </c>
      <c r="J644" s="301"/>
      <c r="K644" s="301">
        <f t="shared" si="26"/>
        <v>0</v>
      </c>
      <c r="L644" s="284"/>
      <c r="Q644" s="302"/>
    </row>
    <row r="645" spans="1:17" ht="15" customHeight="1" x14ac:dyDescent="0.25">
      <c r="A645" s="287" t="s">
        <v>2312</v>
      </c>
      <c r="B645" s="288" t="s">
        <v>802</v>
      </c>
      <c r="C645" s="288" t="s">
        <v>802</v>
      </c>
      <c r="D645" s="288" t="s">
        <v>2431</v>
      </c>
      <c r="E645" s="299" t="s">
        <v>2508</v>
      </c>
      <c r="F645" s="300" t="s">
        <v>2508</v>
      </c>
      <c r="G645" s="296" t="s">
        <v>2509</v>
      </c>
      <c r="H645" s="292"/>
      <c r="I645" s="297">
        <v>0</v>
      </c>
      <c r="J645" s="301"/>
      <c r="K645" s="301">
        <f t="shared" si="26"/>
        <v>0</v>
      </c>
      <c r="L645" s="284"/>
      <c r="Q645" s="302"/>
    </row>
    <row r="646" spans="1:17" ht="15" customHeight="1" x14ac:dyDescent="0.25">
      <c r="A646" s="287" t="s">
        <v>2312</v>
      </c>
      <c r="B646" s="288" t="s">
        <v>802</v>
      </c>
      <c r="C646" s="288"/>
      <c r="D646" s="288"/>
      <c r="E646" s="299" t="s">
        <v>2510</v>
      </c>
      <c r="F646" s="300"/>
      <c r="G646" s="296" t="s">
        <v>2511</v>
      </c>
      <c r="H646" s="292"/>
      <c r="I646" s="297">
        <v>0</v>
      </c>
      <c r="J646" s="301"/>
      <c r="K646" s="301">
        <f t="shared" si="26"/>
        <v>0</v>
      </c>
      <c r="L646" s="284"/>
      <c r="Q646" s="302"/>
    </row>
    <row r="647" spans="1:17" ht="15" customHeight="1" x14ac:dyDescent="0.25">
      <c r="A647" s="287" t="s">
        <v>2312</v>
      </c>
      <c r="B647" s="288" t="s">
        <v>802</v>
      </c>
      <c r="C647" s="288"/>
      <c r="D647" s="288"/>
      <c r="E647" s="299" t="s">
        <v>2512</v>
      </c>
      <c r="F647" s="300"/>
      <c r="G647" s="296" t="s">
        <v>2513</v>
      </c>
      <c r="H647" s="292"/>
      <c r="I647" s="297">
        <v>0</v>
      </c>
      <c r="J647" s="301"/>
      <c r="K647" s="301">
        <f t="shared" si="26"/>
        <v>0</v>
      </c>
      <c r="L647" s="284"/>
      <c r="Q647" s="302"/>
    </row>
    <row r="648" spans="1:17" ht="15" customHeight="1" x14ac:dyDescent="0.25">
      <c r="A648" s="287" t="s">
        <v>2312</v>
      </c>
      <c r="B648" s="288"/>
      <c r="C648" s="288" t="s">
        <v>802</v>
      </c>
      <c r="D648" s="288" t="s">
        <v>2431</v>
      </c>
      <c r="E648" s="299"/>
      <c r="F648" s="295" t="s">
        <v>2514</v>
      </c>
      <c r="G648" s="296" t="s">
        <v>2515</v>
      </c>
      <c r="H648" s="292"/>
      <c r="I648" s="297">
        <v>0</v>
      </c>
      <c r="J648" s="301"/>
      <c r="K648" s="301">
        <f t="shared" si="26"/>
        <v>0</v>
      </c>
      <c r="L648" s="284"/>
      <c r="Q648" s="302"/>
    </row>
    <row r="649" spans="1:17" ht="15" customHeight="1" x14ac:dyDescent="0.25">
      <c r="A649" s="287" t="s">
        <v>2312</v>
      </c>
      <c r="B649" s="288" t="s">
        <v>802</v>
      </c>
      <c r="C649" s="288"/>
      <c r="D649" s="288"/>
      <c r="E649" s="299" t="s">
        <v>2516</v>
      </c>
      <c r="F649" s="300"/>
      <c r="G649" s="296" t="s">
        <v>2517</v>
      </c>
      <c r="H649" s="292"/>
      <c r="I649" s="297">
        <v>0</v>
      </c>
      <c r="J649" s="301"/>
      <c r="K649" s="301">
        <f t="shared" si="26"/>
        <v>0</v>
      </c>
      <c r="L649" s="284"/>
      <c r="Q649" s="302"/>
    </row>
    <row r="650" spans="1:17" ht="15" customHeight="1" x14ac:dyDescent="0.25">
      <c r="A650" s="287" t="s">
        <v>2312</v>
      </c>
      <c r="B650" s="288"/>
      <c r="C650" s="288" t="s">
        <v>802</v>
      </c>
      <c r="D650" s="288" t="s">
        <v>2431</v>
      </c>
      <c r="E650" s="299"/>
      <c r="F650" s="295" t="s">
        <v>2518</v>
      </c>
      <c r="G650" s="296" t="s">
        <v>2519</v>
      </c>
      <c r="H650" s="292"/>
      <c r="I650" s="297">
        <v>0</v>
      </c>
      <c r="J650" s="301"/>
      <c r="K650" s="301">
        <f t="shared" si="26"/>
        <v>0</v>
      </c>
      <c r="L650" s="284"/>
      <c r="Q650" s="302"/>
    </row>
    <row r="651" spans="1:17" ht="15" customHeight="1" x14ac:dyDescent="0.25">
      <c r="A651" s="287" t="s">
        <v>2312</v>
      </c>
      <c r="B651" s="288" t="s">
        <v>802</v>
      </c>
      <c r="C651" s="288" t="s">
        <v>802</v>
      </c>
      <c r="D651" s="288" t="s">
        <v>2431</v>
      </c>
      <c r="E651" s="299" t="s">
        <v>2520</v>
      </c>
      <c r="F651" s="300" t="s">
        <v>2520</v>
      </c>
      <c r="G651" s="296" t="s">
        <v>2521</v>
      </c>
      <c r="H651" s="292"/>
      <c r="I651" s="297">
        <v>0</v>
      </c>
      <c r="J651" s="301"/>
      <c r="K651" s="301">
        <f t="shared" si="26"/>
        <v>0</v>
      </c>
      <c r="L651" s="284"/>
      <c r="Q651" s="302"/>
    </row>
    <row r="652" spans="1:17" ht="15" customHeight="1" x14ac:dyDescent="0.25">
      <c r="A652" s="287" t="s">
        <v>2312</v>
      </c>
      <c r="B652" s="288" t="s">
        <v>802</v>
      </c>
      <c r="C652" s="288" t="s">
        <v>802</v>
      </c>
      <c r="D652" s="288" t="s">
        <v>2431</v>
      </c>
      <c r="E652" s="299" t="s">
        <v>2522</v>
      </c>
      <c r="F652" s="300" t="s">
        <v>2522</v>
      </c>
      <c r="G652" s="296" t="s">
        <v>2523</v>
      </c>
      <c r="H652" s="292"/>
      <c r="I652" s="297">
        <v>0</v>
      </c>
      <c r="J652" s="301"/>
      <c r="K652" s="301">
        <f t="shared" si="26"/>
        <v>0</v>
      </c>
      <c r="L652" s="284"/>
      <c r="Q652" s="302"/>
    </row>
    <row r="653" spans="1:17" ht="15" customHeight="1" x14ac:dyDescent="0.25">
      <c r="A653" s="287" t="s">
        <v>2312</v>
      </c>
      <c r="B653" s="311" t="s">
        <v>802</v>
      </c>
      <c r="C653" s="311" t="s">
        <v>802</v>
      </c>
      <c r="D653" s="311" t="s">
        <v>2431</v>
      </c>
      <c r="E653" s="312" t="s">
        <v>2524</v>
      </c>
      <c r="F653" s="313" t="s">
        <v>2524</v>
      </c>
      <c r="G653" s="314" t="s">
        <v>2525</v>
      </c>
      <c r="H653" s="315"/>
      <c r="I653" s="297">
        <v>0</v>
      </c>
      <c r="J653" s="301"/>
      <c r="K653" s="316">
        <f t="shared" si="26"/>
        <v>0</v>
      </c>
      <c r="L653" s="284"/>
      <c r="Q653" s="302"/>
    </row>
    <row r="654" spans="1:17" ht="15" customHeight="1" x14ac:dyDescent="0.25">
      <c r="A654" s="287" t="s">
        <v>2312</v>
      </c>
      <c r="B654" s="311" t="s">
        <v>802</v>
      </c>
      <c r="C654" s="311" t="s">
        <v>802</v>
      </c>
      <c r="D654" s="311" t="s">
        <v>2431</v>
      </c>
      <c r="E654" s="312" t="s">
        <v>2526</v>
      </c>
      <c r="F654" s="313" t="s">
        <v>2526</v>
      </c>
      <c r="G654" s="314" t="s">
        <v>2527</v>
      </c>
      <c r="H654" s="315"/>
      <c r="I654" s="297">
        <v>0</v>
      </c>
      <c r="J654" s="301"/>
      <c r="K654" s="316">
        <f t="shared" si="26"/>
        <v>0</v>
      </c>
      <c r="L654" s="284"/>
      <c r="Q654" s="302"/>
    </row>
    <row r="655" spans="1:17" ht="15" customHeight="1" x14ac:dyDescent="0.25">
      <c r="A655" s="279"/>
      <c r="B655" s="279"/>
      <c r="C655" s="279"/>
      <c r="D655" s="279"/>
      <c r="E655" s="285" t="s">
        <v>2528</v>
      </c>
      <c r="F655" s="286" t="s">
        <v>2528</v>
      </c>
      <c r="G655" s="282" t="s">
        <v>2529</v>
      </c>
      <c r="H655" s="283">
        <f>+H656+H675+H694</f>
        <v>0</v>
      </c>
      <c r="I655" s="297">
        <v>0</v>
      </c>
      <c r="J655" s="283">
        <f>+J656+J675+J694</f>
        <v>0</v>
      </c>
      <c r="K655" s="283">
        <f>+K656+K675+K694</f>
        <v>9786138.5300000012</v>
      </c>
      <c r="L655" s="284"/>
    </row>
    <row r="656" spans="1:17" ht="15" customHeight="1" x14ac:dyDescent="0.25">
      <c r="A656" s="279"/>
      <c r="B656" s="279"/>
      <c r="C656" s="279"/>
      <c r="D656" s="279"/>
      <c r="E656" s="285" t="s">
        <v>2530</v>
      </c>
      <c r="F656" s="286" t="s">
        <v>2530</v>
      </c>
      <c r="G656" s="282" t="s">
        <v>2531</v>
      </c>
      <c r="H656" s="283">
        <f>SUM(H657:H674)</f>
        <v>0</v>
      </c>
      <c r="I656" s="297">
        <v>0</v>
      </c>
      <c r="J656" s="283">
        <f>SUM(J657:J674)</f>
        <v>0</v>
      </c>
      <c r="K656" s="283">
        <f>SUM(K657:K674)</f>
        <v>9148777.4600000009</v>
      </c>
      <c r="L656" s="284"/>
    </row>
    <row r="657" spans="1:17" ht="15" customHeight="1" x14ac:dyDescent="0.25">
      <c r="A657" s="293" t="s">
        <v>2294</v>
      </c>
      <c r="B657" s="311" t="s">
        <v>808</v>
      </c>
      <c r="C657" s="311" t="s">
        <v>808</v>
      </c>
      <c r="D657" s="311" t="s">
        <v>2532</v>
      </c>
      <c r="E657" s="312" t="s">
        <v>2533</v>
      </c>
      <c r="F657" s="313" t="s">
        <v>2533</v>
      </c>
      <c r="G657" s="314" t="s">
        <v>2534</v>
      </c>
      <c r="H657" s="315"/>
      <c r="I657" s="297">
        <v>816553.92</v>
      </c>
      <c r="J657" s="301"/>
      <c r="K657" s="316">
        <f t="shared" ref="K657:K674" si="27">+I657+J657</f>
        <v>816553.92</v>
      </c>
      <c r="L657" s="284"/>
      <c r="Q657" s="302"/>
    </row>
    <row r="658" spans="1:17" ht="15" customHeight="1" x14ac:dyDescent="0.25">
      <c r="A658" s="293" t="s">
        <v>2294</v>
      </c>
      <c r="B658" s="311" t="s">
        <v>808</v>
      </c>
      <c r="C658" s="311" t="s">
        <v>808</v>
      </c>
      <c r="D658" s="311" t="s">
        <v>2532</v>
      </c>
      <c r="E658" s="312" t="s">
        <v>2535</v>
      </c>
      <c r="F658" s="313" t="s">
        <v>2535</v>
      </c>
      <c r="G658" s="314" t="s">
        <v>2536</v>
      </c>
      <c r="H658" s="315"/>
      <c r="I658" s="297">
        <v>546502.09</v>
      </c>
      <c r="J658" s="301"/>
      <c r="K658" s="316">
        <f t="shared" si="27"/>
        <v>546502.09</v>
      </c>
      <c r="L658" s="284"/>
      <c r="Q658" s="302"/>
    </row>
    <row r="659" spans="1:17" ht="15" customHeight="1" x14ac:dyDescent="0.25">
      <c r="A659" s="293" t="s">
        <v>2294</v>
      </c>
      <c r="B659" s="311" t="s">
        <v>808</v>
      </c>
      <c r="C659" s="311" t="s">
        <v>808</v>
      </c>
      <c r="D659" s="311" t="s">
        <v>2532</v>
      </c>
      <c r="E659" s="312" t="s">
        <v>2537</v>
      </c>
      <c r="F659" s="313" t="s">
        <v>2537</v>
      </c>
      <c r="G659" s="314" t="s">
        <v>2538</v>
      </c>
      <c r="H659" s="315"/>
      <c r="I659" s="297">
        <v>0</v>
      </c>
      <c r="J659" s="301"/>
      <c r="K659" s="316">
        <f t="shared" si="27"/>
        <v>0</v>
      </c>
      <c r="L659" s="284"/>
      <c r="Q659" s="302"/>
    </row>
    <row r="660" spans="1:17" ht="15" customHeight="1" x14ac:dyDescent="0.25">
      <c r="A660" s="293" t="s">
        <v>2294</v>
      </c>
      <c r="B660" s="311" t="s">
        <v>808</v>
      </c>
      <c r="C660" s="311" t="s">
        <v>808</v>
      </c>
      <c r="D660" s="311" t="s">
        <v>2532</v>
      </c>
      <c r="E660" s="317" t="s">
        <v>2539</v>
      </c>
      <c r="F660" s="332" t="s">
        <v>2539</v>
      </c>
      <c r="G660" s="314" t="s">
        <v>2540</v>
      </c>
      <c r="H660" s="315"/>
      <c r="I660" s="297">
        <v>33258.629999999997</v>
      </c>
      <c r="J660" s="301"/>
      <c r="K660" s="316">
        <f t="shared" si="27"/>
        <v>33258.629999999997</v>
      </c>
      <c r="L660" s="284"/>
      <c r="Q660" s="302"/>
    </row>
    <row r="661" spans="1:17" ht="15" customHeight="1" x14ac:dyDescent="0.25">
      <c r="A661" s="293" t="s">
        <v>2294</v>
      </c>
      <c r="B661" s="311" t="s">
        <v>808</v>
      </c>
      <c r="C661" s="311" t="s">
        <v>808</v>
      </c>
      <c r="D661" s="311" t="s">
        <v>2532</v>
      </c>
      <c r="E661" s="312" t="s">
        <v>2541</v>
      </c>
      <c r="F661" s="313" t="s">
        <v>2541</v>
      </c>
      <c r="G661" s="314" t="s">
        <v>2542</v>
      </c>
      <c r="H661" s="315"/>
      <c r="I661" s="297">
        <v>9326.92</v>
      </c>
      <c r="J661" s="301"/>
      <c r="K661" s="316">
        <f t="shared" si="27"/>
        <v>9326.92</v>
      </c>
      <c r="L661" s="284"/>
      <c r="Q661" s="302"/>
    </row>
    <row r="662" spans="1:17" ht="15" customHeight="1" x14ac:dyDescent="0.25">
      <c r="A662" s="293" t="s">
        <v>2294</v>
      </c>
      <c r="B662" s="311" t="s">
        <v>808</v>
      </c>
      <c r="C662" s="311" t="s">
        <v>808</v>
      </c>
      <c r="D662" s="311" t="s">
        <v>2532</v>
      </c>
      <c r="E662" s="312" t="s">
        <v>2543</v>
      </c>
      <c r="F662" s="313" t="s">
        <v>2543</v>
      </c>
      <c r="G662" s="314" t="s">
        <v>2544</v>
      </c>
      <c r="H662" s="315"/>
      <c r="I662" s="297">
        <v>0</v>
      </c>
      <c r="J662" s="301"/>
      <c r="K662" s="316">
        <f t="shared" si="27"/>
        <v>0</v>
      </c>
      <c r="L662" s="284"/>
      <c r="Q662" s="302"/>
    </row>
    <row r="663" spans="1:17" ht="15" customHeight="1" x14ac:dyDescent="0.25">
      <c r="A663" s="293" t="s">
        <v>2294</v>
      </c>
      <c r="B663" s="311" t="s">
        <v>808</v>
      </c>
      <c r="C663" s="311" t="s">
        <v>808</v>
      </c>
      <c r="D663" s="311" t="s">
        <v>2532</v>
      </c>
      <c r="E663" s="312" t="s">
        <v>2545</v>
      </c>
      <c r="F663" s="313" t="s">
        <v>2545</v>
      </c>
      <c r="G663" s="314" t="s">
        <v>2546</v>
      </c>
      <c r="H663" s="315"/>
      <c r="I663" s="297">
        <v>0</v>
      </c>
      <c r="J663" s="301"/>
      <c r="K663" s="316">
        <f t="shared" si="27"/>
        <v>0</v>
      </c>
      <c r="L663" s="284"/>
      <c r="Q663" s="302"/>
    </row>
    <row r="664" spans="1:17" ht="15" customHeight="1" x14ac:dyDescent="0.25">
      <c r="A664" s="293" t="s">
        <v>2294</v>
      </c>
      <c r="B664" s="311" t="s">
        <v>808</v>
      </c>
      <c r="C664" s="311" t="s">
        <v>808</v>
      </c>
      <c r="D664" s="311" t="s">
        <v>2532</v>
      </c>
      <c r="E664" s="317" t="s">
        <v>2547</v>
      </c>
      <c r="F664" s="332" t="s">
        <v>2547</v>
      </c>
      <c r="G664" s="314" t="s">
        <v>2548</v>
      </c>
      <c r="H664" s="315"/>
      <c r="I664" s="297">
        <v>401764.38</v>
      </c>
      <c r="J664" s="301"/>
      <c r="K664" s="316">
        <f t="shared" si="27"/>
        <v>401764.38</v>
      </c>
      <c r="L664" s="284"/>
      <c r="Q664" s="302"/>
    </row>
    <row r="665" spans="1:17" ht="15" customHeight="1" x14ac:dyDescent="0.25">
      <c r="A665" s="293" t="s">
        <v>2312</v>
      </c>
      <c r="B665" s="288" t="s">
        <v>816</v>
      </c>
      <c r="C665" s="288" t="s">
        <v>816</v>
      </c>
      <c r="D665" s="288" t="s">
        <v>2549</v>
      </c>
      <c r="E665" s="299" t="s">
        <v>2550</v>
      </c>
      <c r="F665" s="300" t="s">
        <v>2550</v>
      </c>
      <c r="G665" s="296" t="s">
        <v>2551</v>
      </c>
      <c r="H665" s="292"/>
      <c r="I665" s="297">
        <v>4611920.3499999996</v>
      </c>
      <c r="J665" s="301"/>
      <c r="K665" s="316">
        <f t="shared" si="27"/>
        <v>4611920.3499999996</v>
      </c>
      <c r="L665" s="284"/>
      <c r="Q665" s="302"/>
    </row>
    <row r="666" spans="1:17" ht="15" customHeight="1" x14ac:dyDescent="0.25">
      <c r="A666" s="293" t="s">
        <v>2312</v>
      </c>
      <c r="B666" s="288" t="s">
        <v>816</v>
      </c>
      <c r="C666" s="288"/>
      <c r="D666" s="288"/>
      <c r="E666" s="299" t="s">
        <v>2552</v>
      </c>
      <c r="F666" s="300"/>
      <c r="G666" s="296" t="s">
        <v>2553</v>
      </c>
      <c r="H666" s="292"/>
      <c r="I666" s="297">
        <v>0</v>
      </c>
      <c r="J666" s="301"/>
      <c r="K666" s="316">
        <f t="shared" si="27"/>
        <v>0</v>
      </c>
      <c r="L666" s="284"/>
      <c r="Q666" s="302"/>
    </row>
    <row r="667" spans="1:17" ht="15" customHeight="1" x14ac:dyDescent="0.25">
      <c r="A667" s="293" t="s">
        <v>2312</v>
      </c>
      <c r="B667" s="288" t="s">
        <v>816</v>
      </c>
      <c r="C667" s="288"/>
      <c r="D667" s="288"/>
      <c r="E667" s="299" t="s">
        <v>2554</v>
      </c>
      <c r="F667" s="300"/>
      <c r="G667" s="296" t="s">
        <v>2555</v>
      </c>
      <c r="H667" s="292"/>
      <c r="I667" s="297">
        <v>0</v>
      </c>
      <c r="J667" s="301"/>
      <c r="K667" s="316">
        <f t="shared" si="27"/>
        <v>0</v>
      </c>
      <c r="L667" s="284"/>
      <c r="Q667" s="302"/>
    </row>
    <row r="668" spans="1:17" ht="15" customHeight="1" x14ac:dyDescent="0.25">
      <c r="A668" s="293" t="s">
        <v>2312</v>
      </c>
      <c r="B668" s="288"/>
      <c r="C668" s="288" t="s">
        <v>816</v>
      </c>
      <c r="D668" s="288" t="s">
        <v>2549</v>
      </c>
      <c r="E668" s="295" t="s">
        <v>2556</v>
      </c>
      <c r="F668" s="295" t="s">
        <v>2556</v>
      </c>
      <c r="G668" s="296" t="s">
        <v>2557</v>
      </c>
      <c r="H668" s="292"/>
      <c r="I668" s="297">
        <v>387508.15</v>
      </c>
      <c r="J668" s="301"/>
      <c r="K668" s="316">
        <f t="shared" si="27"/>
        <v>387508.15</v>
      </c>
      <c r="L668" s="284"/>
      <c r="Q668" s="302"/>
    </row>
    <row r="669" spans="1:17" ht="15" customHeight="1" x14ac:dyDescent="0.25">
      <c r="A669" s="293" t="s">
        <v>2312</v>
      </c>
      <c r="B669" s="288" t="s">
        <v>816</v>
      </c>
      <c r="C669" s="288"/>
      <c r="D669" s="288"/>
      <c r="E669" s="299" t="s">
        <v>2558</v>
      </c>
      <c r="F669" s="300"/>
      <c r="G669" s="296" t="s">
        <v>2559</v>
      </c>
      <c r="H669" s="292"/>
      <c r="I669" s="297">
        <v>0</v>
      </c>
      <c r="J669" s="301"/>
      <c r="K669" s="316">
        <f t="shared" si="27"/>
        <v>0</v>
      </c>
      <c r="L669" s="284"/>
      <c r="Q669" s="302"/>
    </row>
    <row r="670" spans="1:17" ht="15" customHeight="1" x14ac:dyDescent="0.25">
      <c r="A670" s="293" t="s">
        <v>2312</v>
      </c>
      <c r="B670" s="288"/>
      <c r="C670" s="288" t="s">
        <v>816</v>
      </c>
      <c r="D670" s="288" t="s">
        <v>2549</v>
      </c>
      <c r="E670" s="346" t="s">
        <v>2560</v>
      </c>
      <c r="F670" s="346" t="s">
        <v>2560</v>
      </c>
      <c r="G670" s="296" t="s">
        <v>2561</v>
      </c>
      <c r="H670" s="292"/>
      <c r="I670" s="297">
        <v>689968.86</v>
      </c>
      <c r="J670" s="301"/>
      <c r="K670" s="316">
        <f t="shared" si="27"/>
        <v>689968.86</v>
      </c>
      <c r="L670" s="284"/>
      <c r="Q670" s="302"/>
    </row>
    <row r="671" spans="1:17" ht="15" customHeight="1" x14ac:dyDescent="0.25">
      <c r="A671" s="293" t="s">
        <v>2312</v>
      </c>
      <c r="B671" s="288" t="s">
        <v>816</v>
      </c>
      <c r="C671" s="288" t="s">
        <v>816</v>
      </c>
      <c r="D671" s="288" t="s">
        <v>2549</v>
      </c>
      <c r="E671" s="299" t="s">
        <v>2562</v>
      </c>
      <c r="F671" s="300" t="s">
        <v>2562</v>
      </c>
      <c r="G671" s="296" t="s">
        <v>2563</v>
      </c>
      <c r="H671" s="292"/>
      <c r="I671" s="297">
        <v>2876.16</v>
      </c>
      <c r="J671" s="301"/>
      <c r="K671" s="316">
        <f t="shared" si="27"/>
        <v>2876.16</v>
      </c>
      <c r="L671" s="284"/>
      <c r="Q671" s="302"/>
    </row>
    <row r="672" spans="1:17" ht="15" customHeight="1" x14ac:dyDescent="0.25">
      <c r="A672" s="293" t="s">
        <v>2312</v>
      </c>
      <c r="B672" s="311" t="s">
        <v>816</v>
      </c>
      <c r="C672" s="311" t="s">
        <v>816</v>
      </c>
      <c r="D672" s="311" t="s">
        <v>2549</v>
      </c>
      <c r="E672" s="312" t="s">
        <v>2564</v>
      </c>
      <c r="F672" s="313" t="s">
        <v>2564</v>
      </c>
      <c r="G672" s="314" t="s">
        <v>2565</v>
      </c>
      <c r="H672" s="315"/>
      <c r="I672" s="297">
        <v>0</v>
      </c>
      <c r="J672" s="301"/>
      <c r="K672" s="316">
        <f t="shared" si="27"/>
        <v>0</v>
      </c>
      <c r="L672" s="284"/>
      <c r="Q672" s="302"/>
    </row>
    <row r="673" spans="1:17" ht="15" customHeight="1" x14ac:dyDescent="0.25">
      <c r="A673" s="293" t="s">
        <v>2312</v>
      </c>
      <c r="B673" s="311" t="s">
        <v>816</v>
      </c>
      <c r="C673" s="311" t="s">
        <v>816</v>
      </c>
      <c r="D673" s="311" t="s">
        <v>2549</v>
      </c>
      <c r="E673" s="312" t="s">
        <v>2566</v>
      </c>
      <c r="F673" s="313" t="s">
        <v>2566</v>
      </c>
      <c r="G673" s="314" t="s">
        <v>2567</v>
      </c>
      <c r="H673" s="315"/>
      <c r="I673" s="297">
        <v>0</v>
      </c>
      <c r="J673" s="301"/>
      <c r="K673" s="316">
        <f t="shared" si="27"/>
        <v>0</v>
      </c>
      <c r="L673" s="284"/>
      <c r="Q673" s="302"/>
    </row>
    <row r="674" spans="1:17" ht="15" customHeight="1" x14ac:dyDescent="0.25">
      <c r="A674" s="293" t="s">
        <v>2312</v>
      </c>
      <c r="B674" s="311" t="s">
        <v>816</v>
      </c>
      <c r="C674" s="311" t="s">
        <v>816</v>
      </c>
      <c r="D674" s="311" t="s">
        <v>2549</v>
      </c>
      <c r="E674" s="312" t="s">
        <v>2568</v>
      </c>
      <c r="F674" s="313" t="s">
        <v>2568</v>
      </c>
      <c r="G674" s="314" t="s">
        <v>2569</v>
      </c>
      <c r="H674" s="315"/>
      <c r="I674" s="297">
        <v>1649098</v>
      </c>
      <c r="J674" s="301"/>
      <c r="K674" s="316">
        <f t="shared" si="27"/>
        <v>1649098</v>
      </c>
      <c r="L674" s="284"/>
      <c r="Q674" s="302"/>
    </row>
    <row r="675" spans="1:17" ht="15" customHeight="1" x14ac:dyDescent="0.25">
      <c r="A675" s="279"/>
      <c r="B675" s="279"/>
      <c r="C675" s="279"/>
      <c r="D675" s="279"/>
      <c r="E675" s="285" t="s">
        <v>2570</v>
      </c>
      <c r="F675" s="286" t="s">
        <v>2570</v>
      </c>
      <c r="G675" s="282" t="s">
        <v>2571</v>
      </c>
      <c r="H675" s="283">
        <f>SUM(H676:H693)</f>
        <v>0</v>
      </c>
      <c r="I675" s="297">
        <v>0</v>
      </c>
      <c r="J675" s="283">
        <f>SUM(J676:J693)</f>
        <v>0</v>
      </c>
      <c r="K675" s="283">
        <f>SUM(K676:K693)</f>
        <v>637361.06999999995</v>
      </c>
      <c r="L675" s="284"/>
    </row>
    <row r="676" spans="1:17" ht="15" customHeight="1" x14ac:dyDescent="0.25">
      <c r="A676" s="293" t="s">
        <v>2294</v>
      </c>
      <c r="B676" s="331" t="s">
        <v>810</v>
      </c>
      <c r="C676" s="331" t="s">
        <v>810</v>
      </c>
      <c r="D676" s="331" t="s">
        <v>2532</v>
      </c>
      <c r="E676" s="312" t="s">
        <v>2572</v>
      </c>
      <c r="F676" s="313" t="s">
        <v>2572</v>
      </c>
      <c r="G676" s="314" t="s">
        <v>2573</v>
      </c>
      <c r="H676" s="315"/>
      <c r="I676" s="297">
        <v>33505.65</v>
      </c>
      <c r="J676" s="301"/>
      <c r="K676" s="316">
        <f t="shared" ref="K676:K693" si="28">+I676+J676</f>
        <v>33505.65</v>
      </c>
      <c r="L676" s="284"/>
      <c r="Q676" s="302"/>
    </row>
    <row r="677" spans="1:17" ht="15" customHeight="1" x14ac:dyDescent="0.25">
      <c r="A677" s="293" t="s">
        <v>2294</v>
      </c>
      <c r="B677" s="331" t="s">
        <v>810</v>
      </c>
      <c r="C677" s="331" t="s">
        <v>810</v>
      </c>
      <c r="D677" s="331" t="s">
        <v>2532</v>
      </c>
      <c r="E677" s="312" t="s">
        <v>2574</v>
      </c>
      <c r="F677" s="313" t="s">
        <v>2574</v>
      </c>
      <c r="G677" s="314" t="s">
        <v>2575</v>
      </c>
      <c r="H677" s="315"/>
      <c r="I677" s="297">
        <v>33790.07</v>
      </c>
      <c r="J677" s="301"/>
      <c r="K677" s="316">
        <f t="shared" si="28"/>
        <v>33790.07</v>
      </c>
      <c r="L677" s="284"/>
      <c r="Q677" s="302"/>
    </row>
    <row r="678" spans="1:17" ht="15" customHeight="1" x14ac:dyDescent="0.25">
      <c r="A678" s="293" t="s">
        <v>2294</v>
      </c>
      <c r="B678" s="331" t="s">
        <v>810</v>
      </c>
      <c r="C678" s="331" t="s">
        <v>810</v>
      </c>
      <c r="D678" s="331" t="s">
        <v>2532</v>
      </c>
      <c r="E678" s="312" t="s">
        <v>2576</v>
      </c>
      <c r="F678" s="313" t="s">
        <v>2576</v>
      </c>
      <c r="G678" s="314" t="s">
        <v>2577</v>
      </c>
      <c r="H678" s="315"/>
      <c r="I678" s="297">
        <v>0</v>
      </c>
      <c r="J678" s="301"/>
      <c r="K678" s="316">
        <f t="shared" si="28"/>
        <v>0</v>
      </c>
      <c r="L678" s="284"/>
      <c r="Q678" s="302"/>
    </row>
    <row r="679" spans="1:17" ht="15" customHeight="1" x14ac:dyDescent="0.25">
      <c r="A679" s="293" t="s">
        <v>2294</v>
      </c>
      <c r="B679" s="331" t="s">
        <v>810</v>
      </c>
      <c r="C679" s="331" t="s">
        <v>810</v>
      </c>
      <c r="D679" s="331" t="s">
        <v>2532</v>
      </c>
      <c r="E679" s="317" t="s">
        <v>2578</v>
      </c>
      <c r="F679" s="332" t="s">
        <v>2578</v>
      </c>
      <c r="G679" s="314" t="s">
        <v>2579</v>
      </c>
      <c r="H679" s="315"/>
      <c r="I679" s="297">
        <v>1364.7</v>
      </c>
      <c r="J679" s="301"/>
      <c r="K679" s="316">
        <f t="shared" si="28"/>
        <v>1364.7</v>
      </c>
      <c r="L679" s="284"/>
      <c r="Q679" s="302"/>
    </row>
    <row r="680" spans="1:17" ht="15" customHeight="1" x14ac:dyDescent="0.25">
      <c r="A680" s="293" t="s">
        <v>2294</v>
      </c>
      <c r="B680" s="331" t="s">
        <v>810</v>
      </c>
      <c r="C680" s="331" t="s">
        <v>810</v>
      </c>
      <c r="D680" s="331" t="s">
        <v>2532</v>
      </c>
      <c r="E680" s="312" t="s">
        <v>2580</v>
      </c>
      <c r="F680" s="313" t="s">
        <v>2580</v>
      </c>
      <c r="G680" s="314" t="s">
        <v>2581</v>
      </c>
      <c r="H680" s="315"/>
      <c r="I680" s="297">
        <v>0</v>
      </c>
      <c r="J680" s="301"/>
      <c r="K680" s="316">
        <f t="shared" si="28"/>
        <v>0</v>
      </c>
      <c r="L680" s="284"/>
      <c r="Q680" s="302"/>
    </row>
    <row r="681" spans="1:17" ht="15" customHeight="1" x14ac:dyDescent="0.25">
      <c r="A681" s="293" t="s">
        <v>2294</v>
      </c>
      <c r="B681" s="331" t="s">
        <v>810</v>
      </c>
      <c r="C681" s="331" t="s">
        <v>810</v>
      </c>
      <c r="D681" s="331" t="s">
        <v>2532</v>
      </c>
      <c r="E681" s="312" t="s">
        <v>2582</v>
      </c>
      <c r="F681" s="313" t="s">
        <v>2582</v>
      </c>
      <c r="G681" s="314" t="s">
        <v>2583</v>
      </c>
      <c r="H681" s="315"/>
      <c r="I681" s="297">
        <v>0</v>
      </c>
      <c r="J681" s="301"/>
      <c r="K681" s="316">
        <f t="shared" si="28"/>
        <v>0</v>
      </c>
      <c r="L681" s="284"/>
      <c r="Q681" s="302"/>
    </row>
    <row r="682" spans="1:17" ht="15" customHeight="1" x14ac:dyDescent="0.25">
      <c r="A682" s="293" t="s">
        <v>2294</v>
      </c>
      <c r="B682" s="331" t="s">
        <v>810</v>
      </c>
      <c r="C682" s="331" t="s">
        <v>810</v>
      </c>
      <c r="D682" s="331" t="s">
        <v>2532</v>
      </c>
      <c r="E682" s="312" t="s">
        <v>2584</v>
      </c>
      <c r="F682" s="313" t="s">
        <v>2584</v>
      </c>
      <c r="G682" s="314" t="s">
        <v>2585</v>
      </c>
      <c r="H682" s="315"/>
      <c r="I682" s="297">
        <v>0</v>
      </c>
      <c r="J682" s="301"/>
      <c r="K682" s="316">
        <f t="shared" si="28"/>
        <v>0</v>
      </c>
      <c r="L682" s="284"/>
      <c r="Q682" s="302"/>
    </row>
    <row r="683" spans="1:17" ht="15" customHeight="1" x14ac:dyDescent="0.25">
      <c r="A683" s="293" t="s">
        <v>2294</v>
      </c>
      <c r="B683" s="331" t="s">
        <v>810</v>
      </c>
      <c r="C683" s="331" t="s">
        <v>810</v>
      </c>
      <c r="D683" s="331" t="s">
        <v>2532</v>
      </c>
      <c r="E683" s="317" t="s">
        <v>2586</v>
      </c>
      <c r="F683" s="332" t="s">
        <v>2586</v>
      </c>
      <c r="G683" s="314" t="s">
        <v>2587</v>
      </c>
      <c r="H683" s="315"/>
      <c r="I683" s="297">
        <v>20021.89</v>
      </c>
      <c r="J683" s="301"/>
      <c r="K683" s="316">
        <f t="shared" si="28"/>
        <v>20021.89</v>
      </c>
      <c r="L683" s="284"/>
      <c r="Q683" s="302"/>
    </row>
    <row r="684" spans="1:17" ht="15" customHeight="1" x14ac:dyDescent="0.25">
      <c r="A684" s="293" t="s">
        <v>2312</v>
      </c>
      <c r="B684" s="331" t="s">
        <v>818</v>
      </c>
      <c r="C684" s="331" t="s">
        <v>818</v>
      </c>
      <c r="D684" s="331" t="s">
        <v>2549</v>
      </c>
      <c r="E684" s="312" t="s">
        <v>2588</v>
      </c>
      <c r="F684" s="313" t="s">
        <v>2588</v>
      </c>
      <c r="G684" s="314" t="s">
        <v>2589</v>
      </c>
      <c r="H684" s="315"/>
      <c r="I684" s="297">
        <v>364675.79</v>
      </c>
      <c r="J684" s="301"/>
      <c r="K684" s="316">
        <f t="shared" si="28"/>
        <v>364675.79</v>
      </c>
      <c r="L684" s="284"/>
      <c r="Q684" s="302"/>
    </row>
    <row r="685" spans="1:17" s="343" customFormat="1" ht="15" customHeight="1" x14ac:dyDescent="0.25">
      <c r="A685" s="293" t="s">
        <v>2312</v>
      </c>
      <c r="B685" s="288" t="s">
        <v>818</v>
      </c>
      <c r="C685" s="288"/>
      <c r="D685" s="288"/>
      <c r="E685" s="299" t="s">
        <v>2590</v>
      </c>
      <c r="F685" s="300"/>
      <c r="G685" s="296" t="s">
        <v>2591</v>
      </c>
      <c r="H685" s="292"/>
      <c r="I685" s="297">
        <v>0</v>
      </c>
      <c r="J685" s="301"/>
      <c r="K685" s="316">
        <f t="shared" si="28"/>
        <v>0</v>
      </c>
      <c r="L685" s="284"/>
      <c r="Q685" s="344"/>
    </row>
    <row r="686" spans="1:17" s="343" customFormat="1" ht="15" customHeight="1" x14ac:dyDescent="0.25">
      <c r="A686" s="293" t="s">
        <v>2312</v>
      </c>
      <c r="B686" s="288" t="s">
        <v>818</v>
      </c>
      <c r="C686" s="288"/>
      <c r="D686" s="288"/>
      <c r="E686" s="299" t="s">
        <v>2592</v>
      </c>
      <c r="F686" s="300"/>
      <c r="G686" s="296" t="s">
        <v>2593</v>
      </c>
      <c r="H686" s="292"/>
      <c r="I686" s="297">
        <v>0</v>
      </c>
      <c r="J686" s="301"/>
      <c r="K686" s="316">
        <f t="shared" si="28"/>
        <v>0</v>
      </c>
      <c r="L686" s="284"/>
      <c r="Q686" s="344"/>
    </row>
    <row r="687" spans="1:17" s="343" customFormat="1" ht="15" customHeight="1" x14ac:dyDescent="0.25">
      <c r="A687" s="293" t="s">
        <v>2312</v>
      </c>
      <c r="B687" s="288"/>
      <c r="C687" s="288" t="s">
        <v>818</v>
      </c>
      <c r="D687" s="288" t="s">
        <v>2549</v>
      </c>
      <c r="E687" s="299" t="s">
        <v>2594</v>
      </c>
      <c r="F687" s="346" t="s">
        <v>2594</v>
      </c>
      <c r="G687" s="296" t="s">
        <v>2595</v>
      </c>
      <c r="H687" s="292"/>
      <c r="I687" s="297">
        <v>20311.12</v>
      </c>
      <c r="J687" s="301"/>
      <c r="K687" s="316">
        <f t="shared" si="28"/>
        <v>20311.12</v>
      </c>
      <c r="L687" s="284"/>
      <c r="Q687" s="344"/>
    </row>
    <row r="688" spans="1:17" s="343" customFormat="1" ht="15" customHeight="1" x14ac:dyDescent="0.25">
      <c r="A688" s="293" t="s">
        <v>2312</v>
      </c>
      <c r="B688" s="288" t="s">
        <v>818</v>
      </c>
      <c r="C688" s="288"/>
      <c r="D688" s="288"/>
      <c r="E688" s="299" t="s">
        <v>2596</v>
      </c>
      <c r="F688" s="300"/>
      <c r="G688" s="296" t="s">
        <v>2597</v>
      </c>
      <c r="H688" s="292"/>
      <c r="I688" s="297">
        <v>0</v>
      </c>
      <c r="J688" s="301"/>
      <c r="K688" s="316">
        <f t="shared" si="28"/>
        <v>0</v>
      </c>
      <c r="L688" s="284"/>
      <c r="Q688" s="344"/>
    </row>
    <row r="689" spans="1:17" s="343" customFormat="1" ht="15" customHeight="1" x14ac:dyDescent="0.25">
      <c r="A689" s="293" t="s">
        <v>2312</v>
      </c>
      <c r="B689" s="288"/>
      <c r="C689" s="288" t="s">
        <v>818</v>
      </c>
      <c r="D689" s="288" t="s">
        <v>2549</v>
      </c>
      <c r="E689" s="299" t="s">
        <v>2598</v>
      </c>
      <c r="F689" s="346" t="s">
        <v>2598</v>
      </c>
      <c r="G689" s="296" t="s">
        <v>2599</v>
      </c>
      <c r="H689" s="292"/>
      <c r="I689" s="297">
        <v>33745.82</v>
      </c>
      <c r="J689" s="301"/>
      <c r="K689" s="316">
        <f t="shared" si="28"/>
        <v>33745.82</v>
      </c>
      <c r="L689" s="284"/>
      <c r="Q689" s="344"/>
    </row>
    <row r="690" spans="1:17" ht="15" customHeight="1" x14ac:dyDescent="0.25">
      <c r="A690" s="293" t="s">
        <v>2312</v>
      </c>
      <c r="B690" s="331" t="s">
        <v>818</v>
      </c>
      <c r="C690" s="331" t="s">
        <v>818</v>
      </c>
      <c r="D690" s="331" t="s">
        <v>2549</v>
      </c>
      <c r="E690" s="312" t="s">
        <v>2600</v>
      </c>
      <c r="F690" s="313" t="s">
        <v>2600</v>
      </c>
      <c r="G690" s="314" t="s">
        <v>2601</v>
      </c>
      <c r="H690" s="315"/>
      <c r="I690" s="297">
        <v>0</v>
      </c>
      <c r="J690" s="301"/>
      <c r="K690" s="316">
        <f t="shared" si="28"/>
        <v>0</v>
      </c>
      <c r="L690" s="284"/>
      <c r="Q690" s="302"/>
    </row>
    <row r="691" spans="1:17" ht="15" customHeight="1" x14ac:dyDescent="0.25">
      <c r="A691" s="293" t="s">
        <v>2312</v>
      </c>
      <c r="B691" s="331" t="s">
        <v>818</v>
      </c>
      <c r="C691" s="331" t="s">
        <v>818</v>
      </c>
      <c r="D691" s="331" t="s">
        <v>2549</v>
      </c>
      <c r="E691" s="312" t="s">
        <v>2602</v>
      </c>
      <c r="F691" s="313" t="s">
        <v>2602</v>
      </c>
      <c r="G691" s="314" t="s">
        <v>2603</v>
      </c>
      <c r="H691" s="315"/>
      <c r="I691" s="297">
        <v>0</v>
      </c>
      <c r="J691" s="301"/>
      <c r="K691" s="316">
        <f t="shared" si="28"/>
        <v>0</v>
      </c>
      <c r="L691" s="284"/>
      <c r="Q691" s="302"/>
    </row>
    <row r="692" spans="1:17" ht="15" customHeight="1" x14ac:dyDescent="0.25">
      <c r="A692" s="293" t="s">
        <v>2312</v>
      </c>
      <c r="B692" s="331" t="s">
        <v>818</v>
      </c>
      <c r="C692" s="331" t="s">
        <v>818</v>
      </c>
      <c r="D692" s="331" t="s">
        <v>2549</v>
      </c>
      <c r="E692" s="312" t="s">
        <v>2604</v>
      </c>
      <c r="F692" s="313" t="s">
        <v>2604</v>
      </c>
      <c r="G692" s="314" t="s">
        <v>2605</v>
      </c>
      <c r="H692" s="315"/>
      <c r="I692" s="297">
        <v>0</v>
      </c>
      <c r="J692" s="301"/>
      <c r="K692" s="316">
        <f t="shared" si="28"/>
        <v>0</v>
      </c>
      <c r="L692" s="284"/>
      <c r="Q692" s="302"/>
    </row>
    <row r="693" spans="1:17" ht="15" customHeight="1" x14ac:dyDescent="0.25">
      <c r="A693" s="293" t="s">
        <v>2312</v>
      </c>
      <c r="B693" s="331" t="s">
        <v>818</v>
      </c>
      <c r="C693" s="331" t="s">
        <v>818</v>
      </c>
      <c r="D693" s="331" t="s">
        <v>2549</v>
      </c>
      <c r="E693" s="347" t="s">
        <v>2606</v>
      </c>
      <c r="F693" s="348" t="s">
        <v>2606</v>
      </c>
      <c r="G693" s="349" t="s">
        <v>2607</v>
      </c>
      <c r="H693" s="350"/>
      <c r="I693" s="297">
        <v>129946.03</v>
      </c>
      <c r="J693" s="301"/>
      <c r="K693" s="316">
        <f t="shared" si="28"/>
        <v>129946.03</v>
      </c>
      <c r="L693" s="284"/>
      <c r="Q693" s="302"/>
    </row>
    <row r="694" spans="1:17" ht="15" customHeight="1" x14ac:dyDescent="0.25">
      <c r="A694" s="279"/>
      <c r="B694" s="279"/>
      <c r="C694" s="279"/>
      <c r="D694" s="279"/>
      <c r="E694" s="285" t="s">
        <v>2608</v>
      </c>
      <c r="F694" s="286" t="s">
        <v>2608</v>
      </c>
      <c r="G694" s="282" t="s">
        <v>2609</v>
      </c>
      <c r="H694" s="283">
        <f>SUM(H695:H712)</f>
        <v>0</v>
      </c>
      <c r="I694" s="297">
        <v>0</v>
      </c>
      <c r="J694" s="283">
        <f>SUM(J695:J712)</f>
        <v>0</v>
      </c>
      <c r="K694" s="283">
        <f>SUM(K695:K712)</f>
        <v>0</v>
      </c>
      <c r="L694" s="284"/>
    </row>
    <row r="695" spans="1:17" ht="15" customHeight="1" x14ac:dyDescent="0.25">
      <c r="A695" s="287" t="s">
        <v>2294</v>
      </c>
      <c r="B695" s="311" t="s">
        <v>812</v>
      </c>
      <c r="C695" s="311" t="s">
        <v>812</v>
      </c>
      <c r="D695" s="311" t="s">
        <v>2532</v>
      </c>
      <c r="E695" s="312" t="s">
        <v>2610</v>
      </c>
      <c r="F695" s="313" t="s">
        <v>2610</v>
      </c>
      <c r="G695" s="314" t="s">
        <v>2611</v>
      </c>
      <c r="H695" s="315"/>
      <c r="I695" s="297">
        <v>0</v>
      </c>
      <c r="J695" s="301"/>
      <c r="K695" s="316">
        <f t="shared" ref="K695:K712" si="29">+I695+J695</f>
        <v>0</v>
      </c>
      <c r="L695" s="284"/>
      <c r="Q695" s="302"/>
    </row>
    <row r="696" spans="1:17" ht="15" customHeight="1" x14ac:dyDescent="0.25">
      <c r="A696" s="287" t="s">
        <v>2294</v>
      </c>
      <c r="B696" s="311" t="s">
        <v>812</v>
      </c>
      <c r="C696" s="311" t="s">
        <v>812</v>
      </c>
      <c r="D696" s="311" t="s">
        <v>2532</v>
      </c>
      <c r="E696" s="312" t="s">
        <v>2612</v>
      </c>
      <c r="F696" s="313" t="s">
        <v>2612</v>
      </c>
      <c r="G696" s="314" t="s">
        <v>2613</v>
      </c>
      <c r="H696" s="315"/>
      <c r="I696" s="297">
        <v>0</v>
      </c>
      <c r="J696" s="301"/>
      <c r="K696" s="316">
        <f t="shared" si="29"/>
        <v>0</v>
      </c>
      <c r="L696" s="284"/>
      <c r="Q696" s="302"/>
    </row>
    <row r="697" spans="1:17" ht="15" customHeight="1" x14ac:dyDescent="0.25">
      <c r="A697" s="287" t="s">
        <v>2294</v>
      </c>
      <c r="B697" s="311" t="s">
        <v>812</v>
      </c>
      <c r="C697" s="311" t="s">
        <v>812</v>
      </c>
      <c r="D697" s="311" t="s">
        <v>2532</v>
      </c>
      <c r="E697" s="312" t="s">
        <v>2614</v>
      </c>
      <c r="F697" s="313" t="s">
        <v>2614</v>
      </c>
      <c r="G697" s="314" t="s">
        <v>2615</v>
      </c>
      <c r="H697" s="315"/>
      <c r="I697" s="297">
        <v>0</v>
      </c>
      <c r="J697" s="301"/>
      <c r="K697" s="316">
        <f t="shared" si="29"/>
        <v>0</v>
      </c>
      <c r="L697" s="284"/>
      <c r="Q697" s="302"/>
    </row>
    <row r="698" spans="1:17" ht="15" customHeight="1" x14ac:dyDescent="0.25">
      <c r="A698" s="287" t="s">
        <v>2294</v>
      </c>
      <c r="B698" s="311" t="s">
        <v>812</v>
      </c>
      <c r="C698" s="311" t="s">
        <v>812</v>
      </c>
      <c r="D698" s="311" t="s">
        <v>2532</v>
      </c>
      <c r="E698" s="312" t="s">
        <v>2616</v>
      </c>
      <c r="F698" s="313" t="s">
        <v>2616</v>
      </c>
      <c r="G698" s="314" t="s">
        <v>2617</v>
      </c>
      <c r="H698" s="315"/>
      <c r="I698" s="297">
        <v>0</v>
      </c>
      <c r="J698" s="301"/>
      <c r="K698" s="316">
        <f t="shared" si="29"/>
        <v>0</v>
      </c>
      <c r="L698" s="284"/>
      <c r="Q698" s="302"/>
    </row>
    <row r="699" spans="1:17" ht="15" customHeight="1" x14ac:dyDescent="0.25">
      <c r="A699" s="287" t="s">
        <v>2294</v>
      </c>
      <c r="B699" s="311" t="s">
        <v>812</v>
      </c>
      <c r="C699" s="311" t="s">
        <v>812</v>
      </c>
      <c r="D699" s="311" t="s">
        <v>2532</v>
      </c>
      <c r="E699" s="312" t="s">
        <v>2618</v>
      </c>
      <c r="F699" s="313" t="s">
        <v>2618</v>
      </c>
      <c r="G699" s="314" t="s">
        <v>2619</v>
      </c>
      <c r="H699" s="315"/>
      <c r="I699" s="297">
        <v>0</v>
      </c>
      <c r="J699" s="301"/>
      <c r="K699" s="316">
        <f t="shared" si="29"/>
        <v>0</v>
      </c>
      <c r="L699" s="284"/>
      <c r="Q699" s="302"/>
    </row>
    <row r="700" spans="1:17" ht="15" customHeight="1" x14ac:dyDescent="0.25">
      <c r="A700" s="287" t="s">
        <v>2294</v>
      </c>
      <c r="B700" s="311" t="s">
        <v>812</v>
      </c>
      <c r="C700" s="311" t="s">
        <v>812</v>
      </c>
      <c r="D700" s="311" t="s">
        <v>2532</v>
      </c>
      <c r="E700" s="312" t="s">
        <v>2620</v>
      </c>
      <c r="F700" s="313" t="s">
        <v>2620</v>
      </c>
      <c r="G700" s="314" t="s">
        <v>2621</v>
      </c>
      <c r="H700" s="315"/>
      <c r="I700" s="297">
        <v>0</v>
      </c>
      <c r="J700" s="301"/>
      <c r="K700" s="316">
        <f t="shared" si="29"/>
        <v>0</v>
      </c>
      <c r="L700" s="284"/>
      <c r="Q700" s="302"/>
    </row>
    <row r="701" spans="1:17" ht="15" customHeight="1" x14ac:dyDescent="0.25">
      <c r="A701" s="287" t="s">
        <v>2294</v>
      </c>
      <c r="B701" s="311" t="s">
        <v>812</v>
      </c>
      <c r="C701" s="311" t="s">
        <v>812</v>
      </c>
      <c r="D701" s="311" t="s">
        <v>2532</v>
      </c>
      <c r="E701" s="312" t="s">
        <v>2622</v>
      </c>
      <c r="F701" s="313" t="s">
        <v>2622</v>
      </c>
      <c r="G701" s="314" t="s">
        <v>2623</v>
      </c>
      <c r="H701" s="315"/>
      <c r="I701" s="297">
        <v>0</v>
      </c>
      <c r="J701" s="301"/>
      <c r="K701" s="316">
        <f t="shared" si="29"/>
        <v>0</v>
      </c>
      <c r="L701" s="284"/>
      <c r="Q701" s="302"/>
    </row>
    <row r="702" spans="1:17" ht="15" customHeight="1" x14ac:dyDescent="0.25">
      <c r="A702" s="287" t="s">
        <v>2294</v>
      </c>
      <c r="B702" s="311" t="s">
        <v>812</v>
      </c>
      <c r="C702" s="311" t="s">
        <v>812</v>
      </c>
      <c r="D702" s="311" t="s">
        <v>2532</v>
      </c>
      <c r="E702" s="312" t="s">
        <v>2624</v>
      </c>
      <c r="F702" s="313" t="s">
        <v>2624</v>
      </c>
      <c r="G702" s="314" t="s">
        <v>2625</v>
      </c>
      <c r="H702" s="315"/>
      <c r="I702" s="297">
        <v>0</v>
      </c>
      <c r="J702" s="301"/>
      <c r="K702" s="316">
        <f t="shared" si="29"/>
        <v>0</v>
      </c>
      <c r="L702" s="284"/>
      <c r="Q702" s="302"/>
    </row>
    <row r="703" spans="1:17" ht="15" customHeight="1" x14ac:dyDescent="0.25">
      <c r="A703" s="287" t="s">
        <v>2312</v>
      </c>
      <c r="B703" s="311" t="s">
        <v>820</v>
      </c>
      <c r="C703" s="311" t="s">
        <v>820</v>
      </c>
      <c r="D703" s="311" t="s">
        <v>2549</v>
      </c>
      <c r="E703" s="312" t="s">
        <v>2626</v>
      </c>
      <c r="F703" s="313" t="s">
        <v>2626</v>
      </c>
      <c r="G703" s="314" t="s">
        <v>2627</v>
      </c>
      <c r="H703" s="315"/>
      <c r="I703" s="297">
        <v>0</v>
      </c>
      <c r="J703" s="301"/>
      <c r="K703" s="316">
        <f t="shared" si="29"/>
        <v>0</v>
      </c>
      <c r="L703" s="284"/>
      <c r="Q703" s="302"/>
    </row>
    <row r="704" spans="1:17" s="343" customFormat="1" ht="15" customHeight="1" x14ac:dyDescent="0.25">
      <c r="A704" s="293" t="s">
        <v>2312</v>
      </c>
      <c r="B704" s="288" t="s">
        <v>820</v>
      </c>
      <c r="C704" s="288"/>
      <c r="D704" s="288"/>
      <c r="E704" s="299" t="s">
        <v>2628</v>
      </c>
      <c r="F704" s="300"/>
      <c r="G704" s="296" t="s">
        <v>2629</v>
      </c>
      <c r="H704" s="292"/>
      <c r="I704" s="297">
        <v>0</v>
      </c>
      <c r="J704" s="301"/>
      <c r="K704" s="301">
        <f t="shared" si="29"/>
        <v>0</v>
      </c>
      <c r="L704" s="284"/>
      <c r="Q704" s="344"/>
    </row>
    <row r="705" spans="1:17" s="343" customFormat="1" ht="15" customHeight="1" x14ac:dyDescent="0.25">
      <c r="A705" s="293" t="s">
        <v>2312</v>
      </c>
      <c r="B705" s="288" t="s">
        <v>820</v>
      </c>
      <c r="C705" s="288"/>
      <c r="D705" s="288"/>
      <c r="E705" s="299" t="s">
        <v>2630</v>
      </c>
      <c r="F705" s="300"/>
      <c r="G705" s="296" t="s">
        <v>2631</v>
      </c>
      <c r="H705" s="292"/>
      <c r="I705" s="297">
        <v>0</v>
      </c>
      <c r="J705" s="301"/>
      <c r="K705" s="301">
        <f t="shared" si="29"/>
        <v>0</v>
      </c>
      <c r="L705" s="284"/>
      <c r="Q705" s="344"/>
    </row>
    <row r="706" spans="1:17" s="343" customFormat="1" ht="15" customHeight="1" x14ac:dyDescent="0.25">
      <c r="A706" s="293" t="s">
        <v>2312</v>
      </c>
      <c r="B706" s="288"/>
      <c r="C706" s="288" t="s">
        <v>820</v>
      </c>
      <c r="D706" s="288" t="s">
        <v>2549</v>
      </c>
      <c r="E706" s="299"/>
      <c r="F706" s="346" t="s">
        <v>2632</v>
      </c>
      <c r="G706" s="296" t="s">
        <v>2633</v>
      </c>
      <c r="H706" s="292"/>
      <c r="I706" s="297">
        <v>0</v>
      </c>
      <c r="J706" s="301"/>
      <c r="K706" s="301">
        <f t="shared" si="29"/>
        <v>0</v>
      </c>
      <c r="L706" s="284"/>
      <c r="Q706" s="344"/>
    </row>
    <row r="707" spans="1:17" s="343" customFormat="1" ht="15" customHeight="1" x14ac:dyDescent="0.25">
      <c r="A707" s="293" t="s">
        <v>2312</v>
      </c>
      <c r="B707" s="288" t="s">
        <v>820</v>
      </c>
      <c r="C707" s="288"/>
      <c r="D707" s="288"/>
      <c r="E707" s="299" t="s">
        <v>2634</v>
      </c>
      <c r="F707" s="300"/>
      <c r="G707" s="296" t="s">
        <v>2635</v>
      </c>
      <c r="H707" s="292"/>
      <c r="I707" s="297">
        <v>0</v>
      </c>
      <c r="J707" s="301"/>
      <c r="K707" s="301">
        <f t="shared" si="29"/>
        <v>0</v>
      </c>
      <c r="L707" s="284"/>
      <c r="Q707" s="344"/>
    </row>
    <row r="708" spans="1:17" s="343" customFormat="1" ht="15" customHeight="1" x14ac:dyDescent="0.25">
      <c r="A708" s="293" t="s">
        <v>2312</v>
      </c>
      <c r="B708" s="288"/>
      <c r="C708" s="288" t="s">
        <v>820</v>
      </c>
      <c r="D708" s="288" t="s">
        <v>2549</v>
      </c>
      <c r="E708" s="299" t="s">
        <v>2634</v>
      </c>
      <c r="F708" s="346" t="s">
        <v>2636</v>
      </c>
      <c r="G708" s="296" t="s">
        <v>2637</v>
      </c>
      <c r="H708" s="292"/>
      <c r="I708" s="297">
        <v>0</v>
      </c>
      <c r="J708" s="301"/>
      <c r="K708" s="301">
        <f t="shared" si="29"/>
        <v>0</v>
      </c>
      <c r="L708" s="284"/>
      <c r="Q708" s="344"/>
    </row>
    <row r="709" spans="1:17" ht="15" customHeight="1" x14ac:dyDescent="0.25">
      <c r="A709" s="287" t="s">
        <v>2312</v>
      </c>
      <c r="B709" s="311" t="s">
        <v>820</v>
      </c>
      <c r="C709" s="311" t="s">
        <v>820</v>
      </c>
      <c r="D709" s="311" t="s">
        <v>2549</v>
      </c>
      <c r="E709" s="312" t="s">
        <v>2638</v>
      </c>
      <c r="F709" s="313" t="s">
        <v>2638</v>
      </c>
      <c r="G709" s="314" t="s">
        <v>2639</v>
      </c>
      <c r="H709" s="315"/>
      <c r="I709" s="297">
        <v>0</v>
      </c>
      <c r="J709" s="301"/>
      <c r="K709" s="316">
        <f t="shared" si="29"/>
        <v>0</v>
      </c>
      <c r="L709" s="284"/>
      <c r="Q709" s="302"/>
    </row>
    <row r="710" spans="1:17" ht="15" customHeight="1" x14ac:dyDescent="0.25">
      <c r="A710" s="287" t="s">
        <v>2312</v>
      </c>
      <c r="B710" s="311" t="s">
        <v>820</v>
      </c>
      <c r="C710" s="311" t="s">
        <v>820</v>
      </c>
      <c r="D710" s="311" t="s">
        <v>2549</v>
      </c>
      <c r="E710" s="312" t="s">
        <v>2640</v>
      </c>
      <c r="F710" s="313" t="s">
        <v>2640</v>
      </c>
      <c r="G710" s="314" t="s">
        <v>2641</v>
      </c>
      <c r="H710" s="315"/>
      <c r="I710" s="297">
        <v>0</v>
      </c>
      <c r="J710" s="301"/>
      <c r="K710" s="316">
        <f t="shared" si="29"/>
        <v>0</v>
      </c>
      <c r="L710" s="284"/>
      <c r="Q710" s="302"/>
    </row>
    <row r="711" spans="1:17" ht="15" customHeight="1" x14ac:dyDescent="0.25">
      <c r="A711" s="287" t="s">
        <v>2312</v>
      </c>
      <c r="B711" s="311" t="s">
        <v>820</v>
      </c>
      <c r="C711" s="311" t="s">
        <v>820</v>
      </c>
      <c r="D711" s="311" t="s">
        <v>2549</v>
      </c>
      <c r="E711" s="312" t="s">
        <v>2642</v>
      </c>
      <c r="F711" s="313" t="s">
        <v>2642</v>
      </c>
      <c r="G711" s="314" t="s">
        <v>2643</v>
      </c>
      <c r="H711" s="315"/>
      <c r="I711" s="297">
        <v>0</v>
      </c>
      <c r="J711" s="301"/>
      <c r="K711" s="316">
        <f t="shared" si="29"/>
        <v>0</v>
      </c>
      <c r="L711" s="284"/>
      <c r="Q711" s="302"/>
    </row>
    <row r="712" spans="1:17" ht="15" customHeight="1" x14ac:dyDescent="0.25">
      <c r="A712" s="287" t="s">
        <v>2312</v>
      </c>
      <c r="B712" s="311" t="s">
        <v>820</v>
      </c>
      <c r="C712" s="311" t="s">
        <v>820</v>
      </c>
      <c r="D712" s="311" t="s">
        <v>2549</v>
      </c>
      <c r="E712" s="312" t="s">
        <v>2644</v>
      </c>
      <c r="F712" s="313" t="s">
        <v>2644</v>
      </c>
      <c r="G712" s="314" t="s">
        <v>2645</v>
      </c>
      <c r="H712" s="315"/>
      <c r="I712" s="297">
        <v>0</v>
      </c>
      <c r="J712" s="301"/>
      <c r="K712" s="316">
        <f t="shared" si="29"/>
        <v>0</v>
      </c>
      <c r="L712" s="284"/>
      <c r="Q712" s="302"/>
    </row>
    <row r="713" spans="1:17" ht="15" customHeight="1" x14ac:dyDescent="0.25">
      <c r="A713" s="279"/>
      <c r="B713" s="279"/>
      <c r="C713" s="279"/>
      <c r="D713" s="279"/>
      <c r="E713" s="285" t="s">
        <v>2646</v>
      </c>
      <c r="F713" s="286" t="s">
        <v>2646</v>
      </c>
      <c r="G713" s="282" t="s">
        <v>2647</v>
      </c>
      <c r="H713" s="283">
        <f>H714+H735</f>
        <v>0</v>
      </c>
      <c r="I713" s="297">
        <v>0</v>
      </c>
      <c r="J713" s="283">
        <f>J714+J735</f>
        <v>0</v>
      </c>
      <c r="K713" s="283">
        <f>K714+K735</f>
        <v>5183486.2000000011</v>
      </c>
      <c r="L713" s="284"/>
    </row>
    <row r="714" spans="1:17" ht="15" customHeight="1" x14ac:dyDescent="0.25">
      <c r="A714" s="279"/>
      <c r="B714" s="279"/>
      <c r="C714" s="279"/>
      <c r="D714" s="279"/>
      <c r="E714" s="285" t="s">
        <v>2648</v>
      </c>
      <c r="F714" s="286" t="s">
        <v>2648</v>
      </c>
      <c r="G714" s="282" t="s">
        <v>2649</v>
      </c>
      <c r="H714" s="283">
        <f>SUM(H715:H734)</f>
        <v>0</v>
      </c>
      <c r="I714" s="297">
        <v>0</v>
      </c>
      <c r="J714" s="283">
        <f>SUM(J715:J734)</f>
        <v>0</v>
      </c>
      <c r="K714" s="283">
        <f>SUM(K715:K734)</f>
        <v>1063528.19</v>
      </c>
      <c r="L714" s="284"/>
    </row>
    <row r="715" spans="1:17" ht="15" customHeight="1" x14ac:dyDescent="0.25">
      <c r="A715" s="287" t="s">
        <v>2650</v>
      </c>
      <c r="B715" s="288" t="s">
        <v>830</v>
      </c>
      <c r="C715" s="288" t="s">
        <v>830</v>
      </c>
      <c r="D715" s="288" t="s">
        <v>2651</v>
      </c>
      <c r="E715" s="294" t="s">
        <v>2652</v>
      </c>
      <c r="F715" s="295" t="s">
        <v>2652</v>
      </c>
      <c r="G715" s="296" t="s">
        <v>2653</v>
      </c>
      <c r="H715" s="292"/>
      <c r="I715" s="297">
        <v>116202.78</v>
      </c>
      <c r="J715" s="301"/>
      <c r="K715" s="301">
        <f t="shared" ref="K715:K734" si="30">+I715+J715</f>
        <v>116202.78</v>
      </c>
      <c r="L715" s="284"/>
      <c r="O715" s="302"/>
      <c r="Q715" s="302"/>
    </row>
    <row r="716" spans="1:17" ht="15" customHeight="1" x14ac:dyDescent="0.25">
      <c r="A716" s="287" t="s">
        <v>2650</v>
      </c>
      <c r="B716" s="288" t="s">
        <v>830</v>
      </c>
      <c r="C716" s="288" t="s">
        <v>830</v>
      </c>
      <c r="D716" s="288" t="s">
        <v>2651</v>
      </c>
      <c r="E716" s="299" t="s">
        <v>2654</v>
      </c>
      <c r="F716" s="300" t="s">
        <v>2654</v>
      </c>
      <c r="G716" s="296" t="s">
        <v>2655</v>
      </c>
      <c r="H716" s="292"/>
      <c r="I716" s="297">
        <v>113.8</v>
      </c>
      <c r="J716" s="301"/>
      <c r="K716" s="301">
        <f t="shared" si="30"/>
        <v>113.8</v>
      </c>
      <c r="L716" s="284"/>
      <c r="O716" s="302"/>
      <c r="Q716" s="302"/>
    </row>
    <row r="717" spans="1:17" ht="15" customHeight="1" x14ac:dyDescent="0.25">
      <c r="A717" s="287" t="s">
        <v>2650</v>
      </c>
      <c r="B717" s="288" t="s">
        <v>830</v>
      </c>
      <c r="C717" s="288" t="s">
        <v>830</v>
      </c>
      <c r="D717" s="288" t="s">
        <v>2651</v>
      </c>
      <c r="E717" s="294" t="s">
        <v>2656</v>
      </c>
      <c r="F717" s="295" t="s">
        <v>2656</v>
      </c>
      <c r="G717" s="296" t="s">
        <v>2657</v>
      </c>
      <c r="H717" s="292"/>
      <c r="I717" s="297">
        <v>58.64</v>
      </c>
      <c r="J717" s="301"/>
      <c r="K717" s="301">
        <f t="shared" si="30"/>
        <v>58.64</v>
      </c>
      <c r="L717" s="284"/>
      <c r="O717" s="302"/>
      <c r="Q717" s="302"/>
    </row>
    <row r="718" spans="1:17" ht="15" customHeight="1" x14ac:dyDescent="0.25">
      <c r="A718" s="287" t="s">
        <v>2650</v>
      </c>
      <c r="B718" s="288"/>
      <c r="C718" s="288" t="s">
        <v>834</v>
      </c>
      <c r="D718" s="288" t="s">
        <v>2651</v>
      </c>
      <c r="E718" s="351" t="s">
        <v>2658</v>
      </c>
      <c r="F718" s="295" t="s">
        <v>2658</v>
      </c>
      <c r="G718" s="296" t="s">
        <v>2659</v>
      </c>
      <c r="H718" s="292"/>
      <c r="I718" s="297">
        <v>22392.98</v>
      </c>
      <c r="J718" s="301"/>
      <c r="K718" s="301">
        <f t="shared" si="30"/>
        <v>22392.98</v>
      </c>
      <c r="L718" s="284"/>
      <c r="O718" s="302"/>
      <c r="Q718" s="302"/>
    </row>
    <row r="719" spans="1:17" ht="15" customHeight="1" x14ac:dyDescent="0.25">
      <c r="A719" s="287" t="s">
        <v>2650</v>
      </c>
      <c r="B719" s="288" t="s">
        <v>830</v>
      </c>
      <c r="C719" s="288" t="s">
        <v>830</v>
      </c>
      <c r="D719" s="288" t="s">
        <v>2651</v>
      </c>
      <c r="E719" s="294" t="s">
        <v>2660</v>
      </c>
      <c r="F719" s="295" t="s">
        <v>2660</v>
      </c>
      <c r="G719" s="296" t="s">
        <v>2661</v>
      </c>
      <c r="H719" s="292"/>
      <c r="I719" s="297">
        <v>82287.740000000005</v>
      </c>
      <c r="J719" s="301"/>
      <c r="K719" s="301">
        <f t="shared" si="30"/>
        <v>82287.740000000005</v>
      </c>
      <c r="L719" s="284"/>
      <c r="O719" s="302"/>
      <c r="Q719" s="302"/>
    </row>
    <row r="720" spans="1:17" ht="15" customHeight="1" x14ac:dyDescent="0.25">
      <c r="A720" s="287" t="s">
        <v>2650</v>
      </c>
      <c r="B720" s="288" t="s">
        <v>830</v>
      </c>
      <c r="C720" s="288" t="s">
        <v>830</v>
      </c>
      <c r="D720" s="288" t="s">
        <v>2651</v>
      </c>
      <c r="E720" s="294" t="s">
        <v>2662</v>
      </c>
      <c r="F720" s="295" t="s">
        <v>2662</v>
      </c>
      <c r="G720" s="296" t="s">
        <v>2663</v>
      </c>
      <c r="H720" s="292"/>
      <c r="I720" s="297">
        <v>0</v>
      </c>
      <c r="J720" s="301"/>
      <c r="K720" s="301">
        <f t="shared" si="30"/>
        <v>0</v>
      </c>
      <c r="L720" s="284"/>
      <c r="O720" s="302"/>
      <c r="Q720" s="302"/>
    </row>
    <row r="721" spans="1:17" ht="15" customHeight="1" x14ac:dyDescent="0.25">
      <c r="A721" s="287" t="s">
        <v>2650</v>
      </c>
      <c r="B721" s="288" t="s">
        <v>830</v>
      </c>
      <c r="C721" s="288" t="s">
        <v>830</v>
      </c>
      <c r="D721" s="288" t="s">
        <v>2651</v>
      </c>
      <c r="E721" s="294" t="s">
        <v>2664</v>
      </c>
      <c r="F721" s="295" t="s">
        <v>2664</v>
      </c>
      <c r="G721" s="296" t="s">
        <v>2665</v>
      </c>
      <c r="H721" s="292"/>
      <c r="I721" s="297">
        <v>4254.87</v>
      </c>
      <c r="J721" s="301"/>
      <c r="K721" s="301">
        <f t="shared" si="30"/>
        <v>4254.87</v>
      </c>
      <c r="L721" s="284"/>
      <c r="O721" s="302"/>
      <c r="Q721" s="302"/>
    </row>
    <row r="722" spans="1:17" ht="15" customHeight="1" x14ac:dyDescent="0.25">
      <c r="A722" s="287" t="s">
        <v>2650</v>
      </c>
      <c r="B722" s="288"/>
      <c r="C722" s="288" t="s">
        <v>834</v>
      </c>
      <c r="D722" s="288" t="s">
        <v>2651</v>
      </c>
      <c r="E722" s="352" t="s">
        <v>2666</v>
      </c>
      <c r="F722" s="295" t="s">
        <v>2666</v>
      </c>
      <c r="G722" s="296" t="s">
        <v>2667</v>
      </c>
      <c r="H722" s="292"/>
      <c r="I722" s="297">
        <v>0</v>
      </c>
      <c r="J722" s="301"/>
      <c r="K722" s="301">
        <f t="shared" si="30"/>
        <v>0</v>
      </c>
      <c r="L722" s="284"/>
      <c r="O722" s="302"/>
      <c r="Q722" s="302"/>
    </row>
    <row r="723" spans="1:17" ht="15" customHeight="1" x14ac:dyDescent="0.25">
      <c r="A723" s="287" t="s">
        <v>2650</v>
      </c>
      <c r="B723" s="288" t="s">
        <v>830</v>
      </c>
      <c r="C723" s="288" t="s">
        <v>830</v>
      </c>
      <c r="D723" s="288" t="s">
        <v>2651</v>
      </c>
      <c r="E723" s="294" t="s">
        <v>2668</v>
      </c>
      <c r="F723" s="295" t="s">
        <v>2668</v>
      </c>
      <c r="G723" s="296" t="s">
        <v>2669</v>
      </c>
      <c r="H723" s="292"/>
      <c r="I723" s="297">
        <v>92962.17</v>
      </c>
      <c r="J723" s="301"/>
      <c r="K723" s="301">
        <f t="shared" si="30"/>
        <v>92962.17</v>
      </c>
      <c r="L723" s="284"/>
      <c r="O723" s="302"/>
      <c r="Q723" s="302"/>
    </row>
    <row r="724" spans="1:17" ht="15" customHeight="1" x14ac:dyDescent="0.25">
      <c r="A724" s="293" t="s">
        <v>2650</v>
      </c>
      <c r="B724" s="288" t="s">
        <v>830</v>
      </c>
      <c r="C724" s="288" t="s">
        <v>830</v>
      </c>
      <c r="D724" s="288" t="s">
        <v>2651</v>
      </c>
      <c r="E724" s="294" t="s">
        <v>2670</v>
      </c>
      <c r="F724" s="295" t="s">
        <v>2670</v>
      </c>
      <c r="G724" s="296" t="s">
        <v>2671</v>
      </c>
      <c r="H724" s="292"/>
      <c r="I724" s="297">
        <v>0</v>
      </c>
      <c r="J724" s="301"/>
      <c r="K724" s="301">
        <f t="shared" si="30"/>
        <v>0</v>
      </c>
      <c r="L724" s="284"/>
      <c r="O724" s="302"/>
      <c r="Q724" s="302"/>
    </row>
    <row r="725" spans="1:17" ht="15" customHeight="1" x14ac:dyDescent="0.25">
      <c r="A725" s="287" t="s">
        <v>2650</v>
      </c>
      <c r="B725" s="288" t="s">
        <v>830</v>
      </c>
      <c r="C725" s="288" t="s">
        <v>830</v>
      </c>
      <c r="D725" s="288" t="s">
        <v>2651</v>
      </c>
      <c r="E725" s="294" t="s">
        <v>2672</v>
      </c>
      <c r="F725" s="295" t="s">
        <v>2672</v>
      </c>
      <c r="G725" s="296" t="s">
        <v>2673</v>
      </c>
      <c r="H725" s="292"/>
      <c r="I725" s="297">
        <v>4225.55</v>
      </c>
      <c r="J725" s="301"/>
      <c r="K725" s="301">
        <f t="shared" si="30"/>
        <v>4225.55</v>
      </c>
      <c r="L725" s="284"/>
      <c r="O725" s="302"/>
      <c r="Q725" s="302"/>
    </row>
    <row r="726" spans="1:17" ht="15" customHeight="1" x14ac:dyDescent="0.25">
      <c r="A726" s="287" t="s">
        <v>2650</v>
      </c>
      <c r="B726" s="288"/>
      <c r="C726" s="288" t="s">
        <v>834</v>
      </c>
      <c r="D726" s="288" t="s">
        <v>2651</v>
      </c>
      <c r="E726" s="294" t="s">
        <v>2674</v>
      </c>
      <c r="F726" s="295" t="s">
        <v>2674</v>
      </c>
      <c r="G726" s="296" t="s">
        <v>2675</v>
      </c>
      <c r="H726" s="292"/>
      <c r="I726" s="297">
        <v>0</v>
      </c>
      <c r="J726" s="301"/>
      <c r="K726" s="301">
        <f t="shared" si="30"/>
        <v>0</v>
      </c>
      <c r="L726" s="284"/>
      <c r="O726" s="302"/>
      <c r="Q726" s="302"/>
    </row>
    <row r="727" spans="1:17" ht="15" customHeight="1" x14ac:dyDescent="0.25">
      <c r="A727" s="287" t="s">
        <v>2650</v>
      </c>
      <c r="B727" s="288" t="s">
        <v>830</v>
      </c>
      <c r="C727" s="288" t="s">
        <v>830</v>
      </c>
      <c r="D727" s="288" t="s">
        <v>2651</v>
      </c>
      <c r="E727" s="294" t="s">
        <v>2676</v>
      </c>
      <c r="F727" s="295" t="s">
        <v>2676</v>
      </c>
      <c r="G727" s="296" t="s">
        <v>2677</v>
      </c>
      <c r="H727" s="292"/>
      <c r="I727" s="297">
        <v>0</v>
      </c>
      <c r="J727" s="301"/>
      <c r="K727" s="301">
        <f t="shared" si="30"/>
        <v>0</v>
      </c>
      <c r="L727" s="284"/>
      <c r="O727" s="302"/>
      <c r="Q727" s="302"/>
    </row>
    <row r="728" spans="1:17" ht="15" customHeight="1" x14ac:dyDescent="0.25">
      <c r="A728" s="287" t="s">
        <v>2650</v>
      </c>
      <c r="B728" s="288" t="s">
        <v>830</v>
      </c>
      <c r="C728" s="288" t="s">
        <v>830</v>
      </c>
      <c r="D728" s="288" t="s">
        <v>2651</v>
      </c>
      <c r="E728" s="299" t="s">
        <v>2678</v>
      </c>
      <c r="F728" s="300" t="s">
        <v>2678</v>
      </c>
      <c r="G728" s="296" t="s">
        <v>2679</v>
      </c>
      <c r="H728" s="292"/>
      <c r="I728" s="297">
        <v>0</v>
      </c>
      <c r="J728" s="301"/>
      <c r="K728" s="301">
        <f t="shared" si="30"/>
        <v>0</v>
      </c>
      <c r="L728" s="284"/>
      <c r="O728" s="302"/>
      <c r="Q728" s="302"/>
    </row>
    <row r="729" spans="1:17" ht="15" customHeight="1" x14ac:dyDescent="0.25">
      <c r="A729" s="287" t="s">
        <v>2650</v>
      </c>
      <c r="B729" s="288" t="s">
        <v>830</v>
      </c>
      <c r="C729" s="288" t="s">
        <v>830</v>
      </c>
      <c r="D729" s="288" t="s">
        <v>2651</v>
      </c>
      <c r="E729" s="294" t="s">
        <v>2680</v>
      </c>
      <c r="F729" s="295" t="s">
        <v>2680</v>
      </c>
      <c r="G729" s="296" t="s">
        <v>2681</v>
      </c>
      <c r="H729" s="292"/>
      <c r="I729" s="297">
        <v>0</v>
      </c>
      <c r="J729" s="301"/>
      <c r="K729" s="301">
        <f t="shared" si="30"/>
        <v>0</v>
      </c>
      <c r="L729" s="284"/>
      <c r="O729" s="302"/>
      <c r="Q729" s="302"/>
    </row>
    <row r="730" spans="1:17" ht="15" customHeight="1" x14ac:dyDescent="0.25">
      <c r="A730" s="293" t="s">
        <v>2650</v>
      </c>
      <c r="B730" s="288" t="s">
        <v>830</v>
      </c>
      <c r="C730" s="288" t="s">
        <v>830</v>
      </c>
      <c r="D730" s="288" t="s">
        <v>2651</v>
      </c>
      <c r="E730" s="294" t="s">
        <v>2682</v>
      </c>
      <c r="F730" s="295" t="s">
        <v>2682</v>
      </c>
      <c r="G730" s="296" t="s">
        <v>2683</v>
      </c>
      <c r="H730" s="292"/>
      <c r="I730" s="297">
        <v>25996.83</v>
      </c>
      <c r="J730" s="301"/>
      <c r="K730" s="301">
        <f t="shared" si="30"/>
        <v>25996.83</v>
      </c>
      <c r="L730" s="284"/>
      <c r="O730" s="302"/>
      <c r="Q730" s="302"/>
    </row>
    <row r="731" spans="1:17" ht="15" customHeight="1" x14ac:dyDescent="0.25">
      <c r="A731" s="293" t="s">
        <v>2650</v>
      </c>
      <c r="B731" s="288" t="s">
        <v>830</v>
      </c>
      <c r="C731" s="288" t="s">
        <v>830</v>
      </c>
      <c r="D731" s="288" t="s">
        <v>2651</v>
      </c>
      <c r="E731" s="299" t="s">
        <v>2684</v>
      </c>
      <c r="F731" s="300" t="s">
        <v>2684</v>
      </c>
      <c r="G731" s="296" t="s">
        <v>2685</v>
      </c>
      <c r="H731" s="292"/>
      <c r="I731" s="297">
        <v>104.24</v>
      </c>
      <c r="J731" s="301"/>
      <c r="K731" s="301">
        <f t="shared" si="30"/>
        <v>104.24</v>
      </c>
      <c r="L731" s="284"/>
      <c r="O731" s="302"/>
      <c r="Q731" s="302"/>
    </row>
    <row r="732" spans="1:17" ht="15" customHeight="1" x14ac:dyDescent="0.25">
      <c r="A732" s="293" t="s">
        <v>2650</v>
      </c>
      <c r="B732" s="288" t="s">
        <v>830</v>
      </c>
      <c r="C732" s="288" t="s">
        <v>830</v>
      </c>
      <c r="D732" s="288" t="s">
        <v>2651</v>
      </c>
      <c r="E732" s="294" t="s">
        <v>2686</v>
      </c>
      <c r="F732" s="295" t="s">
        <v>2686</v>
      </c>
      <c r="G732" s="296" t="s">
        <v>2687</v>
      </c>
      <c r="H732" s="292"/>
      <c r="I732" s="297">
        <v>966.26</v>
      </c>
      <c r="J732" s="301"/>
      <c r="K732" s="301">
        <f t="shared" si="30"/>
        <v>966.26</v>
      </c>
      <c r="L732" s="284"/>
      <c r="O732" s="302"/>
      <c r="Q732" s="302"/>
    </row>
    <row r="733" spans="1:17" ht="15" customHeight="1" x14ac:dyDescent="0.25">
      <c r="A733" s="293" t="s">
        <v>2650</v>
      </c>
      <c r="B733" s="288" t="s">
        <v>830</v>
      </c>
      <c r="C733" s="288" t="s">
        <v>830</v>
      </c>
      <c r="D733" s="288" t="s">
        <v>2651</v>
      </c>
      <c r="E733" s="294" t="s">
        <v>2688</v>
      </c>
      <c r="F733" s="295" t="s">
        <v>2688</v>
      </c>
      <c r="G733" s="296" t="s">
        <v>2689</v>
      </c>
      <c r="H733" s="292"/>
      <c r="I733" s="297">
        <v>713962.33</v>
      </c>
      <c r="J733" s="301"/>
      <c r="K733" s="301">
        <f t="shared" si="30"/>
        <v>713962.33</v>
      </c>
      <c r="L733" s="284"/>
      <c r="O733" s="302"/>
      <c r="Q733" s="302"/>
    </row>
    <row r="734" spans="1:17" ht="15" customHeight="1" x14ac:dyDescent="0.25">
      <c r="A734" s="293" t="s">
        <v>2650</v>
      </c>
      <c r="B734" s="288" t="s">
        <v>830</v>
      </c>
      <c r="C734" s="288" t="s">
        <v>830</v>
      </c>
      <c r="D734" s="288" t="s">
        <v>2651</v>
      </c>
      <c r="E734" s="294" t="s">
        <v>2690</v>
      </c>
      <c r="F734" s="295" t="s">
        <v>2690</v>
      </c>
      <c r="G734" s="296" t="s">
        <v>2691</v>
      </c>
      <c r="H734" s="292"/>
      <c r="I734" s="297">
        <v>0</v>
      </c>
      <c r="J734" s="301"/>
      <c r="K734" s="301">
        <f t="shared" si="30"/>
        <v>0</v>
      </c>
      <c r="L734" s="284"/>
      <c r="O734" s="302"/>
      <c r="Q734" s="302"/>
    </row>
    <row r="735" spans="1:17" ht="15" customHeight="1" x14ac:dyDescent="0.25">
      <c r="A735" s="279"/>
      <c r="B735" s="279"/>
      <c r="C735" s="279"/>
      <c r="D735" s="279"/>
      <c r="E735" s="285" t="s">
        <v>2692</v>
      </c>
      <c r="F735" s="286" t="s">
        <v>2692</v>
      </c>
      <c r="G735" s="282" t="s">
        <v>2693</v>
      </c>
      <c r="H735" s="283">
        <f>+SUM(H736:H743)</f>
        <v>0</v>
      </c>
      <c r="I735" s="297">
        <v>0</v>
      </c>
      <c r="J735" s="283">
        <f>+SUM(J736:J743)</f>
        <v>0</v>
      </c>
      <c r="K735" s="283">
        <f>+SUM(K736:K744)</f>
        <v>4119958.0100000007</v>
      </c>
      <c r="L735" s="284"/>
      <c r="O735" s="302"/>
    </row>
    <row r="736" spans="1:17" ht="15" customHeight="1" x14ac:dyDescent="0.25">
      <c r="A736" s="293" t="s">
        <v>2650</v>
      </c>
      <c r="B736" s="288" t="s">
        <v>832</v>
      </c>
      <c r="C736" s="288" t="s">
        <v>832</v>
      </c>
      <c r="D736" s="288" t="s">
        <v>2651</v>
      </c>
      <c r="E736" s="294" t="s">
        <v>2694</v>
      </c>
      <c r="F736" s="295" t="s">
        <v>2694</v>
      </c>
      <c r="G736" s="296" t="s">
        <v>2695</v>
      </c>
      <c r="H736" s="292"/>
      <c r="I736" s="297">
        <v>85</v>
      </c>
      <c r="J736" s="301"/>
      <c r="K736" s="301">
        <f t="shared" ref="K736:K744" si="31">+I736+J736</f>
        <v>85</v>
      </c>
      <c r="L736" s="284"/>
      <c r="O736" s="302"/>
      <c r="Q736" s="302"/>
    </row>
    <row r="737" spans="1:17" ht="15" customHeight="1" x14ac:dyDescent="0.25">
      <c r="A737" s="293" t="s">
        <v>2650</v>
      </c>
      <c r="B737" s="288" t="s">
        <v>832</v>
      </c>
      <c r="C737" s="288" t="s">
        <v>832</v>
      </c>
      <c r="D737" s="288" t="s">
        <v>2651</v>
      </c>
      <c r="E737" s="294" t="s">
        <v>2696</v>
      </c>
      <c r="F737" s="295" t="s">
        <v>2696</v>
      </c>
      <c r="G737" s="296" t="s">
        <v>2697</v>
      </c>
      <c r="H737" s="292"/>
      <c r="I737" s="297">
        <v>341529.74</v>
      </c>
      <c r="J737" s="301"/>
      <c r="K737" s="301">
        <f t="shared" si="31"/>
        <v>341529.74</v>
      </c>
      <c r="L737" s="284"/>
      <c r="O737" s="302"/>
      <c r="Q737" s="302"/>
    </row>
    <row r="738" spans="1:17" ht="15" customHeight="1" x14ac:dyDescent="0.25">
      <c r="A738" s="293" t="s">
        <v>2650</v>
      </c>
      <c r="B738" s="288" t="s">
        <v>832</v>
      </c>
      <c r="C738" s="288" t="s">
        <v>832</v>
      </c>
      <c r="D738" s="288" t="s">
        <v>2651</v>
      </c>
      <c r="E738" s="294" t="s">
        <v>2698</v>
      </c>
      <c r="F738" s="295" t="s">
        <v>2698</v>
      </c>
      <c r="G738" s="296" t="s">
        <v>2699</v>
      </c>
      <c r="H738" s="292"/>
      <c r="I738" s="297">
        <v>238734.41</v>
      </c>
      <c r="J738" s="301"/>
      <c r="K738" s="301">
        <f t="shared" si="31"/>
        <v>238734.41</v>
      </c>
      <c r="L738" s="284"/>
      <c r="O738" s="302"/>
      <c r="Q738" s="302"/>
    </row>
    <row r="739" spans="1:17" ht="15" customHeight="1" x14ac:dyDescent="0.25">
      <c r="A739" s="293" t="s">
        <v>1887</v>
      </c>
      <c r="B739" s="288" t="s">
        <v>658</v>
      </c>
      <c r="C739" s="288" t="s">
        <v>658</v>
      </c>
      <c r="D739" s="288" t="s">
        <v>1973</v>
      </c>
      <c r="E739" s="299" t="s">
        <v>2700</v>
      </c>
      <c r="F739" s="300" t="s">
        <v>2700</v>
      </c>
      <c r="G739" s="296" t="s">
        <v>2701</v>
      </c>
      <c r="H739" s="292"/>
      <c r="I739" s="297">
        <v>45513.07</v>
      </c>
      <c r="J739" s="301"/>
      <c r="K739" s="301">
        <f t="shared" si="31"/>
        <v>45513.07</v>
      </c>
      <c r="L739" s="284"/>
      <c r="O739" s="302"/>
      <c r="Q739" s="302"/>
    </row>
    <row r="740" spans="1:17" ht="15" customHeight="1" x14ac:dyDescent="0.25">
      <c r="A740" s="293" t="s">
        <v>1887</v>
      </c>
      <c r="B740" s="288" t="s">
        <v>656</v>
      </c>
      <c r="C740" s="288" t="s">
        <v>656</v>
      </c>
      <c r="D740" s="288" t="s">
        <v>2702</v>
      </c>
      <c r="E740" s="299" t="s">
        <v>2703</v>
      </c>
      <c r="F740" s="300" t="s">
        <v>2703</v>
      </c>
      <c r="G740" s="296" t="s">
        <v>2704</v>
      </c>
      <c r="H740" s="292"/>
      <c r="I740" s="297">
        <v>2136443.1800000002</v>
      </c>
      <c r="J740" s="301"/>
      <c r="K740" s="301">
        <f t="shared" si="31"/>
        <v>2136443.1800000002</v>
      </c>
      <c r="L740" s="284"/>
      <c r="O740" s="302"/>
      <c r="Q740" s="302"/>
    </row>
    <row r="741" spans="1:17" ht="15" customHeight="1" x14ac:dyDescent="0.25">
      <c r="A741" s="293" t="s">
        <v>2650</v>
      </c>
      <c r="B741" s="288" t="s">
        <v>832</v>
      </c>
      <c r="C741" s="288" t="s">
        <v>832</v>
      </c>
      <c r="D741" s="288" t="s">
        <v>2651</v>
      </c>
      <c r="E741" s="294" t="s">
        <v>2705</v>
      </c>
      <c r="F741" s="295" t="s">
        <v>2705</v>
      </c>
      <c r="G741" s="296" t="s">
        <v>2706</v>
      </c>
      <c r="H741" s="292"/>
      <c r="I741" s="297">
        <v>18513.97</v>
      </c>
      <c r="J741" s="301"/>
      <c r="K741" s="301">
        <f t="shared" si="31"/>
        <v>18513.97</v>
      </c>
      <c r="L741" s="284"/>
      <c r="O741" s="302"/>
      <c r="Q741" s="302"/>
    </row>
    <row r="742" spans="1:17" ht="15" customHeight="1" x14ac:dyDescent="0.25">
      <c r="A742" s="293" t="s">
        <v>2650</v>
      </c>
      <c r="B742" s="288" t="s">
        <v>824</v>
      </c>
      <c r="C742" s="288" t="s">
        <v>824</v>
      </c>
      <c r="D742" s="288" t="s">
        <v>2651</v>
      </c>
      <c r="E742" s="294" t="s">
        <v>2707</v>
      </c>
      <c r="F742" s="295" t="s">
        <v>2707</v>
      </c>
      <c r="G742" s="296" t="s">
        <v>2708</v>
      </c>
      <c r="H742" s="292"/>
      <c r="I742" s="297">
        <v>728564.19</v>
      </c>
      <c r="J742" s="301"/>
      <c r="K742" s="301">
        <f t="shared" si="31"/>
        <v>728564.19</v>
      </c>
      <c r="L742" s="284"/>
      <c r="O742" s="302"/>
      <c r="Q742" s="302"/>
    </row>
    <row r="743" spans="1:17" ht="15" customHeight="1" x14ac:dyDescent="0.25">
      <c r="A743" s="293" t="s">
        <v>2650</v>
      </c>
      <c r="B743" s="288" t="s">
        <v>826</v>
      </c>
      <c r="C743" s="288" t="s">
        <v>826</v>
      </c>
      <c r="D743" s="288" t="s">
        <v>2651</v>
      </c>
      <c r="E743" s="299" t="s">
        <v>2709</v>
      </c>
      <c r="F743" s="300" t="s">
        <v>2709</v>
      </c>
      <c r="G743" s="296" t="s">
        <v>2710</v>
      </c>
      <c r="H743" s="292"/>
      <c r="I743" s="297">
        <v>0</v>
      </c>
      <c r="J743" s="301"/>
      <c r="K743" s="301">
        <f t="shared" si="31"/>
        <v>0</v>
      </c>
      <c r="L743" s="284"/>
      <c r="O743" s="302"/>
      <c r="Q743" s="302"/>
    </row>
    <row r="744" spans="1:17" ht="15" customHeight="1" x14ac:dyDescent="0.25">
      <c r="A744" s="293" t="s">
        <v>1887</v>
      </c>
      <c r="B744" s="288"/>
      <c r="C744" s="288" t="s">
        <v>836</v>
      </c>
      <c r="D744" s="288"/>
      <c r="E744" s="326" t="s">
        <v>2711</v>
      </c>
      <c r="F744" s="326" t="s">
        <v>2711</v>
      </c>
      <c r="G744" s="296" t="s">
        <v>2712</v>
      </c>
      <c r="H744" s="292"/>
      <c r="I744" s="297">
        <v>610574.44999999995</v>
      </c>
      <c r="J744" s="301"/>
      <c r="K744" s="301">
        <f t="shared" si="31"/>
        <v>610574.44999999995</v>
      </c>
      <c r="L744" s="284"/>
      <c r="O744" s="302"/>
      <c r="Q744" s="302"/>
    </row>
    <row r="745" spans="1:17" ht="15" customHeight="1" x14ac:dyDescent="0.25">
      <c r="A745" s="279"/>
      <c r="B745" s="279"/>
      <c r="C745" s="279"/>
      <c r="D745" s="279"/>
      <c r="E745" s="285" t="s">
        <v>2713</v>
      </c>
      <c r="F745" s="286" t="s">
        <v>2713</v>
      </c>
      <c r="G745" s="282" t="s">
        <v>2714</v>
      </c>
      <c r="H745" s="283">
        <f>+H746</f>
        <v>0</v>
      </c>
      <c r="I745" s="297">
        <v>0</v>
      </c>
      <c r="J745" s="283">
        <f>+J746</f>
        <v>0</v>
      </c>
      <c r="K745" s="283">
        <f>+K746</f>
        <v>325063.34000000003</v>
      </c>
      <c r="L745" s="284"/>
      <c r="O745" s="302"/>
    </row>
    <row r="746" spans="1:17" ht="15" customHeight="1" x14ac:dyDescent="0.25">
      <c r="A746" s="279"/>
      <c r="B746" s="279"/>
      <c r="C746" s="279"/>
      <c r="D746" s="279"/>
      <c r="E746" s="285" t="s">
        <v>2715</v>
      </c>
      <c r="F746" s="286" t="s">
        <v>2715</v>
      </c>
      <c r="G746" s="282" t="s">
        <v>2716</v>
      </c>
      <c r="H746" s="283">
        <f>SUM(H747:H754)</f>
        <v>0</v>
      </c>
      <c r="I746" s="297">
        <v>0</v>
      </c>
      <c r="J746" s="283">
        <f>SUM(J747:J754)</f>
        <v>0</v>
      </c>
      <c r="K746" s="283">
        <f>SUM(K747:K754)</f>
        <v>325063.34000000003</v>
      </c>
      <c r="L746" s="284"/>
      <c r="O746" s="302"/>
    </row>
    <row r="747" spans="1:17" ht="15" customHeight="1" x14ac:dyDescent="0.25">
      <c r="A747" s="287" t="s">
        <v>2717</v>
      </c>
      <c r="B747" s="311" t="s">
        <v>840</v>
      </c>
      <c r="C747" s="311" t="s">
        <v>840</v>
      </c>
      <c r="D747" s="311" t="s">
        <v>2718</v>
      </c>
      <c r="E747" s="312" t="s">
        <v>2719</v>
      </c>
      <c r="F747" s="313" t="s">
        <v>2719</v>
      </c>
      <c r="G747" s="314" t="s">
        <v>2720</v>
      </c>
      <c r="H747" s="315"/>
      <c r="I747" s="297">
        <v>0</v>
      </c>
      <c r="J747" s="301"/>
      <c r="K747" s="316">
        <f t="shared" ref="K747:K754" si="32">+I747+J747</f>
        <v>0</v>
      </c>
      <c r="L747" s="284"/>
      <c r="O747" s="302"/>
      <c r="Q747" s="302"/>
    </row>
    <row r="748" spans="1:17" ht="15" customHeight="1" x14ac:dyDescent="0.25">
      <c r="A748" s="287" t="s">
        <v>2717</v>
      </c>
      <c r="B748" s="311" t="s">
        <v>840</v>
      </c>
      <c r="C748" s="311" t="s">
        <v>840</v>
      </c>
      <c r="D748" s="311" t="s">
        <v>2718</v>
      </c>
      <c r="E748" s="312" t="s">
        <v>2721</v>
      </c>
      <c r="F748" s="313" t="s">
        <v>2721</v>
      </c>
      <c r="G748" s="314" t="s">
        <v>2722</v>
      </c>
      <c r="H748" s="315"/>
      <c r="I748" s="297">
        <v>0</v>
      </c>
      <c r="J748" s="301"/>
      <c r="K748" s="316">
        <f t="shared" si="32"/>
        <v>0</v>
      </c>
      <c r="L748" s="284"/>
      <c r="O748" s="302"/>
      <c r="Q748" s="302"/>
    </row>
    <row r="749" spans="1:17" ht="15" customHeight="1" x14ac:dyDescent="0.25">
      <c r="A749" s="287" t="s">
        <v>2717</v>
      </c>
      <c r="B749" s="311" t="s">
        <v>840</v>
      </c>
      <c r="C749" s="311" t="s">
        <v>840</v>
      </c>
      <c r="D749" s="311" t="s">
        <v>2718</v>
      </c>
      <c r="E749" s="312" t="s">
        <v>2723</v>
      </c>
      <c r="F749" s="313" t="s">
        <v>2723</v>
      </c>
      <c r="G749" s="314" t="s">
        <v>2724</v>
      </c>
      <c r="H749" s="315"/>
      <c r="I749" s="297">
        <v>0</v>
      </c>
      <c r="J749" s="301"/>
      <c r="K749" s="316">
        <f t="shared" si="32"/>
        <v>0</v>
      </c>
      <c r="L749" s="284"/>
      <c r="O749" s="302"/>
      <c r="Q749" s="302"/>
    </row>
    <row r="750" spans="1:17" ht="15" customHeight="1" x14ac:dyDescent="0.25">
      <c r="A750" s="287" t="s">
        <v>2717</v>
      </c>
      <c r="B750" s="311" t="s">
        <v>840</v>
      </c>
      <c r="C750" s="311" t="s">
        <v>840</v>
      </c>
      <c r="D750" s="311" t="s">
        <v>2718</v>
      </c>
      <c r="E750" s="312" t="s">
        <v>2725</v>
      </c>
      <c r="F750" s="313" t="s">
        <v>2725</v>
      </c>
      <c r="G750" s="314" t="s">
        <v>2726</v>
      </c>
      <c r="H750" s="315"/>
      <c r="I750" s="297">
        <v>0</v>
      </c>
      <c r="J750" s="301"/>
      <c r="K750" s="316">
        <f t="shared" si="32"/>
        <v>0</v>
      </c>
      <c r="L750" s="284"/>
      <c r="O750" s="302"/>
      <c r="Q750" s="302"/>
    </row>
    <row r="751" spans="1:17" ht="15" customHeight="1" x14ac:dyDescent="0.25">
      <c r="A751" s="287" t="s">
        <v>2717</v>
      </c>
      <c r="B751" s="311" t="s">
        <v>840</v>
      </c>
      <c r="C751" s="311" t="s">
        <v>840</v>
      </c>
      <c r="D751" s="311" t="s">
        <v>2718</v>
      </c>
      <c r="E751" s="312" t="s">
        <v>2727</v>
      </c>
      <c r="F751" s="313" t="s">
        <v>2727</v>
      </c>
      <c r="G751" s="314" t="s">
        <v>2728</v>
      </c>
      <c r="H751" s="315"/>
      <c r="I751" s="297">
        <v>325063.34000000003</v>
      </c>
      <c r="J751" s="301"/>
      <c r="K751" s="316">
        <f t="shared" si="32"/>
        <v>325063.34000000003</v>
      </c>
      <c r="L751" s="284"/>
      <c r="O751" s="302"/>
      <c r="Q751" s="302"/>
    </row>
    <row r="752" spans="1:17" ht="15" customHeight="1" x14ac:dyDescent="0.25">
      <c r="A752" s="287" t="s">
        <v>2717</v>
      </c>
      <c r="B752" s="311" t="s">
        <v>840</v>
      </c>
      <c r="C752" s="311" t="s">
        <v>840</v>
      </c>
      <c r="D752" s="311" t="s">
        <v>2718</v>
      </c>
      <c r="E752" s="312" t="s">
        <v>2729</v>
      </c>
      <c r="F752" s="313" t="s">
        <v>2729</v>
      </c>
      <c r="G752" s="314" t="s">
        <v>2730</v>
      </c>
      <c r="H752" s="315"/>
      <c r="I752" s="297">
        <v>0</v>
      </c>
      <c r="J752" s="301"/>
      <c r="K752" s="316">
        <f t="shared" si="32"/>
        <v>0</v>
      </c>
      <c r="L752" s="284"/>
      <c r="O752" s="302"/>
      <c r="Q752" s="302"/>
    </row>
    <row r="753" spans="1:17" ht="15" customHeight="1" x14ac:dyDescent="0.25">
      <c r="A753" s="287" t="s">
        <v>2717</v>
      </c>
      <c r="B753" s="311" t="s">
        <v>840</v>
      </c>
      <c r="C753" s="311" t="s">
        <v>840</v>
      </c>
      <c r="D753" s="311" t="s">
        <v>2718</v>
      </c>
      <c r="E753" s="312" t="s">
        <v>2731</v>
      </c>
      <c r="F753" s="313" t="s">
        <v>2731</v>
      </c>
      <c r="G753" s="314" t="s">
        <v>2732</v>
      </c>
      <c r="H753" s="315"/>
      <c r="I753" s="297">
        <v>0</v>
      </c>
      <c r="J753" s="301"/>
      <c r="K753" s="316">
        <f t="shared" si="32"/>
        <v>0</v>
      </c>
      <c r="L753" s="284"/>
      <c r="O753" s="302"/>
      <c r="Q753" s="302"/>
    </row>
    <row r="754" spans="1:17" ht="15" customHeight="1" x14ac:dyDescent="0.25">
      <c r="A754" s="287" t="s">
        <v>2717</v>
      </c>
      <c r="B754" s="311" t="s">
        <v>840</v>
      </c>
      <c r="C754" s="311" t="s">
        <v>840</v>
      </c>
      <c r="D754" s="311" t="s">
        <v>2718</v>
      </c>
      <c r="E754" s="312" t="s">
        <v>2733</v>
      </c>
      <c r="F754" s="313" t="s">
        <v>2733</v>
      </c>
      <c r="G754" s="314" t="s">
        <v>2734</v>
      </c>
      <c r="H754" s="315"/>
      <c r="I754" s="297">
        <v>0</v>
      </c>
      <c r="J754" s="301"/>
      <c r="K754" s="316">
        <f t="shared" si="32"/>
        <v>0</v>
      </c>
      <c r="L754" s="284"/>
      <c r="O754" s="302"/>
      <c r="Q754" s="302"/>
    </row>
    <row r="755" spans="1:17" ht="15" customHeight="1" x14ac:dyDescent="0.25">
      <c r="A755" s="279"/>
      <c r="B755" s="279"/>
      <c r="C755" s="279"/>
      <c r="D755" s="279"/>
      <c r="E755" s="285" t="s">
        <v>2735</v>
      </c>
      <c r="F755" s="286" t="s">
        <v>2735</v>
      </c>
      <c r="G755" s="282" t="s">
        <v>2736</v>
      </c>
      <c r="H755" s="283">
        <f>+H756</f>
        <v>0</v>
      </c>
      <c r="I755" s="297"/>
      <c r="J755" s="283">
        <f>+J756</f>
        <v>0</v>
      </c>
      <c r="K755" s="283">
        <f>+K756</f>
        <v>8373305.9700000007</v>
      </c>
      <c r="L755" s="284"/>
      <c r="O755" s="302"/>
    </row>
    <row r="756" spans="1:17" ht="15" customHeight="1" x14ac:dyDescent="0.25">
      <c r="A756" s="279"/>
      <c r="B756" s="279"/>
      <c r="C756" s="279"/>
      <c r="D756" s="279"/>
      <c r="E756" s="285" t="s">
        <v>2737</v>
      </c>
      <c r="F756" s="286" t="s">
        <v>2737</v>
      </c>
      <c r="G756" s="282" t="s">
        <v>2738</v>
      </c>
      <c r="H756" s="283">
        <f>SUM(H757:H770)</f>
        <v>0</v>
      </c>
      <c r="I756" s="297"/>
      <c r="J756" s="283">
        <f>SUM(J757:J770)</f>
        <v>0</v>
      </c>
      <c r="K756" s="283">
        <f>SUM(K757:K771)</f>
        <v>8373305.9700000007</v>
      </c>
      <c r="L756" s="284"/>
      <c r="O756" s="302"/>
    </row>
    <row r="757" spans="1:17" ht="15" customHeight="1" x14ac:dyDescent="0.25">
      <c r="A757" s="287" t="s">
        <v>2739</v>
      </c>
      <c r="B757" s="311" t="s">
        <v>848</v>
      </c>
      <c r="C757" s="311" t="s">
        <v>848</v>
      </c>
      <c r="D757" s="311" t="s">
        <v>2740</v>
      </c>
      <c r="E757" s="312" t="s">
        <v>2741</v>
      </c>
      <c r="F757" s="313" t="s">
        <v>2741</v>
      </c>
      <c r="G757" s="314" t="s">
        <v>2742</v>
      </c>
      <c r="H757" s="315"/>
      <c r="I757" s="297">
        <v>2543813.66</v>
      </c>
      <c r="J757" s="301"/>
      <c r="K757" s="316">
        <f t="shared" ref="K757:K771" si="33">+I757+J757</f>
        <v>2543813.66</v>
      </c>
      <c r="L757" s="284"/>
      <c r="O757" s="302"/>
      <c r="Q757" s="302"/>
    </row>
    <row r="758" spans="1:17" ht="15" customHeight="1" x14ac:dyDescent="0.25">
      <c r="A758" s="287" t="s">
        <v>2739</v>
      </c>
      <c r="B758" s="311" t="s">
        <v>846</v>
      </c>
      <c r="C758" s="311" t="s">
        <v>846</v>
      </c>
      <c r="D758" s="311" t="s">
        <v>2743</v>
      </c>
      <c r="E758" s="312" t="s">
        <v>2744</v>
      </c>
      <c r="F758" s="313" t="s">
        <v>2744</v>
      </c>
      <c r="G758" s="314" t="s">
        <v>2745</v>
      </c>
      <c r="H758" s="315"/>
      <c r="I758" s="297">
        <v>0</v>
      </c>
      <c r="J758" s="301"/>
      <c r="K758" s="316">
        <f t="shared" si="33"/>
        <v>0</v>
      </c>
      <c r="L758" s="284"/>
      <c r="O758" s="302"/>
      <c r="Q758" s="302"/>
    </row>
    <row r="759" spans="1:17" ht="15" customHeight="1" x14ac:dyDescent="0.25">
      <c r="A759" s="287" t="s">
        <v>2746</v>
      </c>
      <c r="B759" s="311" t="s">
        <v>850</v>
      </c>
      <c r="C759" s="311" t="s">
        <v>850</v>
      </c>
      <c r="D759" s="311" t="s">
        <v>2747</v>
      </c>
      <c r="E759" s="312" t="s">
        <v>2748</v>
      </c>
      <c r="F759" s="313" t="s">
        <v>2748</v>
      </c>
      <c r="G759" s="314" t="s">
        <v>2749</v>
      </c>
      <c r="H759" s="315"/>
      <c r="I759" s="297">
        <v>0</v>
      </c>
      <c r="J759" s="301"/>
      <c r="K759" s="316">
        <f t="shared" si="33"/>
        <v>0</v>
      </c>
      <c r="L759" s="284"/>
      <c r="O759" s="302"/>
      <c r="Q759" s="302"/>
    </row>
    <row r="760" spans="1:17" ht="15" customHeight="1" x14ac:dyDescent="0.25">
      <c r="A760" s="287" t="s">
        <v>2746</v>
      </c>
      <c r="B760" s="311" t="s">
        <v>850</v>
      </c>
      <c r="C760" s="311" t="s">
        <v>850</v>
      </c>
      <c r="D760" s="311" t="s">
        <v>2747</v>
      </c>
      <c r="E760" s="312" t="s">
        <v>2750</v>
      </c>
      <c r="F760" s="313" t="s">
        <v>2750</v>
      </c>
      <c r="G760" s="314" t="s">
        <v>2751</v>
      </c>
      <c r="H760" s="315"/>
      <c r="I760" s="297">
        <v>90709.41</v>
      </c>
      <c r="J760" s="301"/>
      <c r="K760" s="316">
        <f t="shared" si="33"/>
        <v>90709.41</v>
      </c>
      <c r="L760" s="284"/>
      <c r="O760" s="302"/>
      <c r="Q760" s="302"/>
    </row>
    <row r="761" spans="1:17" ht="15" customHeight="1" x14ac:dyDescent="0.25">
      <c r="A761" s="287" t="s">
        <v>2746</v>
      </c>
      <c r="B761" s="311" t="s">
        <v>850</v>
      </c>
      <c r="C761" s="311" t="s">
        <v>850</v>
      </c>
      <c r="D761" s="311" t="s">
        <v>2747</v>
      </c>
      <c r="E761" s="312" t="s">
        <v>2752</v>
      </c>
      <c r="F761" s="313" t="s">
        <v>2752</v>
      </c>
      <c r="G761" s="314" t="s">
        <v>2753</v>
      </c>
      <c r="H761" s="315"/>
      <c r="I761" s="297">
        <v>5216466.32</v>
      </c>
      <c r="J761" s="301"/>
      <c r="K761" s="316">
        <f t="shared" si="33"/>
        <v>5216466.32</v>
      </c>
      <c r="L761" s="284"/>
      <c r="O761" s="302"/>
      <c r="Q761" s="302"/>
    </row>
    <row r="762" spans="1:17" ht="15" customHeight="1" x14ac:dyDescent="0.25">
      <c r="A762" s="287" t="s">
        <v>2746</v>
      </c>
      <c r="B762" s="311" t="s">
        <v>850</v>
      </c>
      <c r="C762" s="311" t="s">
        <v>850</v>
      </c>
      <c r="D762" s="311" t="s">
        <v>2747</v>
      </c>
      <c r="E762" s="312" t="s">
        <v>2754</v>
      </c>
      <c r="F762" s="313" t="s">
        <v>2754</v>
      </c>
      <c r="G762" s="314" t="s">
        <v>2755</v>
      </c>
      <c r="H762" s="315"/>
      <c r="I762" s="297">
        <v>0</v>
      </c>
      <c r="J762" s="301"/>
      <c r="K762" s="316">
        <f t="shared" si="33"/>
        <v>0</v>
      </c>
      <c r="L762" s="284"/>
      <c r="O762" s="302"/>
      <c r="Q762" s="302"/>
    </row>
    <row r="763" spans="1:17" ht="15" customHeight="1" x14ac:dyDescent="0.25">
      <c r="A763" s="287" t="s">
        <v>2746</v>
      </c>
      <c r="B763" s="311" t="s">
        <v>850</v>
      </c>
      <c r="C763" s="311" t="s">
        <v>850</v>
      </c>
      <c r="D763" s="311" t="s">
        <v>2747</v>
      </c>
      <c r="E763" s="312" t="s">
        <v>2756</v>
      </c>
      <c r="F763" s="313" t="s">
        <v>2756</v>
      </c>
      <c r="G763" s="314" t="s">
        <v>2757</v>
      </c>
      <c r="H763" s="315"/>
      <c r="I763" s="297">
        <v>73138.490000000005</v>
      </c>
      <c r="J763" s="301"/>
      <c r="K763" s="316">
        <f t="shared" si="33"/>
        <v>73138.490000000005</v>
      </c>
      <c r="L763" s="284"/>
      <c r="O763" s="302"/>
      <c r="Q763" s="302"/>
    </row>
    <row r="764" spans="1:17" ht="15" customHeight="1" x14ac:dyDescent="0.25">
      <c r="A764" s="287" t="s">
        <v>2746</v>
      </c>
      <c r="B764" s="311" t="s">
        <v>850</v>
      </c>
      <c r="C764" s="311" t="s">
        <v>850</v>
      </c>
      <c r="D764" s="311" t="s">
        <v>2747</v>
      </c>
      <c r="E764" s="312" t="s">
        <v>2758</v>
      </c>
      <c r="F764" s="313" t="s">
        <v>2758</v>
      </c>
      <c r="G764" s="314" t="s">
        <v>2759</v>
      </c>
      <c r="H764" s="315"/>
      <c r="I764" s="297">
        <v>190114.6</v>
      </c>
      <c r="J764" s="301"/>
      <c r="K764" s="316">
        <f t="shared" si="33"/>
        <v>190114.6</v>
      </c>
      <c r="L764" s="284"/>
      <c r="O764" s="302"/>
      <c r="Q764" s="302"/>
    </row>
    <row r="765" spans="1:17" ht="15" customHeight="1" x14ac:dyDescent="0.25">
      <c r="A765" s="287" t="s">
        <v>2746</v>
      </c>
      <c r="B765" s="311" t="s">
        <v>850</v>
      </c>
      <c r="C765" s="311" t="s">
        <v>850</v>
      </c>
      <c r="D765" s="311" t="s">
        <v>2747</v>
      </c>
      <c r="E765" s="312" t="s">
        <v>2760</v>
      </c>
      <c r="F765" s="313" t="s">
        <v>2760</v>
      </c>
      <c r="G765" s="314" t="s">
        <v>2761</v>
      </c>
      <c r="H765" s="315"/>
      <c r="I765" s="297">
        <v>54858.52</v>
      </c>
      <c r="J765" s="301"/>
      <c r="K765" s="316">
        <f t="shared" si="33"/>
        <v>54858.52</v>
      </c>
      <c r="L765" s="284"/>
      <c r="O765" s="302"/>
      <c r="Q765" s="302"/>
    </row>
    <row r="766" spans="1:17" ht="15" customHeight="1" x14ac:dyDescent="0.25">
      <c r="A766" s="287" t="s">
        <v>2746</v>
      </c>
      <c r="B766" s="311" t="s">
        <v>850</v>
      </c>
      <c r="C766" s="311" t="s">
        <v>850</v>
      </c>
      <c r="D766" s="311" t="s">
        <v>2747</v>
      </c>
      <c r="E766" s="312" t="s">
        <v>2762</v>
      </c>
      <c r="F766" s="313" t="s">
        <v>2762</v>
      </c>
      <c r="G766" s="314" t="s">
        <v>2763</v>
      </c>
      <c r="H766" s="315"/>
      <c r="I766" s="297">
        <v>186714.58</v>
      </c>
      <c r="J766" s="301"/>
      <c r="K766" s="316">
        <f t="shared" si="33"/>
        <v>186714.58</v>
      </c>
      <c r="L766" s="284"/>
      <c r="O766" s="302"/>
      <c r="Q766" s="302"/>
    </row>
    <row r="767" spans="1:17" ht="15" customHeight="1" x14ac:dyDescent="0.25">
      <c r="A767" s="287" t="s">
        <v>2746</v>
      </c>
      <c r="B767" s="311" t="s">
        <v>850</v>
      </c>
      <c r="C767" s="311" t="s">
        <v>850</v>
      </c>
      <c r="D767" s="311" t="s">
        <v>2747</v>
      </c>
      <c r="E767" s="312" t="s">
        <v>2764</v>
      </c>
      <c r="F767" s="313" t="s">
        <v>2764</v>
      </c>
      <c r="G767" s="314" t="s">
        <v>2765</v>
      </c>
      <c r="H767" s="315"/>
      <c r="I767" s="297">
        <v>2428.44</v>
      </c>
      <c r="J767" s="301"/>
      <c r="K767" s="316">
        <f t="shared" si="33"/>
        <v>2428.44</v>
      </c>
      <c r="L767" s="284"/>
      <c r="O767" s="302"/>
      <c r="Q767" s="302"/>
    </row>
    <row r="768" spans="1:17" ht="15" customHeight="1" x14ac:dyDescent="0.25">
      <c r="A768" s="287" t="s">
        <v>2746</v>
      </c>
      <c r="B768" s="311" t="s">
        <v>850</v>
      </c>
      <c r="C768" s="311" t="s">
        <v>850</v>
      </c>
      <c r="D768" s="311" t="s">
        <v>2747</v>
      </c>
      <c r="E768" s="312" t="s">
        <v>2766</v>
      </c>
      <c r="F768" s="313" t="s">
        <v>2766</v>
      </c>
      <c r="G768" s="314" t="s">
        <v>2767</v>
      </c>
      <c r="H768" s="315"/>
      <c r="I768" s="297">
        <v>112.55</v>
      </c>
      <c r="J768" s="301"/>
      <c r="K768" s="316">
        <f t="shared" si="33"/>
        <v>112.55</v>
      </c>
      <c r="L768" s="284"/>
      <c r="O768" s="302"/>
      <c r="Q768" s="302"/>
    </row>
    <row r="769" spans="1:17" ht="15" customHeight="1" x14ac:dyDescent="0.25">
      <c r="A769" s="287" t="s">
        <v>2746</v>
      </c>
      <c r="B769" s="311" t="s">
        <v>850</v>
      </c>
      <c r="C769" s="311" t="s">
        <v>850</v>
      </c>
      <c r="D769" s="311" t="s">
        <v>2747</v>
      </c>
      <c r="E769" s="312" t="s">
        <v>2768</v>
      </c>
      <c r="F769" s="313" t="s">
        <v>2768</v>
      </c>
      <c r="G769" s="314" t="s">
        <v>2769</v>
      </c>
      <c r="H769" s="315"/>
      <c r="I769" s="297">
        <v>0</v>
      </c>
      <c r="J769" s="301"/>
      <c r="K769" s="316">
        <f t="shared" si="33"/>
        <v>0</v>
      </c>
      <c r="L769" s="284"/>
      <c r="O769" s="302"/>
      <c r="Q769" s="302"/>
    </row>
    <row r="770" spans="1:17" ht="15" customHeight="1" x14ac:dyDescent="0.25">
      <c r="A770" s="287" t="s">
        <v>2746</v>
      </c>
      <c r="B770" s="311" t="s">
        <v>850</v>
      </c>
      <c r="C770" s="311" t="s">
        <v>850</v>
      </c>
      <c r="D770" s="311" t="s">
        <v>2747</v>
      </c>
      <c r="E770" s="312" t="s">
        <v>2770</v>
      </c>
      <c r="F770" s="313" t="s">
        <v>2770</v>
      </c>
      <c r="G770" s="314" t="s">
        <v>2771</v>
      </c>
      <c r="H770" s="315"/>
      <c r="I770" s="297">
        <v>14949.4</v>
      </c>
      <c r="J770" s="301"/>
      <c r="K770" s="316">
        <f t="shared" si="33"/>
        <v>14949.4</v>
      </c>
      <c r="L770" s="284"/>
      <c r="O770" s="302"/>
      <c r="Q770" s="302"/>
    </row>
    <row r="771" spans="1:17" s="343" customFormat="1" ht="15" customHeight="1" x14ac:dyDescent="0.25">
      <c r="A771" s="293" t="s">
        <v>2746</v>
      </c>
      <c r="B771" s="288" t="s">
        <v>850</v>
      </c>
      <c r="C771" s="288" t="s">
        <v>850</v>
      </c>
      <c r="D771" s="288" t="s">
        <v>2747</v>
      </c>
      <c r="E771" s="299" t="s">
        <v>2772</v>
      </c>
      <c r="F771" s="300" t="s">
        <v>2772</v>
      </c>
      <c r="G771" s="296" t="s">
        <v>2773</v>
      </c>
      <c r="H771" s="292"/>
      <c r="I771" s="297">
        <v>0</v>
      </c>
      <c r="J771" s="301"/>
      <c r="K771" s="301">
        <f t="shared" si="33"/>
        <v>0</v>
      </c>
      <c r="L771" s="284"/>
      <c r="O771" s="344"/>
      <c r="Q771" s="344"/>
    </row>
    <row r="772" spans="1:17" ht="15" customHeight="1" x14ac:dyDescent="0.25">
      <c r="A772" s="279"/>
      <c r="B772" s="279"/>
      <c r="C772" s="279"/>
      <c r="D772" s="279"/>
      <c r="E772" s="285">
        <v>740</v>
      </c>
      <c r="F772" s="337">
        <v>740</v>
      </c>
      <c r="G772" s="353" t="s">
        <v>2774</v>
      </c>
      <c r="H772" s="354">
        <f>+H773</f>
        <v>0</v>
      </c>
      <c r="I772" s="297">
        <v>0</v>
      </c>
      <c r="J772" s="354">
        <f>+J773</f>
        <v>0</v>
      </c>
      <c r="K772" s="354">
        <f>+K773</f>
        <v>0</v>
      </c>
      <c r="L772" s="284"/>
      <c r="O772" s="302"/>
    </row>
    <row r="773" spans="1:17" ht="15" customHeight="1" x14ac:dyDescent="0.25">
      <c r="A773" s="279"/>
      <c r="B773" s="279"/>
      <c r="C773" s="279"/>
      <c r="D773" s="279"/>
      <c r="E773" s="285" t="s">
        <v>2775</v>
      </c>
      <c r="F773" s="337" t="s">
        <v>2775</v>
      </c>
      <c r="G773" s="353" t="s">
        <v>2774</v>
      </c>
      <c r="H773" s="354">
        <f>SUM(H774:H785)</f>
        <v>0</v>
      </c>
      <c r="I773" s="297">
        <v>0</v>
      </c>
      <c r="J773" s="354">
        <f>SUM(J774:J785)</f>
        <v>0</v>
      </c>
      <c r="K773" s="354">
        <f>SUM(K774:K785)</f>
        <v>0</v>
      </c>
      <c r="L773" s="284"/>
      <c r="O773" s="302"/>
    </row>
    <row r="774" spans="1:17" ht="15" customHeight="1" x14ac:dyDescent="0.25">
      <c r="A774" s="287" t="s">
        <v>2776</v>
      </c>
      <c r="B774" s="311" t="s">
        <v>854</v>
      </c>
      <c r="C774" s="311" t="s">
        <v>854</v>
      </c>
      <c r="D774" s="311" t="s">
        <v>2777</v>
      </c>
      <c r="E774" s="319" t="s">
        <v>2778</v>
      </c>
      <c r="F774" s="320" t="s">
        <v>2778</v>
      </c>
      <c r="G774" s="321" t="s">
        <v>2779</v>
      </c>
      <c r="H774" s="322"/>
      <c r="I774" s="297">
        <v>0</v>
      </c>
      <c r="J774" s="323"/>
      <c r="K774" s="323">
        <f t="shared" ref="K774:K785" si="34">+I774+J774</f>
        <v>0</v>
      </c>
      <c r="L774" s="284"/>
      <c r="O774" s="302"/>
      <c r="Q774" s="302"/>
    </row>
    <row r="775" spans="1:17" ht="15" customHeight="1" x14ac:dyDescent="0.25">
      <c r="A775" s="287" t="s">
        <v>2776</v>
      </c>
      <c r="B775" s="311" t="s">
        <v>854</v>
      </c>
      <c r="C775" s="311" t="s">
        <v>854</v>
      </c>
      <c r="D775" s="311" t="s">
        <v>2777</v>
      </c>
      <c r="E775" s="319" t="s">
        <v>2780</v>
      </c>
      <c r="F775" s="320" t="s">
        <v>2780</v>
      </c>
      <c r="G775" s="321" t="s">
        <v>2781</v>
      </c>
      <c r="H775" s="322"/>
      <c r="I775" s="297">
        <v>0</v>
      </c>
      <c r="J775" s="323"/>
      <c r="K775" s="323">
        <f t="shared" si="34"/>
        <v>0</v>
      </c>
      <c r="L775" s="284"/>
      <c r="O775" s="302"/>
      <c r="Q775" s="302"/>
    </row>
    <row r="776" spans="1:17" ht="15" customHeight="1" x14ac:dyDescent="0.25">
      <c r="A776" s="287" t="s">
        <v>2776</v>
      </c>
      <c r="B776" s="311" t="s">
        <v>854</v>
      </c>
      <c r="C776" s="311" t="s">
        <v>854</v>
      </c>
      <c r="D776" s="311" t="s">
        <v>2777</v>
      </c>
      <c r="E776" s="319" t="s">
        <v>2782</v>
      </c>
      <c r="F776" s="320" t="s">
        <v>2782</v>
      </c>
      <c r="G776" s="321" t="s">
        <v>2783</v>
      </c>
      <c r="H776" s="322"/>
      <c r="I776" s="297">
        <v>0</v>
      </c>
      <c r="J776" s="323"/>
      <c r="K776" s="323">
        <f t="shared" si="34"/>
        <v>0</v>
      </c>
      <c r="L776" s="284"/>
      <c r="O776" s="302"/>
      <c r="Q776" s="302"/>
    </row>
    <row r="777" spans="1:17" ht="15" customHeight="1" x14ac:dyDescent="0.25">
      <c r="A777" s="287" t="s">
        <v>2776</v>
      </c>
      <c r="B777" s="311" t="s">
        <v>854</v>
      </c>
      <c r="C777" s="311" t="s">
        <v>854</v>
      </c>
      <c r="D777" s="311" t="s">
        <v>2777</v>
      </c>
      <c r="E777" s="319" t="s">
        <v>2784</v>
      </c>
      <c r="F777" s="320" t="s">
        <v>2784</v>
      </c>
      <c r="G777" s="321" t="s">
        <v>2785</v>
      </c>
      <c r="H777" s="322"/>
      <c r="I777" s="297">
        <v>0</v>
      </c>
      <c r="J777" s="323"/>
      <c r="K777" s="323">
        <f t="shared" si="34"/>
        <v>0</v>
      </c>
      <c r="L777" s="284"/>
      <c r="O777" s="302"/>
      <c r="Q777" s="302"/>
    </row>
    <row r="778" spans="1:17" ht="15" customHeight="1" x14ac:dyDescent="0.25">
      <c r="A778" s="287" t="s">
        <v>2776</v>
      </c>
      <c r="B778" s="311" t="s">
        <v>854</v>
      </c>
      <c r="C778" s="311" t="s">
        <v>854</v>
      </c>
      <c r="D778" s="311" t="s">
        <v>2777</v>
      </c>
      <c r="E778" s="319" t="s">
        <v>2786</v>
      </c>
      <c r="F778" s="320" t="s">
        <v>2786</v>
      </c>
      <c r="G778" s="321" t="s">
        <v>2787</v>
      </c>
      <c r="H778" s="322"/>
      <c r="I778" s="297">
        <v>0</v>
      </c>
      <c r="J778" s="323"/>
      <c r="K778" s="323">
        <f t="shared" si="34"/>
        <v>0</v>
      </c>
      <c r="L778" s="284"/>
      <c r="O778" s="302"/>
      <c r="Q778" s="302"/>
    </row>
    <row r="779" spans="1:17" ht="15" customHeight="1" x14ac:dyDescent="0.25">
      <c r="A779" s="287" t="s">
        <v>2776</v>
      </c>
      <c r="B779" s="311" t="s">
        <v>854</v>
      </c>
      <c r="C779" s="311" t="s">
        <v>854</v>
      </c>
      <c r="D779" s="311" t="s">
        <v>2777</v>
      </c>
      <c r="E779" s="319" t="s">
        <v>2788</v>
      </c>
      <c r="F779" s="320" t="s">
        <v>2788</v>
      </c>
      <c r="G779" s="321" t="s">
        <v>2789</v>
      </c>
      <c r="H779" s="322"/>
      <c r="I779" s="297">
        <v>0</v>
      </c>
      <c r="J779" s="323"/>
      <c r="K779" s="323">
        <f t="shared" si="34"/>
        <v>0</v>
      </c>
      <c r="L779" s="284"/>
      <c r="O779" s="302"/>
      <c r="Q779" s="302"/>
    </row>
    <row r="780" spans="1:17" ht="15" customHeight="1" x14ac:dyDescent="0.25">
      <c r="A780" s="287" t="s">
        <v>2776</v>
      </c>
      <c r="B780" s="311" t="s">
        <v>854</v>
      </c>
      <c r="C780" s="311" t="s">
        <v>854</v>
      </c>
      <c r="D780" s="311" t="s">
        <v>2777</v>
      </c>
      <c r="E780" s="319" t="s">
        <v>2790</v>
      </c>
      <c r="F780" s="320" t="s">
        <v>2790</v>
      </c>
      <c r="G780" s="321" t="s">
        <v>2791</v>
      </c>
      <c r="H780" s="322"/>
      <c r="I780" s="297">
        <v>0</v>
      </c>
      <c r="J780" s="323"/>
      <c r="K780" s="323">
        <f t="shared" si="34"/>
        <v>0</v>
      </c>
      <c r="L780" s="284"/>
      <c r="O780" s="302"/>
      <c r="Q780" s="302"/>
    </row>
    <row r="781" spans="1:17" ht="15" customHeight="1" x14ac:dyDescent="0.25">
      <c r="A781" s="287" t="s">
        <v>2776</v>
      </c>
      <c r="B781" s="311" t="s">
        <v>854</v>
      </c>
      <c r="C781" s="311" t="s">
        <v>854</v>
      </c>
      <c r="D781" s="311" t="s">
        <v>2777</v>
      </c>
      <c r="E781" s="319" t="s">
        <v>2792</v>
      </c>
      <c r="F781" s="320" t="s">
        <v>2792</v>
      </c>
      <c r="G781" s="321" t="s">
        <v>2793</v>
      </c>
      <c r="H781" s="322"/>
      <c r="I781" s="297">
        <v>0</v>
      </c>
      <c r="J781" s="323"/>
      <c r="K781" s="323">
        <f t="shared" si="34"/>
        <v>0</v>
      </c>
      <c r="L781" s="284"/>
      <c r="O781" s="302"/>
      <c r="Q781" s="302"/>
    </row>
    <row r="782" spans="1:17" ht="15" customHeight="1" x14ac:dyDescent="0.25">
      <c r="A782" s="287" t="s">
        <v>2776</v>
      </c>
      <c r="B782" s="311" t="s">
        <v>854</v>
      </c>
      <c r="C782" s="311" t="s">
        <v>854</v>
      </c>
      <c r="D782" s="311" t="s">
        <v>2777</v>
      </c>
      <c r="E782" s="319" t="s">
        <v>2794</v>
      </c>
      <c r="F782" s="320" t="s">
        <v>2794</v>
      </c>
      <c r="G782" s="321" t="s">
        <v>2795</v>
      </c>
      <c r="H782" s="322"/>
      <c r="I782" s="297">
        <v>0</v>
      </c>
      <c r="J782" s="323"/>
      <c r="K782" s="323">
        <f t="shared" si="34"/>
        <v>0</v>
      </c>
      <c r="L782" s="284"/>
      <c r="O782" s="302"/>
      <c r="Q782" s="302"/>
    </row>
    <row r="783" spans="1:17" ht="15" customHeight="1" x14ac:dyDescent="0.25">
      <c r="A783" s="287" t="s">
        <v>2776</v>
      </c>
      <c r="B783" s="311" t="s">
        <v>854</v>
      </c>
      <c r="C783" s="311" t="s">
        <v>854</v>
      </c>
      <c r="D783" s="311" t="s">
        <v>2777</v>
      </c>
      <c r="E783" s="319" t="s">
        <v>2796</v>
      </c>
      <c r="F783" s="320" t="s">
        <v>2796</v>
      </c>
      <c r="G783" s="321" t="s">
        <v>2797</v>
      </c>
      <c r="H783" s="322"/>
      <c r="I783" s="297">
        <v>0</v>
      </c>
      <c r="J783" s="323"/>
      <c r="K783" s="323">
        <f t="shared" si="34"/>
        <v>0</v>
      </c>
      <c r="L783" s="284"/>
      <c r="O783" s="302"/>
      <c r="Q783" s="302"/>
    </row>
    <row r="784" spans="1:17" ht="15" customHeight="1" x14ac:dyDescent="0.25">
      <c r="A784" s="287" t="s">
        <v>2776</v>
      </c>
      <c r="B784" s="311" t="s">
        <v>854</v>
      </c>
      <c r="C784" s="311" t="s">
        <v>854</v>
      </c>
      <c r="D784" s="311" t="s">
        <v>2777</v>
      </c>
      <c r="E784" s="319" t="s">
        <v>2798</v>
      </c>
      <c r="F784" s="320" t="s">
        <v>2798</v>
      </c>
      <c r="G784" s="321" t="s">
        <v>2799</v>
      </c>
      <c r="H784" s="322"/>
      <c r="I784" s="297">
        <v>0</v>
      </c>
      <c r="J784" s="323"/>
      <c r="K784" s="323">
        <f t="shared" si="34"/>
        <v>0</v>
      </c>
      <c r="L784" s="284"/>
      <c r="O784" s="302"/>
      <c r="Q784" s="302"/>
    </row>
    <row r="785" spans="1:17" ht="15" customHeight="1" x14ac:dyDescent="0.25">
      <c r="A785" s="287" t="s">
        <v>2776</v>
      </c>
      <c r="B785" s="311" t="s">
        <v>854</v>
      </c>
      <c r="C785" s="311" t="s">
        <v>854</v>
      </c>
      <c r="D785" s="311" t="s">
        <v>2777</v>
      </c>
      <c r="E785" s="319" t="s">
        <v>2800</v>
      </c>
      <c r="F785" s="320" t="s">
        <v>2800</v>
      </c>
      <c r="G785" s="321" t="s">
        <v>2801</v>
      </c>
      <c r="H785" s="322"/>
      <c r="I785" s="297">
        <v>0</v>
      </c>
      <c r="J785" s="323"/>
      <c r="K785" s="323">
        <f t="shared" si="34"/>
        <v>0</v>
      </c>
      <c r="L785" s="284"/>
      <c r="O785" s="302"/>
      <c r="Q785" s="302"/>
    </row>
    <row r="786" spans="1:17" ht="15" customHeight="1" x14ac:dyDescent="0.25">
      <c r="A786" s="279"/>
      <c r="B786" s="279"/>
      <c r="C786" s="279"/>
      <c r="D786" s="279"/>
      <c r="E786" s="285" t="s">
        <v>2802</v>
      </c>
      <c r="F786" s="286" t="s">
        <v>2802</v>
      </c>
      <c r="G786" s="282" t="s">
        <v>2803</v>
      </c>
      <c r="H786" s="283">
        <f>+H787</f>
        <v>0</v>
      </c>
      <c r="I786" s="297">
        <v>0</v>
      </c>
      <c r="J786" s="283">
        <f>+J787</f>
        <v>0</v>
      </c>
      <c r="K786" s="283">
        <f>+K787</f>
        <v>0</v>
      </c>
      <c r="L786" s="284"/>
      <c r="O786" s="302"/>
    </row>
    <row r="787" spans="1:17" ht="15" customHeight="1" x14ac:dyDescent="0.25">
      <c r="A787" s="355"/>
      <c r="B787" s="279"/>
      <c r="C787" s="279"/>
      <c r="D787" s="279"/>
      <c r="E787" s="285" t="s">
        <v>2804</v>
      </c>
      <c r="F787" s="286" t="s">
        <v>2804</v>
      </c>
      <c r="G787" s="282" t="s">
        <v>2803</v>
      </c>
      <c r="H787" s="283">
        <f>SUM(H788:H822)</f>
        <v>0</v>
      </c>
      <c r="I787" s="297">
        <v>0</v>
      </c>
      <c r="J787" s="283">
        <f>SUM(J788:J822)</f>
        <v>0</v>
      </c>
      <c r="K787" s="283">
        <f>SUM(K788:K822)</f>
        <v>0</v>
      </c>
      <c r="L787" s="284"/>
      <c r="O787" s="302"/>
    </row>
    <row r="788" spans="1:17" ht="15" customHeight="1" x14ac:dyDescent="0.25">
      <c r="A788" s="287" t="s">
        <v>2776</v>
      </c>
      <c r="B788" s="311" t="s">
        <v>856</v>
      </c>
      <c r="C788" s="311" t="s">
        <v>856</v>
      </c>
      <c r="D788" s="311" t="s">
        <v>2777</v>
      </c>
      <c r="E788" s="319" t="s">
        <v>2805</v>
      </c>
      <c r="F788" s="320" t="s">
        <v>2805</v>
      </c>
      <c r="G788" s="321" t="s">
        <v>2806</v>
      </c>
      <c r="H788" s="322"/>
      <c r="I788" s="297">
        <v>0</v>
      </c>
      <c r="J788" s="323"/>
      <c r="K788" s="323">
        <f t="shared" ref="K788:K822" si="35">+I788+J788</f>
        <v>0</v>
      </c>
      <c r="L788" s="284"/>
      <c r="O788" s="302"/>
      <c r="Q788" s="302"/>
    </row>
    <row r="789" spans="1:17" ht="15" customHeight="1" x14ac:dyDescent="0.25">
      <c r="A789" s="287" t="s">
        <v>2776</v>
      </c>
      <c r="B789" s="331" t="s">
        <v>856</v>
      </c>
      <c r="C789" s="331" t="s">
        <v>856</v>
      </c>
      <c r="D789" s="311" t="s">
        <v>2777</v>
      </c>
      <c r="E789" s="317" t="s">
        <v>2807</v>
      </c>
      <c r="F789" s="332" t="s">
        <v>2807</v>
      </c>
      <c r="G789" s="314" t="s">
        <v>2808</v>
      </c>
      <c r="H789" s="315"/>
      <c r="I789" s="297">
        <v>0</v>
      </c>
      <c r="J789" s="316"/>
      <c r="K789" s="316">
        <f t="shared" si="35"/>
        <v>0</v>
      </c>
      <c r="L789" s="284"/>
      <c r="O789" s="302"/>
      <c r="Q789" s="302"/>
    </row>
    <row r="790" spans="1:17" ht="15" customHeight="1" x14ac:dyDescent="0.25">
      <c r="A790" s="287" t="s">
        <v>2776</v>
      </c>
      <c r="B790" s="311" t="s">
        <v>856</v>
      </c>
      <c r="C790" s="311" t="s">
        <v>856</v>
      </c>
      <c r="D790" s="311" t="s">
        <v>2777</v>
      </c>
      <c r="E790" s="319" t="s">
        <v>2809</v>
      </c>
      <c r="F790" s="320" t="s">
        <v>2809</v>
      </c>
      <c r="G790" s="321" t="s">
        <v>2810</v>
      </c>
      <c r="H790" s="322"/>
      <c r="I790" s="297">
        <v>0</v>
      </c>
      <c r="J790" s="323"/>
      <c r="K790" s="323">
        <f t="shared" si="35"/>
        <v>0</v>
      </c>
      <c r="L790" s="284"/>
      <c r="O790" s="302"/>
      <c r="Q790" s="302"/>
    </row>
    <row r="791" spans="1:17" ht="15" customHeight="1" x14ac:dyDescent="0.25">
      <c r="A791" s="287" t="s">
        <v>2776</v>
      </c>
      <c r="B791" s="311" t="s">
        <v>856</v>
      </c>
      <c r="C791" s="311" t="s">
        <v>856</v>
      </c>
      <c r="D791" s="311" t="s">
        <v>2777</v>
      </c>
      <c r="E791" s="319" t="s">
        <v>2811</v>
      </c>
      <c r="F791" s="320" t="s">
        <v>2811</v>
      </c>
      <c r="G791" s="321" t="s">
        <v>2812</v>
      </c>
      <c r="H791" s="322"/>
      <c r="I791" s="297">
        <v>0</v>
      </c>
      <c r="J791" s="323"/>
      <c r="K791" s="323">
        <f t="shared" si="35"/>
        <v>0</v>
      </c>
      <c r="L791" s="284"/>
      <c r="O791" s="302"/>
      <c r="Q791" s="302"/>
    </row>
    <row r="792" spans="1:17" ht="15" customHeight="1" x14ac:dyDescent="0.25">
      <c r="A792" s="287" t="s">
        <v>2776</v>
      </c>
      <c r="B792" s="311" t="s">
        <v>856</v>
      </c>
      <c r="C792" s="311" t="s">
        <v>856</v>
      </c>
      <c r="D792" s="311" t="s">
        <v>2777</v>
      </c>
      <c r="E792" s="319" t="s">
        <v>2813</v>
      </c>
      <c r="F792" s="320" t="s">
        <v>2813</v>
      </c>
      <c r="G792" s="321" t="s">
        <v>2814</v>
      </c>
      <c r="H792" s="322"/>
      <c r="I792" s="297">
        <v>0</v>
      </c>
      <c r="J792" s="323"/>
      <c r="K792" s="323">
        <f t="shared" si="35"/>
        <v>0</v>
      </c>
      <c r="L792" s="284"/>
      <c r="O792" s="302"/>
      <c r="Q792" s="302"/>
    </row>
    <row r="793" spans="1:17" ht="15" customHeight="1" x14ac:dyDescent="0.25">
      <c r="A793" s="287" t="s">
        <v>2776</v>
      </c>
      <c r="B793" s="311" t="s">
        <v>856</v>
      </c>
      <c r="C793" s="311" t="s">
        <v>856</v>
      </c>
      <c r="D793" s="311" t="s">
        <v>2777</v>
      </c>
      <c r="E793" s="319" t="s">
        <v>2815</v>
      </c>
      <c r="F793" s="320" t="s">
        <v>2815</v>
      </c>
      <c r="G793" s="321" t="s">
        <v>2816</v>
      </c>
      <c r="H793" s="322"/>
      <c r="I793" s="297">
        <v>0</v>
      </c>
      <c r="J793" s="323"/>
      <c r="K793" s="323">
        <f t="shared" si="35"/>
        <v>0</v>
      </c>
      <c r="L793" s="284"/>
      <c r="O793" s="302"/>
      <c r="Q793" s="302"/>
    </row>
    <row r="794" spans="1:17" ht="15" customHeight="1" x14ac:dyDescent="0.25">
      <c r="A794" s="287" t="s">
        <v>2776</v>
      </c>
      <c r="B794" s="311" t="s">
        <v>856</v>
      </c>
      <c r="C794" s="311" t="s">
        <v>856</v>
      </c>
      <c r="D794" s="311" t="s">
        <v>2777</v>
      </c>
      <c r="E794" s="319" t="s">
        <v>2817</v>
      </c>
      <c r="F794" s="320" t="s">
        <v>2817</v>
      </c>
      <c r="G794" s="321" t="s">
        <v>2818</v>
      </c>
      <c r="H794" s="322"/>
      <c r="I794" s="297">
        <v>0</v>
      </c>
      <c r="J794" s="323"/>
      <c r="K794" s="323">
        <f t="shared" si="35"/>
        <v>0</v>
      </c>
      <c r="L794" s="284"/>
      <c r="O794" s="302"/>
      <c r="Q794" s="302"/>
    </row>
    <row r="795" spans="1:17" ht="15" customHeight="1" x14ac:dyDescent="0.25">
      <c r="A795" s="287" t="s">
        <v>2776</v>
      </c>
      <c r="B795" s="311" t="s">
        <v>856</v>
      </c>
      <c r="C795" s="311" t="s">
        <v>856</v>
      </c>
      <c r="D795" s="311" t="s">
        <v>2777</v>
      </c>
      <c r="E795" s="319" t="s">
        <v>2819</v>
      </c>
      <c r="F795" s="320" t="s">
        <v>2819</v>
      </c>
      <c r="G795" s="321" t="s">
        <v>2820</v>
      </c>
      <c r="H795" s="322"/>
      <c r="I795" s="297">
        <v>0</v>
      </c>
      <c r="J795" s="323"/>
      <c r="K795" s="323">
        <f t="shared" si="35"/>
        <v>0</v>
      </c>
      <c r="L795" s="284"/>
      <c r="O795" s="302"/>
      <c r="Q795" s="302"/>
    </row>
    <row r="796" spans="1:17" ht="15" customHeight="1" x14ac:dyDescent="0.25">
      <c r="A796" s="287" t="s">
        <v>2776</v>
      </c>
      <c r="B796" s="311" t="s">
        <v>856</v>
      </c>
      <c r="C796" s="311" t="s">
        <v>856</v>
      </c>
      <c r="D796" s="311" t="s">
        <v>2777</v>
      </c>
      <c r="E796" s="319" t="s">
        <v>2821</v>
      </c>
      <c r="F796" s="320" t="s">
        <v>2821</v>
      </c>
      <c r="G796" s="321" t="s">
        <v>2822</v>
      </c>
      <c r="H796" s="322"/>
      <c r="I796" s="297">
        <v>0</v>
      </c>
      <c r="J796" s="323"/>
      <c r="K796" s="323">
        <f t="shared" si="35"/>
        <v>0</v>
      </c>
      <c r="L796" s="284"/>
      <c r="O796" s="302"/>
      <c r="Q796" s="302"/>
    </row>
    <row r="797" spans="1:17" ht="15" customHeight="1" x14ac:dyDescent="0.25">
      <c r="A797" s="287" t="s">
        <v>2776</v>
      </c>
      <c r="B797" s="311" t="s">
        <v>856</v>
      </c>
      <c r="C797" s="311" t="s">
        <v>856</v>
      </c>
      <c r="D797" s="311" t="s">
        <v>2777</v>
      </c>
      <c r="E797" s="319" t="s">
        <v>2823</v>
      </c>
      <c r="F797" s="320" t="s">
        <v>2823</v>
      </c>
      <c r="G797" s="321" t="s">
        <v>2824</v>
      </c>
      <c r="H797" s="322"/>
      <c r="I797" s="297">
        <v>0</v>
      </c>
      <c r="J797" s="323"/>
      <c r="K797" s="323">
        <f t="shared" si="35"/>
        <v>0</v>
      </c>
      <c r="L797" s="284"/>
      <c r="O797" s="302"/>
      <c r="Q797" s="302"/>
    </row>
    <row r="798" spans="1:17" ht="15" customHeight="1" x14ac:dyDescent="0.25">
      <c r="A798" s="287" t="s">
        <v>2776</v>
      </c>
      <c r="B798" s="311" t="s">
        <v>856</v>
      </c>
      <c r="C798" s="311" t="s">
        <v>856</v>
      </c>
      <c r="D798" s="311" t="s">
        <v>2777</v>
      </c>
      <c r="E798" s="319" t="s">
        <v>2825</v>
      </c>
      <c r="F798" s="320" t="s">
        <v>2825</v>
      </c>
      <c r="G798" s="321" t="s">
        <v>2826</v>
      </c>
      <c r="H798" s="322"/>
      <c r="I798" s="297">
        <v>0</v>
      </c>
      <c r="J798" s="323"/>
      <c r="K798" s="323">
        <f t="shared" si="35"/>
        <v>0</v>
      </c>
      <c r="L798" s="284"/>
      <c r="O798" s="302"/>
      <c r="Q798" s="302"/>
    </row>
    <row r="799" spans="1:17" ht="15" customHeight="1" x14ac:dyDescent="0.25">
      <c r="A799" s="287" t="s">
        <v>2776</v>
      </c>
      <c r="B799" s="311" t="s">
        <v>856</v>
      </c>
      <c r="C799" s="311" t="s">
        <v>856</v>
      </c>
      <c r="D799" s="311" t="s">
        <v>2777</v>
      </c>
      <c r="E799" s="319" t="s">
        <v>2827</v>
      </c>
      <c r="F799" s="320" t="s">
        <v>2827</v>
      </c>
      <c r="G799" s="321" t="s">
        <v>2828</v>
      </c>
      <c r="H799" s="322"/>
      <c r="I799" s="297">
        <v>0</v>
      </c>
      <c r="J799" s="323"/>
      <c r="K799" s="323">
        <f t="shared" si="35"/>
        <v>0</v>
      </c>
      <c r="L799" s="284"/>
      <c r="O799" s="302"/>
      <c r="Q799" s="302"/>
    </row>
    <row r="800" spans="1:17" ht="15" customHeight="1" x14ac:dyDescent="0.25">
      <c r="A800" s="287" t="s">
        <v>2776</v>
      </c>
      <c r="B800" s="311" t="s">
        <v>856</v>
      </c>
      <c r="C800" s="311" t="s">
        <v>856</v>
      </c>
      <c r="D800" s="311" t="s">
        <v>2777</v>
      </c>
      <c r="E800" s="319" t="s">
        <v>2829</v>
      </c>
      <c r="F800" s="320" t="s">
        <v>2829</v>
      </c>
      <c r="G800" s="321" t="s">
        <v>2830</v>
      </c>
      <c r="H800" s="322"/>
      <c r="I800" s="297">
        <v>0</v>
      </c>
      <c r="J800" s="323"/>
      <c r="K800" s="323">
        <f t="shared" si="35"/>
        <v>0</v>
      </c>
      <c r="L800" s="284"/>
      <c r="O800" s="302"/>
      <c r="Q800" s="302"/>
    </row>
    <row r="801" spans="1:17" ht="15" customHeight="1" x14ac:dyDescent="0.25">
      <c r="A801" s="287" t="s">
        <v>2776</v>
      </c>
      <c r="B801" s="311" t="s">
        <v>856</v>
      </c>
      <c r="C801" s="311" t="s">
        <v>856</v>
      </c>
      <c r="D801" s="311" t="s">
        <v>2777</v>
      </c>
      <c r="E801" s="319" t="s">
        <v>2831</v>
      </c>
      <c r="F801" s="320" t="s">
        <v>2831</v>
      </c>
      <c r="G801" s="321" t="s">
        <v>2832</v>
      </c>
      <c r="H801" s="322"/>
      <c r="I801" s="297">
        <v>0</v>
      </c>
      <c r="J801" s="323"/>
      <c r="K801" s="323">
        <f t="shared" si="35"/>
        <v>0</v>
      </c>
      <c r="L801" s="284"/>
      <c r="O801" s="302"/>
      <c r="Q801" s="302"/>
    </row>
    <row r="802" spans="1:17" ht="15" customHeight="1" x14ac:dyDescent="0.25">
      <c r="A802" s="287" t="s">
        <v>2776</v>
      </c>
      <c r="B802" s="311" t="s">
        <v>856</v>
      </c>
      <c r="C802" s="311" t="s">
        <v>856</v>
      </c>
      <c r="D802" s="311" t="s">
        <v>2777</v>
      </c>
      <c r="E802" s="319" t="s">
        <v>2833</v>
      </c>
      <c r="F802" s="320" t="s">
        <v>2833</v>
      </c>
      <c r="G802" s="321" t="s">
        <v>2834</v>
      </c>
      <c r="H802" s="356"/>
      <c r="I802" s="297">
        <v>0</v>
      </c>
      <c r="J802" s="323"/>
      <c r="K802" s="323">
        <f t="shared" si="35"/>
        <v>0</v>
      </c>
      <c r="L802" s="284"/>
      <c r="O802" s="302"/>
      <c r="Q802" s="302"/>
    </row>
    <row r="803" spans="1:17" ht="15" customHeight="1" x14ac:dyDescent="0.25">
      <c r="A803" s="287" t="s">
        <v>2776</v>
      </c>
      <c r="B803" s="311" t="s">
        <v>856</v>
      </c>
      <c r="C803" s="311" t="s">
        <v>856</v>
      </c>
      <c r="D803" s="311" t="s">
        <v>2777</v>
      </c>
      <c r="E803" s="319" t="s">
        <v>2835</v>
      </c>
      <c r="F803" s="320" t="s">
        <v>2835</v>
      </c>
      <c r="G803" s="321" t="s">
        <v>2836</v>
      </c>
      <c r="H803" s="356"/>
      <c r="I803" s="297">
        <v>0</v>
      </c>
      <c r="J803" s="323"/>
      <c r="K803" s="323">
        <f t="shared" si="35"/>
        <v>0</v>
      </c>
      <c r="L803" s="284"/>
      <c r="O803" s="302"/>
      <c r="Q803" s="302"/>
    </row>
    <row r="804" spans="1:17" ht="15" customHeight="1" x14ac:dyDescent="0.25">
      <c r="A804" s="287" t="s">
        <v>2776</v>
      </c>
      <c r="B804" s="311" t="s">
        <v>856</v>
      </c>
      <c r="C804" s="311" t="s">
        <v>856</v>
      </c>
      <c r="D804" s="311" t="s">
        <v>2777</v>
      </c>
      <c r="E804" s="319" t="s">
        <v>2837</v>
      </c>
      <c r="F804" s="320" t="s">
        <v>2837</v>
      </c>
      <c r="G804" s="321" t="s">
        <v>2838</v>
      </c>
      <c r="H804" s="322"/>
      <c r="I804" s="297">
        <v>0</v>
      </c>
      <c r="J804" s="323"/>
      <c r="K804" s="323">
        <f t="shared" si="35"/>
        <v>0</v>
      </c>
      <c r="L804" s="284"/>
      <c r="O804" s="302"/>
      <c r="Q804" s="302"/>
    </row>
    <row r="805" spans="1:17" ht="15" customHeight="1" x14ac:dyDescent="0.25">
      <c r="A805" s="287" t="s">
        <v>2776</v>
      </c>
      <c r="B805" s="311" t="s">
        <v>856</v>
      </c>
      <c r="C805" s="311" t="s">
        <v>856</v>
      </c>
      <c r="D805" s="311" t="s">
        <v>2777</v>
      </c>
      <c r="E805" s="319" t="s">
        <v>2839</v>
      </c>
      <c r="F805" s="320" t="s">
        <v>2839</v>
      </c>
      <c r="G805" s="321" t="s">
        <v>2840</v>
      </c>
      <c r="H805" s="322"/>
      <c r="I805" s="297">
        <v>0</v>
      </c>
      <c r="J805" s="323"/>
      <c r="K805" s="323">
        <f t="shared" si="35"/>
        <v>0</v>
      </c>
      <c r="L805" s="284"/>
      <c r="O805" s="302"/>
      <c r="Q805" s="302"/>
    </row>
    <row r="806" spans="1:17" ht="15" customHeight="1" x14ac:dyDescent="0.25">
      <c r="A806" s="287" t="s">
        <v>2776</v>
      </c>
      <c r="B806" s="311" t="s">
        <v>856</v>
      </c>
      <c r="C806" s="311" t="s">
        <v>856</v>
      </c>
      <c r="D806" s="311" t="s">
        <v>2777</v>
      </c>
      <c r="E806" s="319" t="s">
        <v>2841</v>
      </c>
      <c r="F806" s="320" t="s">
        <v>2841</v>
      </c>
      <c r="G806" s="321" t="s">
        <v>2842</v>
      </c>
      <c r="H806" s="322"/>
      <c r="I806" s="297">
        <v>0</v>
      </c>
      <c r="J806" s="323"/>
      <c r="K806" s="323">
        <f t="shared" si="35"/>
        <v>0</v>
      </c>
      <c r="L806" s="284"/>
      <c r="O806" s="302"/>
      <c r="Q806" s="302"/>
    </row>
    <row r="807" spans="1:17" ht="15" customHeight="1" x14ac:dyDescent="0.25">
      <c r="A807" s="287" t="s">
        <v>2776</v>
      </c>
      <c r="B807" s="311" t="s">
        <v>856</v>
      </c>
      <c r="C807" s="311" t="s">
        <v>856</v>
      </c>
      <c r="D807" s="311" t="s">
        <v>2777</v>
      </c>
      <c r="E807" s="319" t="s">
        <v>2843</v>
      </c>
      <c r="F807" s="320" t="s">
        <v>2843</v>
      </c>
      <c r="G807" s="321" t="s">
        <v>2844</v>
      </c>
      <c r="H807" s="322"/>
      <c r="I807" s="297">
        <v>0</v>
      </c>
      <c r="J807" s="323"/>
      <c r="K807" s="323">
        <f t="shared" si="35"/>
        <v>0</v>
      </c>
      <c r="L807" s="284"/>
      <c r="O807" s="302"/>
      <c r="Q807" s="302"/>
    </row>
    <row r="808" spans="1:17" ht="15" customHeight="1" x14ac:dyDescent="0.25">
      <c r="A808" s="287" t="s">
        <v>2776</v>
      </c>
      <c r="B808" s="331" t="s">
        <v>856</v>
      </c>
      <c r="C808" s="331" t="s">
        <v>856</v>
      </c>
      <c r="D808" s="311" t="s">
        <v>2777</v>
      </c>
      <c r="E808" s="312" t="s">
        <v>2845</v>
      </c>
      <c r="F808" s="313" t="s">
        <v>2845</v>
      </c>
      <c r="G808" s="314" t="s">
        <v>2846</v>
      </c>
      <c r="H808" s="315"/>
      <c r="I808" s="297">
        <v>0</v>
      </c>
      <c r="J808" s="316"/>
      <c r="K808" s="316">
        <f t="shared" si="35"/>
        <v>0</v>
      </c>
      <c r="L808" s="284"/>
      <c r="O808" s="302"/>
      <c r="Q808" s="302"/>
    </row>
    <row r="809" spans="1:17" ht="15" customHeight="1" x14ac:dyDescent="0.25">
      <c r="A809" s="287" t="s">
        <v>2776</v>
      </c>
      <c r="B809" s="331" t="s">
        <v>856</v>
      </c>
      <c r="C809" s="331" t="s">
        <v>856</v>
      </c>
      <c r="D809" s="311" t="s">
        <v>2777</v>
      </c>
      <c r="E809" s="312" t="s">
        <v>2847</v>
      </c>
      <c r="F809" s="313" t="s">
        <v>2847</v>
      </c>
      <c r="G809" s="314" t="s">
        <v>2848</v>
      </c>
      <c r="H809" s="315"/>
      <c r="I809" s="297">
        <v>0</v>
      </c>
      <c r="J809" s="316"/>
      <c r="K809" s="316">
        <f t="shared" si="35"/>
        <v>0</v>
      </c>
      <c r="L809" s="284"/>
      <c r="O809" s="302"/>
      <c r="Q809" s="302"/>
    </row>
    <row r="810" spans="1:17" ht="15" customHeight="1" x14ac:dyDescent="0.25">
      <c r="A810" s="287" t="s">
        <v>2776</v>
      </c>
      <c r="B810" s="331" t="s">
        <v>856</v>
      </c>
      <c r="C810" s="331" t="s">
        <v>856</v>
      </c>
      <c r="D810" s="311" t="s">
        <v>2777</v>
      </c>
      <c r="E810" s="312" t="s">
        <v>2849</v>
      </c>
      <c r="F810" s="313" t="s">
        <v>2849</v>
      </c>
      <c r="G810" s="314" t="s">
        <v>2850</v>
      </c>
      <c r="H810" s="357"/>
      <c r="I810" s="297">
        <v>0</v>
      </c>
      <c r="J810" s="316"/>
      <c r="K810" s="316">
        <f t="shared" si="35"/>
        <v>0</v>
      </c>
      <c r="L810" s="284"/>
      <c r="O810" s="302"/>
      <c r="Q810" s="302"/>
    </row>
    <row r="811" spans="1:17" ht="15" customHeight="1" x14ac:dyDescent="0.25">
      <c r="A811" s="287" t="s">
        <v>2776</v>
      </c>
      <c r="B811" s="331" t="s">
        <v>856</v>
      </c>
      <c r="C811" s="331" t="s">
        <v>856</v>
      </c>
      <c r="D811" s="311" t="s">
        <v>2777</v>
      </c>
      <c r="E811" s="312" t="s">
        <v>2851</v>
      </c>
      <c r="F811" s="313" t="s">
        <v>2851</v>
      </c>
      <c r="G811" s="314" t="s">
        <v>2852</v>
      </c>
      <c r="H811" s="315"/>
      <c r="I811" s="297">
        <v>0</v>
      </c>
      <c r="J811" s="316"/>
      <c r="K811" s="316">
        <f t="shared" si="35"/>
        <v>0</v>
      </c>
      <c r="L811" s="284"/>
      <c r="O811" s="302"/>
      <c r="Q811" s="302"/>
    </row>
    <row r="812" spans="1:17" ht="15" customHeight="1" x14ac:dyDescent="0.25">
      <c r="A812" s="287" t="s">
        <v>2776</v>
      </c>
      <c r="B812" s="331" t="s">
        <v>856</v>
      </c>
      <c r="C812" s="331" t="s">
        <v>856</v>
      </c>
      <c r="D812" s="311" t="s">
        <v>2777</v>
      </c>
      <c r="E812" s="312" t="s">
        <v>2853</v>
      </c>
      <c r="F812" s="313" t="s">
        <v>2853</v>
      </c>
      <c r="G812" s="314" t="s">
        <v>2854</v>
      </c>
      <c r="H812" s="315"/>
      <c r="I812" s="297">
        <v>0</v>
      </c>
      <c r="J812" s="316"/>
      <c r="K812" s="316">
        <f t="shared" si="35"/>
        <v>0</v>
      </c>
      <c r="L812" s="284"/>
      <c r="O812" s="302"/>
      <c r="Q812" s="302"/>
    </row>
    <row r="813" spans="1:17" ht="15" customHeight="1" x14ac:dyDescent="0.25">
      <c r="A813" s="287" t="s">
        <v>2776</v>
      </c>
      <c r="B813" s="331" t="s">
        <v>856</v>
      </c>
      <c r="C813" s="331" t="s">
        <v>856</v>
      </c>
      <c r="D813" s="311" t="s">
        <v>2777</v>
      </c>
      <c r="E813" s="312" t="s">
        <v>2855</v>
      </c>
      <c r="F813" s="313" t="s">
        <v>2855</v>
      </c>
      <c r="G813" s="314" t="s">
        <v>2856</v>
      </c>
      <c r="H813" s="315"/>
      <c r="I813" s="297">
        <v>0</v>
      </c>
      <c r="J813" s="316"/>
      <c r="K813" s="316">
        <f t="shared" si="35"/>
        <v>0</v>
      </c>
      <c r="L813" s="284"/>
      <c r="O813" s="302"/>
      <c r="Q813" s="302"/>
    </row>
    <row r="814" spans="1:17" ht="15" customHeight="1" x14ac:dyDescent="0.25">
      <c r="A814" s="287" t="s">
        <v>2776</v>
      </c>
      <c r="B814" s="331" t="s">
        <v>856</v>
      </c>
      <c r="C814" s="331" t="s">
        <v>856</v>
      </c>
      <c r="D814" s="311" t="s">
        <v>2777</v>
      </c>
      <c r="E814" s="312" t="s">
        <v>2857</v>
      </c>
      <c r="F814" s="313" t="s">
        <v>2857</v>
      </c>
      <c r="G814" s="314" t="s">
        <v>2858</v>
      </c>
      <c r="H814" s="315"/>
      <c r="I814" s="297">
        <v>0</v>
      </c>
      <c r="J814" s="316"/>
      <c r="K814" s="316">
        <f t="shared" si="35"/>
        <v>0</v>
      </c>
      <c r="L814" s="284"/>
      <c r="O814" s="302"/>
      <c r="Q814" s="302"/>
    </row>
    <row r="815" spans="1:17" ht="15" customHeight="1" x14ac:dyDescent="0.25">
      <c r="A815" s="287" t="s">
        <v>2776</v>
      </c>
      <c r="B815" s="331" t="s">
        <v>856</v>
      </c>
      <c r="C815" s="331" t="s">
        <v>856</v>
      </c>
      <c r="D815" s="311" t="s">
        <v>2777</v>
      </c>
      <c r="E815" s="312" t="s">
        <v>2859</v>
      </c>
      <c r="F815" s="313" t="s">
        <v>2859</v>
      </c>
      <c r="G815" s="314" t="s">
        <v>2860</v>
      </c>
      <c r="H815" s="315"/>
      <c r="I815" s="297">
        <v>0</v>
      </c>
      <c r="J815" s="316"/>
      <c r="K815" s="316">
        <f t="shared" si="35"/>
        <v>0</v>
      </c>
      <c r="L815" s="284"/>
      <c r="O815" s="302"/>
      <c r="Q815" s="302"/>
    </row>
    <row r="816" spans="1:17" ht="15" customHeight="1" x14ac:dyDescent="0.25">
      <c r="A816" s="287" t="s">
        <v>2776</v>
      </c>
      <c r="B816" s="331" t="s">
        <v>856</v>
      </c>
      <c r="C816" s="331" t="s">
        <v>856</v>
      </c>
      <c r="D816" s="311" t="s">
        <v>2777</v>
      </c>
      <c r="E816" s="312" t="s">
        <v>2861</v>
      </c>
      <c r="F816" s="313" t="s">
        <v>2861</v>
      </c>
      <c r="G816" s="314" t="s">
        <v>2862</v>
      </c>
      <c r="H816" s="315"/>
      <c r="I816" s="297">
        <v>0</v>
      </c>
      <c r="J816" s="316"/>
      <c r="K816" s="316">
        <f t="shared" si="35"/>
        <v>0</v>
      </c>
      <c r="L816" s="284"/>
      <c r="O816" s="302"/>
      <c r="Q816" s="302"/>
    </row>
    <row r="817" spans="1:17" ht="15" customHeight="1" x14ac:dyDescent="0.25">
      <c r="A817" s="287" t="s">
        <v>2776</v>
      </c>
      <c r="B817" s="331" t="s">
        <v>856</v>
      </c>
      <c r="C817" s="331" t="s">
        <v>856</v>
      </c>
      <c r="D817" s="311" t="s">
        <v>2777</v>
      </c>
      <c r="E817" s="312" t="s">
        <v>2863</v>
      </c>
      <c r="F817" s="313" t="s">
        <v>2863</v>
      </c>
      <c r="G817" s="314" t="s">
        <v>2864</v>
      </c>
      <c r="H817" s="315"/>
      <c r="I817" s="297">
        <v>0</v>
      </c>
      <c r="J817" s="316"/>
      <c r="K817" s="316">
        <f t="shared" si="35"/>
        <v>0</v>
      </c>
      <c r="L817" s="284"/>
      <c r="O817" s="302"/>
      <c r="Q817" s="302"/>
    </row>
    <row r="818" spans="1:17" ht="15" customHeight="1" x14ac:dyDescent="0.25">
      <c r="A818" s="287" t="s">
        <v>2776</v>
      </c>
      <c r="B818" s="331" t="s">
        <v>856</v>
      </c>
      <c r="C818" s="331" t="s">
        <v>856</v>
      </c>
      <c r="D818" s="311" t="s">
        <v>2777</v>
      </c>
      <c r="E818" s="312" t="s">
        <v>2865</v>
      </c>
      <c r="F818" s="313" t="s">
        <v>2865</v>
      </c>
      <c r="G818" s="314" t="s">
        <v>2866</v>
      </c>
      <c r="H818" s="315"/>
      <c r="I818" s="297">
        <v>0</v>
      </c>
      <c r="J818" s="316"/>
      <c r="K818" s="316">
        <f t="shared" si="35"/>
        <v>0</v>
      </c>
      <c r="L818" s="284"/>
      <c r="O818" s="302"/>
      <c r="Q818" s="302"/>
    </row>
    <row r="819" spans="1:17" ht="15" customHeight="1" x14ac:dyDescent="0.25">
      <c r="A819" s="287" t="s">
        <v>2776</v>
      </c>
      <c r="B819" s="331" t="s">
        <v>856</v>
      </c>
      <c r="C819" s="331" t="s">
        <v>856</v>
      </c>
      <c r="D819" s="311" t="s">
        <v>2777</v>
      </c>
      <c r="E819" s="312" t="s">
        <v>2867</v>
      </c>
      <c r="F819" s="313" t="s">
        <v>2867</v>
      </c>
      <c r="G819" s="314" t="s">
        <v>2868</v>
      </c>
      <c r="H819" s="315"/>
      <c r="I819" s="297">
        <v>0</v>
      </c>
      <c r="J819" s="316"/>
      <c r="K819" s="316">
        <f t="shared" si="35"/>
        <v>0</v>
      </c>
      <c r="L819" s="284"/>
      <c r="O819" s="302"/>
      <c r="Q819" s="302"/>
    </row>
    <row r="820" spans="1:17" ht="15" customHeight="1" x14ac:dyDescent="0.25">
      <c r="A820" s="287" t="s">
        <v>2776</v>
      </c>
      <c r="B820" s="331" t="s">
        <v>856</v>
      </c>
      <c r="C820" s="331" t="s">
        <v>856</v>
      </c>
      <c r="D820" s="311" t="s">
        <v>2777</v>
      </c>
      <c r="E820" s="312" t="s">
        <v>2869</v>
      </c>
      <c r="F820" s="313" t="s">
        <v>2869</v>
      </c>
      <c r="G820" s="314" t="s">
        <v>2870</v>
      </c>
      <c r="H820" s="315"/>
      <c r="I820" s="297">
        <v>0</v>
      </c>
      <c r="J820" s="316"/>
      <c r="K820" s="316">
        <f t="shared" si="35"/>
        <v>0</v>
      </c>
      <c r="L820" s="284"/>
      <c r="O820" s="302"/>
      <c r="Q820" s="302"/>
    </row>
    <row r="821" spans="1:17" ht="15" customHeight="1" x14ac:dyDescent="0.25">
      <c r="A821" s="287" t="s">
        <v>2776</v>
      </c>
      <c r="B821" s="331" t="s">
        <v>856</v>
      </c>
      <c r="C821" s="331" t="s">
        <v>856</v>
      </c>
      <c r="D821" s="311" t="s">
        <v>2777</v>
      </c>
      <c r="E821" s="312" t="s">
        <v>2871</v>
      </c>
      <c r="F821" s="313" t="s">
        <v>2871</v>
      </c>
      <c r="G821" s="314" t="s">
        <v>2872</v>
      </c>
      <c r="H821" s="315"/>
      <c r="I821" s="297">
        <v>0</v>
      </c>
      <c r="J821" s="316"/>
      <c r="K821" s="316">
        <f t="shared" si="35"/>
        <v>0</v>
      </c>
      <c r="L821" s="284"/>
      <c r="O821" s="302"/>
      <c r="Q821" s="302"/>
    </row>
    <row r="822" spans="1:17" ht="15" customHeight="1" x14ac:dyDescent="0.25">
      <c r="A822" s="287" t="s">
        <v>2776</v>
      </c>
      <c r="B822" s="331" t="s">
        <v>856</v>
      </c>
      <c r="C822" s="331" t="s">
        <v>856</v>
      </c>
      <c r="D822" s="311" t="s">
        <v>2777</v>
      </c>
      <c r="E822" s="312" t="s">
        <v>2873</v>
      </c>
      <c r="F822" s="313" t="s">
        <v>2873</v>
      </c>
      <c r="G822" s="314" t="s">
        <v>2874</v>
      </c>
      <c r="H822" s="315"/>
      <c r="I822" s="297">
        <v>0</v>
      </c>
      <c r="J822" s="316"/>
      <c r="K822" s="316">
        <f t="shared" si="35"/>
        <v>0</v>
      </c>
      <c r="L822" s="284"/>
      <c r="O822" s="302"/>
      <c r="Q822" s="302"/>
    </row>
    <row r="823" spans="1:17" ht="15" customHeight="1" x14ac:dyDescent="0.25">
      <c r="A823" s="279"/>
      <c r="B823" s="279"/>
      <c r="C823" s="279"/>
      <c r="D823" s="279"/>
      <c r="E823" s="285">
        <v>745</v>
      </c>
      <c r="F823" s="286">
        <v>745</v>
      </c>
      <c r="G823" s="282" t="s">
        <v>2875</v>
      </c>
      <c r="H823" s="283">
        <f>+H824+H851</f>
        <v>0</v>
      </c>
      <c r="I823" s="297">
        <v>0</v>
      </c>
      <c r="J823" s="283">
        <f>+J824+J851</f>
        <v>0</v>
      </c>
      <c r="K823" s="283">
        <f>+K824+K851</f>
        <v>12416578.409999998</v>
      </c>
      <c r="L823" s="284"/>
      <c r="O823" s="302"/>
    </row>
    <row r="824" spans="1:17" ht="15" customHeight="1" x14ac:dyDescent="0.25">
      <c r="A824" s="279"/>
      <c r="B824" s="279"/>
      <c r="C824" s="279"/>
      <c r="D824" s="279"/>
      <c r="E824" s="358">
        <v>745100</v>
      </c>
      <c r="F824" s="336">
        <v>745100</v>
      </c>
      <c r="G824" s="282" t="s">
        <v>2876</v>
      </c>
      <c r="H824" s="283">
        <f>SUM(H825:H850)</f>
        <v>0</v>
      </c>
      <c r="I824" s="297">
        <v>0</v>
      </c>
      <c r="J824" s="283">
        <f>SUM(J825:J850)</f>
        <v>0</v>
      </c>
      <c r="K824" s="283">
        <f>SUM(K825:K850)</f>
        <v>11700925.819999998</v>
      </c>
      <c r="L824" s="284"/>
      <c r="O824" s="302"/>
    </row>
    <row r="825" spans="1:17" ht="15" customHeight="1" x14ac:dyDescent="0.25">
      <c r="A825" s="287" t="s">
        <v>2877</v>
      </c>
      <c r="B825" s="288" t="s">
        <v>860</v>
      </c>
      <c r="C825" s="288" t="s">
        <v>862</v>
      </c>
      <c r="D825" s="288" t="s">
        <v>1155</v>
      </c>
      <c r="E825" s="299" t="s">
        <v>2878</v>
      </c>
      <c r="F825" s="300" t="s">
        <v>2878</v>
      </c>
      <c r="G825" s="296" t="s">
        <v>2879</v>
      </c>
      <c r="H825" s="292"/>
      <c r="I825" s="297">
        <v>4927870.6399999997</v>
      </c>
      <c r="J825" s="301"/>
      <c r="K825" s="301">
        <f t="shared" ref="K825:K850" si="36">+I825+J825</f>
        <v>4927870.6399999997</v>
      </c>
      <c r="L825" s="284"/>
      <c r="O825" s="302"/>
      <c r="Q825" s="302"/>
    </row>
    <row r="826" spans="1:17" ht="15" customHeight="1" x14ac:dyDescent="0.25">
      <c r="A826" s="287" t="s">
        <v>2877</v>
      </c>
      <c r="B826" s="288" t="s">
        <v>860</v>
      </c>
      <c r="C826" s="288" t="s">
        <v>862</v>
      </c>
      <c r="D826" s="288" t="s">
        <v>1155</v>
      </c>
      <c r="E826" s="329" t="s">
        <v>2880</v>
      </c>
      <c r="F826" s="326" t="s">
        <v>2880</v>
      </c>
      <c r="G826" s="296" t="s">
        <v>2881</v>
      </c>
      <c r="H826" s="292"/>
      <c r="I826" s="297">
        <v>18129.849999999999</v>
      </c>
      <c r="J826" s="301"/>
      <c r="K826" s="301">
        <f t="shared" si="36"/>
        <v>18129.849999999999</v>
      </c>
      <c r="L826" s="284"/>
      <c r="O826" s="302"/>
      <c r="Q826" s="302"/>
    </row>
    <row r="827" spans="1:17" ht="15" customHeight="1" x14ac:dyDescent="0.25">
      <c r="A827" s="287" t="s">
        <v>2877</v>
      </c>
      <c r="B827" s="288" t="s">
        <v>860</v>
      </c>
      <c r="C827" s="288" t="s">
        <v>862</v>
      </c>
      <c r="D827" s="288" t="s">
        <v>1155</v>
      </c>
      <c r="E827" s="299" t="s">
        <v>2882</v>
      </c>
      <c r="F827" s="300" t="s">
        <v>2882</v>
      </c>
      <c r="G827" s="296" t="s">
        <v>2883</v>
      </c>
      <c r="H827" s="292"/>
      <c r="I827" s="297">
        <v>40616.54</v>
      </c>
      <c r="J827" s="301"/>
      <c r="K827" s="301">
        <f t="shared" si="36"/>
        <v>40616.54</v>
      </c>
      <c r="L827" s="284"/>
      <c r="O827" s="302"/>
      <c r="Q827" s="302"/>
    </row>
    <row r="828" spans="1:17" ht="15" customHeight="1" x14ac:dyDescent="0.25">
      <c r="A828" s="287" t="s">
        <v>2877</v>
      </c>
      <c r="B828" s="288" t="s">
        <v>860</v>
      </c>
      <c r="C828" s="288" t="s">
        <v>862</v>
      </c>
      <c r="D828" s="288" t="s">
        <v>1155</v>
      </c>
      <c r="E828" s="299" t="s">
        <v>2884</v>
      </c>
      <c r="F828" s="300" t="s">
        <v>2884</v>
      </c>
      <c r="G828" s="296" t="s">
        <v>2885</v>
      </c>
      <c r="H828" s="292"/>
      <c r="I828" s="297">
        <v>34351.54</v>
      </c>
      <c r="J828" s="301"/>
      <c r="K828" s="301">
        <f t="shared" si="36"/>
        <v>34351.54</v>
      </c>
      <c r="L828" s="284"/>
      <c r="O828" s="302"/>
      <c r="Q828" s="302"/>
    </row>
    <row r="829" spans="1:17" ht="15" customHeight="1" x14ac:dyDescent="0.25">
      <c r="A829" s="293" t="s">
        <v>2877</v>
      </c>
      <c r="B829" s="288" t="s">
        <v>860</v>
      </c>
      <c r="C829" s="288" t="s">
        <v>862</v>
      </c>
      <c r="D829" s="288" t="s">
        <v>1155</v>
      </c>
      <c r="E829" s="299" t="s">
        <v>2886</v>
      </c>
      <c r="F829" s="300" t="s">
        <v>2886</v>
      </c>
      <c r="G829" s="296" t="s">
        <v>2887</v>
      </c>
      <c r="H829" s="292"/>
      <c r="I829" s="297">
        <v>0</v>
      </c>
      <c r="J829" s="301"/>
      <c r="K829" s="301">
        <f t="shared" si="36"/>
        <v>0</v>
      </c>
      <c r="L829" s="284"/>
      <c r="O829" s="302"/>
      <c r="Q829" s="302"/>
    </row>
    <row r="830" spans="1:17" ht="15" customHeight="1" x14ac:dyDescent="0.25">
      <c r="A830" s="293" t="s">
        <v>2877</v>
      </c>
      <c r="B830" s="288" t="s">
        <v>860</v>
      </c>
      <c r="C830" s="288" t="s">
        <v>864</v>
      </c>
      <c r="D830" s="288" t="s">
        <v>1168</v>
      </c>
      <c r="E830" s="299" t="s">
        <v>2888</v>
      </c>
      <c r="F830" s="300" t="s">
        <v>2888</v>
      </c>
      <c r="G830" s="296" t="s">
        <v>2889</v>
      </c>
      <c r="H830" s="292"/>
      <c r="I830" s="297">
        <v>0</v>
      </c>
      <c r="J830" s="301"/>
      <c r="K830" s="301">
        <f t="shared" si="36"/>
        <v>0</v>
      </c>
      <c r="L830" s="284"/>
      <c r="O830" s="302"/>
      <c r="Q830" s="302"/>
    </row>
    <row r="831" spans="1:17" ht="15" customHeight="1" x14ac:dyDescent="0.25">
      <c r="A831" s="293" t="s">
        <v>2877</v>
      </c>
      <c r="B831" s="288" t="s">
        <v>860</v>
      </c>
      <c r="C831" s="288" t="s">
        <v>864</v>
      </c>
      <c r="D831" s="288" t="s">
        <v>1168</v>
      </c>
      <c r="E831" s="294" t="s">
        <v>2890</v>
      </c>
      <c r="F831" s="295" t="s">
        <v>2890</v>
      </c>
      <c r="G831" s="306" t="s">
        <v>2891</v>
      </c>
      <c r="H831" s="307"/>
      <c r="I831" s="297">
        <v>114661.23</v>
      </c>
      <c r="J831" s="301"/>
      <c r="K831" s="308">
        <f t="shared" si="36"/>
        <v>114661.23</v>
      </c>
      <c r="L831" s="284"/>
      <c r="O831" s="302"/>
      <c r="Q831" s="302"/>
    </row>
    <row r="832" spans="1:17" ht="15" customHeight="1" x14ac:dyDescent="0.25">
      <c r="A832" s="293" t="s">
        <v>2877</v>
      </c>
      <c r="B832" s="288" t="s">
        <v>860</v>
      </c>
      <c r="C832" s="288" t="s">
        <v>868</v>
      </c>
      <c r="D832" s="288" t="s">
        <v>1171</v>
      </c>
      <c r="E832" s="299" t="s">
        <v>2892</v>
      </c>
      <c r="F832" s="300" t="s">
        <v>2892</v>
      </c>
      <c r="G832" s="296" t="s">
        <v>2893</v>
      </c>
      <c r="H832" s="292"/>
      <c r="I832" s="297">
        <v>98762.92</v>
      </c>
      <c r="J832" s="301"/>
      <c r="K832" s="301">
        <f t="shared" si="36"/>
        <v>98762.92</v>
      </c>
      <c r="L832" s="284"/>
      <c r="O832" s="302"/>
      <c r="Q832" s="302"/>
    </row>
    <row r="833" spans="1:17" ht="15" customHeight="1" x14ac:dyDescent="0.25">
      <c r="A833" s="293" t="s">
        <v>2877</v>
      </c>
      <c r="B833" s="288" t="s">
        <v>860</v>
      </c>
      <c r="C833" s="288" t="s">
        <v>870</v>
      </c>
      <c r="D833" s="288" t="s">
        <v>1180</v>
      </c>
      <c r="E833" s="299" t="s">
        <v>2894</v>
      </c>
      <c r="F833" s="300" t="s">
        <v>2894</v>
      </c>
      <c r="G833" s="296" t="s">
        <v>2895</v>
      </c>
      <c r="H833" s="292"/>
      <c r="I833" s="297">
        <v>0</v>
      </c>
      <c r="J833" s="301"/>
      <c r="K833" s="301">
        <f t="shared" si="36"/>
        <v>0</v>
      </c>
      <c r="L833" s="284"/>
      <c r="O833" s="302"/>
      <c r="Q833" s="302"/>
    </row>
    <row r="834" spans="1:17" ht="15" customHeight="1" x14ac:dyDescent="0.25">
      <c r="A834" s="293" t="s">
        <v>2877</v>
      </c>
      <c r="B834" s="288" t="s">
        <v>860</v>
      </c>
      <c r="C834" s="288" t="s">
        <v>870</v>
      </c>
      <c r="D834" s="288" t="s">
        <v>1180</v>
      </c>
      <c r="E834" s="299" t="s">
        <v>2896</v>
      </c>
      <c r="F834" s="300" t="s">
        <v>2896</v>
      </c>
      <c r="G834" s="296" t="s">
        <v>2897</v>
      </c>
      <c r="H834" s="292"/>
      <c r="I834" s="297">
        <v>1055416.8400000001</v>
      </c>
      <c r="J834" s="301"/>
      <c r="K834" s="301">
        <f t="shared" si="36"/>
        <v>1055416.8400000001</v>
      </c>
      <c r="L834" s="284"/>
      <c r="O834" s="302"/>
      <c r="Q834" s="302"/>
    </row>
    <row r="835" spans="1:17" ht="15" customHeight="1" x14ac:dyDescent="0.25">
      <c r="A835" s="293" t="s">
        <v>2877</v>
      </c>
      <c r="B835" s="288" t="s">
        <v>860</v>
      </c>
      <c r="C835" s="288" t="s">
        <v>866</v>
      </c>
      <c r="D835" s="288" t="s">
        <v>1185</v>
      </c>
      <c r="E835" s="299" t="s">
        <v>2898</v>
      </c>
      <c r="F835" s="300" t="s">
        <v>2898</v>
      </c>
      <c r="G835" s="296" t="s">
        <v>2899</v>
      </c>
      <c r="H835" s="292"/>
      <c r="I835" s="297">
        <v>1388384.35</v>
      </c>
      <c r="J835" s="301"/>
      <c r="K835" s="301">
        <f t="shared" si="36"/>
        <v>1388384.35</v>
      </c>
      <c r="L835" s="284"/>
      <c r="O835" s="302"/>
      <c r="Q835" s="302"/>
    </row>
    <row r="836" spans="1:17" ht="15" customHeight="1" x14ac:dyDescent="0.25">
      <c r="A836" s="293" t="s">
        <v>2877</v>
      </c>
      <c r="B836" s="288" t="s">
        <v>860</v>
      </c>
      <c r="C836" s="288" t="s">
        <v>872</v>
      </c>
      <c r="D836" s="288" t="s">
        <v>1188</v>
      </c>
      <c r="E836" s="299" t="s">
        <v>2900</v>
      </c>
      <c r="F836" s="300" t="s">
        <v>2900</v>
      </c>
      <c r="G836" s="296" t="s">
        <v>2901</v>
      </c>
      <c r="H836" s="292"/>
      <c r="I836" s="297">
        <v>0</v>
      </c>
      <c r="J836" s="301"/>
      <c r="K836" s="301">
        <f t="shared" si="36"/>
        <v>0</v>
      </c>
      <c r="L836" s="284"/>
      <c r="O836" s="302"/>
      <c r="Q836" s="302"/>
    </row>
    <row r="837" spans="1:17" ht="15" customHeight="1" x14ac:dyDescent="0.25">
      <c r="A837" s="293" t="s">
        <v>2877</v>
      </c>
      <c r="B837" s="288" t="s">
        <v>860</v>
      </c>
      <c r="C837" s="288" t="s">
        <v>866</v>
      </c>
      <c r="D837" s="288" t="s">
        <v>1185</v>
      </c>
      <c r="E837" s="299" t="s">
        <v>2902</v>
      </c>
      <c r="F837" s="300" t="s">
        <v>2902</v>
      </c>
      <c r="G837" s="296" t="s">
        <v>2903</v>
      </c>
      <c r="H837" s="292"/>
      <c r="I837" s="297">
        <v>66043.839999999997</v>
      </c>
      <c r="J837" s="301"/>
      <c r="K837" s="301">
        <f t="shared" si="36"/>
        <v>66043.839999999997</v>
      </c>
      <c r="L837" s="284"/>
      <c r="O837" s="302"/>
      <c r="Q837" s="302"/>
    </row>
    <row r="838" spans="1:17" ht="15" customHeight="1" x14ac:dyDescent="0.25">
      <c r="A838" s="293" t="s">
        <v>2877</v>
      </c>
      <c r="B838" s="288" t="s">
        <v>860</v>
      </c>
      <c r="C838" s="288" t="s">
        <v>862</v>
      </c>
      <c r="D838" s="288" t="s">
        <v>1155</v>
      </c>
      <c r="E838" s="299" t="s">
        <v>2904</v>
      </c>
      <c r="F838" s="300" t="s">
        <v>2904</v>
      </c>
      <c r="G838" s="296" t="s">
        <v>2905</v>
      </c>
      <c r="H838" s="292"/>
      <c r="I838" s="297">
        <v>119071.51</v>
      </c>
      <c r="J838" s="301"/>
      <c r="K838" s="301">
        <f t="shared" si="36"/>
        <v>119071.51</v>
      </c>
      <c r="L838" s="284"/>
      <c r="O838" s="302"/>
      <c r="Q838" s="302"/>
    </row>
    <row r="839" spans="1:17" ht="15" customHeight="1" x14ac:dyDescent="0.25">
      <c r="A839" s="293" t="s">
        <v>2877</v>
      </c>
      <c r="B839" s="288" t="s">
        <v>860</v>
      </c>
      <c r="C839" s="288" t="s">
        <v>866</v>
      </c>
      <c r="D839" s="288" t="s">
        <v>1185</v>
      </c>
      <c r="E839" s="299" t="s">
        <v>2906</v>
      </c>
      <c r="F839" s="300" t="s">
        <v>2906</v>
      </c>
      <c r="G839" s="296" t="s">
        <v>2907</v>
      </c>
      <c r="H839" s="292"/>
      <c r="I839" s="297">
        <v>3001499.6</v>
      </c>
      <c r="J839" s="301"/>
      <c r="K839" s="301">
        <f t="shared" si="36"/>
        <v>3001499.6</v>
      </c>
      <c r="L839" s="284"/>
      <c r="O839" s="302"/>
      <c r="Q839" s="302"/>
    </row>
    <row r="840" spans="1:17" ht="15" customHeight="1" x14ac:dyDescent="0.25">
      <c r="A840" s="293" t="s">
        <v>2877</v>
      </c>
      <c r="B840" s="288" t="s">
        <v>860</v>
      </c>
      <c r="C840" s="288" t="s">
        <v>866</v>
      </c>
      <c r="D840" s="288" t="s">
        <v>1185</v>
      </c>
      <c r="E840" s="299" t="s">
        <v>2908</v>
      </c>
      <c r="F840" s="300" t="s">
        <v>2908</v>
      </c>
      <c r="G840" s="296" t="s">
        <v>2909</v>
      </c>
      <c r="H840" s="292"/>
      <c r="I840" s="297">
        <v>228741.09</v>
      </c>
      <c r="J840" s="301"/>
      <c r="K840" s="301">
        <f t="shared" si="36"/>
        <v>228741.09</v>
      </c>
      <c r="L840" s="284"/>
      <c r="O840" s="302"/>
      <c r="Q840" s="302"/>
    </row>
    <row r="841" spans="1:17" ht="15" customHeight="1" x14ac:dyDescent="0.25">
      <c r="A841" s="293" t="s">
        <v>2877</v>
      </c>
      <c r="B841" s="288" t="s">
        <v>860</v>
      </c>
      <c r="C841" s="288" t="s">
        <v>866</v>
      </c>
      <c r="D841" s="288" t="s">
        <v>1185</v>
      </c>
      <c r="E841" s="294" t="s">
        <v>2910</v>
      </c>
      <c r="F841" s="295" t="s">
        <v>2910</v>
      </c>
      <c r="G841" s="306" t="s">
        <v>2911</v>
      </c>
      <c r="H841" s="307"/>
      <c r="I841" s="297">
        <v>0</v>
      </c>
      <c r="J841" s="301"/>
      <c r="K841" s="308">
        <f t="shared" si="36"/>
        <v>0</v>
      </c>
      <c r="L841" s="284"/>
      <c r="O841" s="302"/>
      <c r="Q841" s="302"/>
    </row>
    <row r="842" spans="1:17" ht="15" customHeight="1" x14ac:dyDescent="0.25">
      <c r="A842" s="293" t="s">
        <v>2877</v>
      </c>
      <c r="B842" s="288" t="s">
        <v>860</v>
      </c>
      <c r="C842" s="288" t="s">
        <v>866</v>
      </c>
      <c r="D842" s="288" t="s">
        <v>1185</v>
      </c>
      <c r="E842" s="299" t="s">
        <v>2912</v>
      </c>
      <c r="F842" s="300" t="s">
        <v>2912</v>
      </c>
      <c r="G842" s="296" t="s">
        <v>2913</v>
      </c>
      <c r="H842" s="292"/>
      <c r="I842" s="297">
        <v>360664.54</v>
      </c>
      <c r="J842" s="301"/>
      <c r="K842" s="301">
        <f t="shared" si="36"/>
        <v>360664.54</v>
      </c>
      <c r="L842" s="284"/>
      <c r="O842" s="302"/>
      <c r="Q842" s="302"/>
    </row>
    <row r="843" spans="1:17" ht="15" customHeight="1" x14ac:dyDescent="0.25">
      <c r="A843" s="293" t="s">
        <v>2877</v>
      </c>
      <c r="B843" s="288" t="s">
        <v>860</v>
      </c>
      <c r="C843" s="288" t="s">
        <v>866</v>
      </c>
      <c r="D843" s="288" t="s">
        <v>1185</v>
      </c>
      <c r="E843" s="299" t="s">
        <v>2914</v>
      </c>
      <c r="F843" s="300" t="s">
        <v>2914</v>
      </c>
      <c r="G843" s="296" t="s">
        <v>2915</v>
      </c>
      <c r="H843" s="292"/>
      <c r="I843" s="297">
        <v>87011.33</v>
      </c>
      <c r="J843" s="301"/>
      <c r="K843" s="301">
        <f t="shared" si="36"/>
        <v>87011.33</v>
      </c>
      <c r="L843" s="284"/>
      <c r="O843" s="302"/>
      <c r="Q843" s="302"/>
    </row>
    <row r="844" spans="1:17" ht="15" customHeight="1" x14ac:dyDescent="0.25">
      <c r="A844" s="293" t="s">
        <v>2877</v>
      </c>
      <c r="B844" s="288" t="s">
        <v>860</v>
      </c>
      <c r="C844" s="288" t="s">
        <v>874</v>
      </c>
      <c r="D844" s="288" t="s">
        <v>1205</v>
      </c>
      <c r="E844" s="299" t="s">
        <v>2916</v>
      </c>
      <c r="F844" s="300" t="s">
        <v>2916</v>
      </c>
      <c r="G844" s="296" t="s">
        <v>2917</v>
      </c>
      <c r="H844" s="292"/>
      <c r="I844" s="297">
        <v>0</v>
      </c>
      <c r="J844" s="301"/>
      <c r="K844" s="301">
        <f t="shared" si="36"/>
        <v>0</v>
      </c>
      <c r="L844" s="284"/>
      <c r="O844" s="302"/>
      <c r="Q844" s="302"/>
    </row>
    <row r="845" spans="1:17" ht="15" customHeight="1" x14ac:dyDescent="0.25">
      <c r="A845" s="287" t="s">
        <v>2877</v>
      </c>
      <c r="B845" s="288" t="s">
        <v>860</v>
      </c>
      <c r="C845" s="288" t="s">
        <v>874</v>
      </c>
      <c r="D845" s="288" t="s">
        <v>1205</v>
      </c>
      <c r="E845" s="299" t="s">
        <v>2918</v>
      </c>
      <c r="F845" s="300" t="s">
        <v>2918</v>
      </c>
      <c r="G845" s="296" t="s">
        <v>2919</v>
      </c>
      <c r="H845" s="292"/>
      <c r="I845" s="297">
        <v>0</v>
      </c>
      <c r="J845" s="301"/>
      <c r="K845" s="301">
        <f t="shared" si="36"/>
        <v>0</v>
      </c>
      <c r="L845" s="284"/>
      <c r="O845" s="302"/>
      <c r="Q845" s="302"/>
    </row>
    <row r="846" spans="1:17" ht="15" customHeight="1" x14ac:dyDescent="0.25">
      <c r="A846" s="287" t="s">
        <v>2877</v>
      </c>
      <c r="B846" s="288" t="s">
        <v>860</v>
      </c>
      <c r="C846" s="288" t="s">
        <v>864</v>
      </c>
      <c r="D846" s="288" t="s">
        <v>1168</v>
      </c>
      <c r="E846" s="329" t="s">
        <v>2920</v>
      </c>
      <c r="F846" s="326" t="s">
        <v>2920</v>
      </c>
      <c r="G846" s="296" t="s">
        <v>2921</v>
      </c>
      <c r="H846" s="292"/>
      <c r="I846" s="297">
        <v>0</v>
      </c>
      <c r="J846" s="301"/>
      <c r="K846" s="301">
        <f t="shared" si="36"/>
        <v>0</v>
      </c>
      <c r="L846" s="284"/>
      <c r="O846" s="302"/>
      <c r="Q846" s="302"/>
    </row>
    <row r="847" spans="1:17" ht="15" customHeight="1" x14ac:dyDescent="0.25">
      <c r="A847" s="287" t="s">
        <v>2877</v>
      </c>
      <c r="B847" s="288" t="s">
        <v>860</v>
      </c>
      <c r="C847" s="288" t="s">
        <v>864</v>
      </c>
      <c r="D847" s="288" t="s">
        <v>1168</v>
      </c>
      <c r="E847" s="329" t="s">
        <v>2922</v>
      </c>
      <c r="F847" s="326" t="s">
        <v>2922</v>
      </c>
      <c r="G847" s="296" t="s">
        <v>2923</v>
      </c>
      <c r="H847" s="292"/>
      <c r="I847" s="297">
        <v>0</v>
      </c>
      <c r="J847" s="301"/>
      <c r="K847" s="301">
        <f t="shared" si="36"/>
        <v>0</v>
      </c>
      <c r="L847" s="284"/>
      <c r="O847" s="302"/>
      <c r="Q847" s="302"/>
    </row>
    <row r="848" spans="1:17" ht="15" customHeight="1" x14ac:dyDescent="0.25">
      <c r="A848" s="287" t="s">
        <v>2877</v>
      </c>
      <c r="B848" s="288" t="s">
        <v>860</v>
      </c>
      <c r="C848" s="288" t="s">
        <v>864</v>
      </c>
      <c r="D848" s="288" t="s">
        <v>1168</v>
      </c>
      <c r="E848" s="299" t="s">
        <v>2924</v>
      </c>
      <c r="F848" s="300" t="s">
        <v>2924</v>
      </c>
      <c r="G848" s="296" t="s">
        <v>2925</v>
      </c>
      <c r="H848" s="292"/>
      <c r="I848" s="297">
        <v>0</v>
      </c>
      <c r="J848" s="301"/>
      <c r="K848" s="301">
        <f t="shared" si="36"/>
        <v>0</v>
      </c>
      <c r="L848" s="284"/>
      <c r="O848" s="302"/>
      <c r="Q848" s="302"/>
    </row>
    <row r="849" spans="1:17" ht="15" customHeight="1" x14ac:dyDescent="0.25">
      <c r="A849" s="287" t="s">
        <v>2877</v>
      </c>
      <c r="B849" s="288" t="s">
        <v>860</v>
      </c>
      <c r="C849" s="288" t="s">
        <v>876</v>
      </c>
      <c r="D849" s="288" t="s">
        <v>1261</v>
      </c>
      <c r="E849" s="299" t="s">
        <v>2926</v>
      </c>
      <c r="F849" s="300" t="s">
        <v>2926</v>
      </c>
      <c r="G849" s="296" t="s">
        <v>2927</v>
      </c>
      <c r="H849" s="292"/>
      <c r="I849" s="297">
        <v>159700</v>
      </c>
      <c r="J849" s="301"/>
      <c r="K849" s="301">
        <f t="shared" si="36"/>
        <v>159700</v>
      </c>
      <c r="L849" s="284"/>
      <c r="O849" s="302"/>
      <c r="Q849" s="302"/>
    </row>
    <row r="850" spans="1:17" ht="15" customHeight="1" x14ac:dyDescent="0.25">
      <c r="A850" s="287" t="s">
        <v>2877</v>
      </c>
      <c r="B850" s="288" t="s">
        <v>860</v>
      </c>
      <c r="C850" s="288"/>
      <c r="D850" s="288"/>
      <c r="E850" s="299" t="s">
        <v>2928</v>
      </c>
      <c r="F850" s="300"/>
      <c r="G850" s="296" t="s">
        <v>2929</v>
      </c>
      <c r="H850" s="292"/>
      <c r="I850" s="297">
        <v>0</v>
      </c>
      <c r="J850" s="301"/>
      <c r="K850" s="301">
        <f t="shared" si="36"/>
        <v>0</v>
      </c>
      <c r="L850" s="284"/>
      <c r="O850" s="302"/>
      <c r="Q850" s="302"/>
    </row>
    <row r="851" spans="1:17" ht="15" customHeight="1" x14ac:dyDescent="0.25">
      <c r="A851" s="279"/>
      <c r="B851" s="279"/>
      <c r="C851" s="279"/>
      <c r="D851" s="279"/>
      <c r="E851" s="358">
        <v>745110</v>
      </c>
      <c r="F851" s="336">
        <v>745110</v>
      </c>
      <c r="G851" s="282" t="s">
        <v>2930</v>
      </c>
      <c r="H851" s="283">
        <f>SUM(H852:H864)</f>
        <v>0</v>
      </c>
      <c r="I851" s="297">
        <v>0</v>
      </c>
      <c r="J851" s="283">
        <f>SUM(J852:J864)</f>
        <v>0</v>
      </c>
      <c r="K851" s="283">
        <f>SUM(K852:K864)</f>
        <v>715652.59000000008</v>
      </c>
      <c r="L851" s="284"/>
      <c r="O851" s="302"/>
    </row>
    <row r="852" spans="1:17" ht="15" customHeight="1" x14ac:dyDescent="0.25">
      <c r="A852" s="287" t="s">
        <v>2931</v>
      </c>
      <c r="B852" s="288" t="s">
        <v>878</v>
      </c>
      <c r="C852" s="288" t="s">
        <v>880</v>
      </c>
      <c r="D852" s="288" t="s">
        <v>1267</v>
      </c>
      <c r="E852" s="299" t="s">
        <v>2932</v>
      </c>
      <c r="F852" s="300" t="s">
        <v>2932</v>
      </c>
      <c r="G852" s="296" t="s">
        <v>2933</v>
      </c>
      <c r="H852" s="292"/>
      <c r="I852" s="297">
        <v>28189.7</v>
      </c>
      <c r="J852" s="301"/>
      <c r="K852" s="301">
        <f t="shared" ref="K852:K864" si="37">+I852+J852</f>
        <v>28189.7</v>
      </c>
      <c r="L852" s="284"/>
      <c r="O852" s="302"/>
      <c r="Q852" s="302"/>
    </row>
    <row r="853" spans="1:17" ht="15" customHeight="1" x14ac:dyDescent="0.25">
      <c r="A853" s="287" t="s">
        <v>2931</v>
      </c>
      <c r="B853" s="288" t="s">
        <v>878</v>
      </c>
      <c r="C853" s="288" t="s">
        <v>882</v>
      </c>
      <c r="D853" s="288" t="s">
        <v>1270</v>
      </c>
      <c r="E853" s="299" t="s">
        <v>2934</v>
      </c>
      <c r="F853" s="300" t="s">
        <v>2934</v>
      </c>
      <c r="G853" s="296" t="s">
        <v>2935</v>
      </c>
      <c r="H853" s="292"/>
      <c r="I853" s="297">
        <v>167213.22</v>
      </c>
      <c r="J853" s="301"/>
      <c r="K853" s="301">
        <f t="shared" si="37"/>
        <v>167213.22</v>
      </c>
      <c r="L853" s="284"/>
      <c r="O853" s="302"/>
      <c r="Q853" s="302"/>
    </row>
    <row r="854" spans="1:17" ht="15" customHeight="1" x14ac:dyDescent="0.25">
      <c r="A854" s="287" t="s">
        <v>2931</v>
      </c>
      <c r="B854" s="288" t="s">
        <v>878</v>
      </c>
      <c r="C854" s="288" t="s">
        <v>884</v>
      </c>
      <c r="D854" s="288" t="s">
        <v>1273</v>
      </c>
      <c r="E854" s="299" t="s">
        <v>2936</v>
      </c>
      <c r="F854" s="300" t="s">
        <v>2936</v>
      </c>
      <c r="G854" s="296" t="s">
        <v>2937</v>
      </c>
      <c r="H854" s="292"/>
      <c r="I854" s="297">
        <v>34531.93</v>
      </c>
      <c r="J854" s="301"/>
      <c r="K854" s="301">
        <f t="shared" si="37"/>
        <v>34531.93</v>
      </c>
      <c r="L854" s="284"/>
      <c r="O854" s="302"/>
      <c r="Q854" s="302"/>
    </row>
    <row r="855" spans="1:17" ht="15" customHeight="1" x14ac:dyDescent="0.25">
      <c r="A855" s="287" t="s">
        <v>2931</v>
      </c>
      <c r="B855" s="288" t="s">
        <v>878</v>
      </c>
      <c r="C855" s="288" t="s">
        <v>884</v>
      </c>
      <c r="D855" s="288" t="s">
        <v>1273</v>
      </c>
      <c r="E855" s="299" t="s">
        <v>2938</v>
      </c>
      <c r="F855" s="300" t="s">
        <v>2938</v>
      </c>
      <c r="G855" s="296" t="s">
        <v>2939</v>
      </c>
      <c r="H855" s="292"/>
      <c r="I855" s="297">
        <v>11536.51</v>
      </c>
      <c r="J855" s="301"/>
      <c r="K855" s="301">
        <f t="shared" si="37"/>
        <v>11536.51</v>
      </c>
      <c r="L855" s="284"/>
      <c r="O855" s="302"/>
      <c r="Q855" s="302"/>
    </row>
    <row r="856" spans="1:17" ht="15" customHeight="1" x14ac:dyDescent="0.25">
      <c r="A856" s="287" t="s">
        <v>2931</v>
      </c>
      <c r="B856" s="288" t="s">
        <v>878</v>
      </c>
      <c r="C856" s="288" t="s">
        <v>886</v>
      </c>
      <c r="D856" s="288" t="s">
        <v>1278</v>
      </c>
      <c r="E856" s="299" t="s">
        <v>2940</v>
      </c>
      <c r="F856" s="300" t="s">
        <v>2940</v>
      </c>
      <c r="G856" s="296" t="s">
        <v>2941</v>
      </c>
      <c r="H856" s="292"/>
      <c r="I856" s="297">
        <v>260144.53</v>
      </c>
      <c r="J856" s="301"/>
      <c r="K856" s="301">
        <f t="shared" si="37"/>
        <v>260144.53</v>
      </c>
      <c r="L856" s="284"/>
      <c r="O856" s="302"/>
      <c r="Q856" s="302"/>
    </row>
    <row r="857" spans="1:17" ht="15" customHeight="1" x14ac:dyDescent="0.25">
      <c r="A857" s="287" t="s">
        <v>2931</v>
      </c>
      <c r="B857" s="288" t="s">
        <v>878</v>
      </c>
      <c r="C857" s="288" t="s">
        <v>888</v>
      </c>
      <c r="D857" s="288" t="s">
        <v>1281</v>
      </c>
      <c r="E857" s="299" t="s">
        <v>2942</v>
      </c>
      <c r="F857" s="300" t="s">
        <v>2942</v>
      </c>
      <c r="G857" s="296" t="s">
        <v>2943</v>
      </c>
      <c r="H857" s="292"/>
      <c r="I857" s="297">
        <v>1542.64</v>
      </c>
      <c r="J857" s="301"/>
      <c r="K857" s="301">
        <f t="shared" si="37"/>
        <v>1542.64</v>
      </c>
      <c r="L857" s="284"/>
      <c r="O857" s="302"/>
      <c r="Q857" s="302"/>
    </row>
    <row r="858" spans="1:17" ht="15" customHeight="1" x14ac:dyDescent="0.25">
      <c r="A858" s="287" t="s">
        <v>2931</v>
      </c>
      <c r="B858" s="288" t="s">
        <v>878</v>
      </c>
      <c r="C858" s="288" t="s">
        <v>888</v>
      </c>
      <c r="D858" s="288" t="s">
        <v>1281</v>
      </c>
      <c r="E858" s="299" t="s">
        <v>2944</v>
      </c>
      <c r="F858" s="300" t="s">
        <v>2944</v>
      </c>
      <c r="G858" s="296" t="s">
        <v>2945</v>
      </c>
      <c r="H858" s="292"/>
      <c r="I858" s="297">
        <v>0</v>
      </c>
      <c r="J858" s="301"/>
      <c r="K858" s="301">
        <f t="shared" si="37"/>
        <v>0</v>
      </c>
      <c r="L858" s="284"/>
      <c r="O858" s="302"/>
      <c r="Q858" s="302"/>
    </row>
    <row r="859" spans="1:17" ht="15" customHeight="1" x14ac:dyDescent="0.25">
      <c r="A859" s="287" t="s">
        <v>2931</v>
      </c>
      <c r="B859" s="288" t="s">
        <v>878</v>
      </c>
      <c r="C859" s="288" t="s">
        <v>888</v>
      </c>
      <c r="D859" s="288" t="s">
        <v>1281</v>
      </c>
      <c r="E859" s="299" t="s">
        <v>2946</v>
      </c>
      <c r="F859" s="300" t="s">
        <v>2946</v>
      </c>
      <c r="G859" s="296" t="s">
        <v>2947</v>
      </c>
      <c r="H859" s="292"/>
      <c r="I859" s="297">
        <v>0</v>
      </c>
      <c r="J859" s="301"/>
      <c r="K859" s="301">
        <f t="shared" si="37"/>
        <v>0</v>
      </c>
      <c r="L859" s="284"/>
      <c r="O859" s="302"/>
      <c r="Q859" s="302"/>
    </row>
    <row r="860" spans="1:17" ht="15" customHeight="1" x14ac:dyDescent="0.25">
      <c r="A860" s="287" t="s">
        <v>2931</v>
      </c>
      <c r="B860" s="288" t="s">
        <v>878</v>
      </c>
      <c r="C860" s="288" t="s">
        <v>888</v>
      </c>
      <c r="D860" s="288" t="s">
        <v>1281</v>
      </c>
      <c r="E860" s="299" t="s">
        <v>2948</v>
      </c>
      <c r="F860" s="300" t="s">
        <v>2948</v>
      </c>
      <c r="G860" s="296" t="s">
        <v>2949</v>
      </c>
      <c r="H860" s="292"/>
      <c r="I860" s="297">
        <v>940.81</v>
      </c>
      <c r="J860" s="301"/>
      <c r="K860" s="301">
        <f t="shared" si="37"/>
        <v>940.81</v>
      </c>
      <c r="L860" s="284"/>
      <c r="O860" s="302"/>
      <c r="Q860" s="302"/>
    </row>
    <row r="861" spans="1:17" ht="15" customHeight="1" x14ac:dyDescent="0.25">
      <c r="A861" s="287" t="s">
        <v>2931</v>
      </c>
      <c r="B861" s="288" t="s">
        <v>878</v>
      </c>
      <c r="C861" s="288" t="s">
        <v>888</v>
      </c>
      <c r="D861" s="288" t="s">
        <v>1281</v>
      </c>
      <c r="E861" s="299" t="s">
        <v>2950</v>
      </c>
      <c r="F861" s="300" t="s">
        <v>2950</v>
      </c>
      <c r="G861" s="296" t="s">
        <v>2951</v>
      </c>
      <c r="H861" s="292"/>
      <c r="I861" s="297">
        <v>0</v>
      </c>
      <c r="J861" s="301"/>
      <c r="K861" s="301">
        <f t="shared" si="37"/>
        <v>0</v>
      </c>
      <c r="L861" s="284"/>
      <c r="O861" s="302"/>
      <c r="Q861" s="302"/>
    </row>
    <row r="862" spans="1:17" ht="15" customHeight="1" x14ac:dyDescent="0.25">
      <c r="A862" s="287" t="s">
        <v>2931</v>
      </c>
      <c r="B862" s="288" t="s">
        <v>878</v>
      </c>
      <c r="C862" s="288" t="s">
        <v>888</v>
      </c>
      <c r="D862" s="288" t="s">
        <v>1281</v>
      </c>
      <c r="E862" s="299" t="s">
        <v>2952</v>
      </c>
      <c r="F862" s="300" t="s">
        <v>2952</v>
      </c>
      <c r="G862" s="296" t="s">
        <v>2953</v>
      </c>
      <c r="H862" s="292"/>
      <c r="I862" s="297">
        <v>0</v>
      </c>
      <c r="J862" s="301"/>
      <c r="K862" s="301">
        <f t="shared" si="37"/>
        <v>0</v>
      </c>
      <c r="L862" s="284"/>
      <c r="O862" s="302"/>
      <c r="Q862" s="302"/>
    </row>
    <row r="863" spans="1:17" ht="15" customHeight="1" x14ac:dyDescent="0.25">
      <c r="A863" s="287" t="s">
        <v>2931</v>
      </c>
      <c r="B863" s="288" t="s">
        <v>878</v>
      </c>
      <c r="C863" s="288" t="s">
        <v>890</v>
      </c>
      <c r="D863" s="288" t="s">
        <v>1294</v>
      </c>
      <c r="E863" s="299" t="s">
        <v>2954</v>
      </c>
      <c r="F863" s="300" t="s">
        <v>2954</v>
      </c>
      <c r="G863" s="296" t="s">
        <v>2955</v>
      </c>
      <c r="H863" s="292"/>
      <c r="I863" s="297">
        <v>211553.25</v>
      </c>
      <c r="J863" s="301"/>
      <c r="K863" s="301">
        <f t="shared" si="37"/>
        <v>211553.25</v>
      </c>
      <c r="L863" s="284"/>
      <c r="O863" s="302"/>
      <c r="Q863" s="302"/>
    </row>
    <row r="864" spans="1:17" ht="15" customHeight="1" x14ac:dyDescent="0.25">
      <c r="A864" s="287" t="s">
        <v>2931</v>
      </c>
      <c r="B864" s="288" t="s">
        <v>878</v>
      </c>
      <c r="C864" s="288"/>
      <c r="D864" s="288"/>
      <c r="E864" s="299" t="s">
        <v>2956</v>
      </c>
      <c r="F864" s="300" t="s">
        <v>2956</v>
      </c>
      <c r="G864" s="296" t="s">
        <v>2957</v>
      </c>
      <c r="H864" s="292"/>
      <c r="I864" s="297">
        <v>0</v>
      </c>
      <c r="J864" s="301"/>
      <c r="K864" s="301">
        <f t="shared" si="37"/>
        <v>0</v>
      </c>
      <c r="L864" s="284"/>
      <c r="O864" s="302"/>
      <c r="Q864" s="302"/>
    </row>
    <row r="865" spans="1:17" ht="15" customHeight="1" x14ac:dyDescent="0.25">
      <c r="A865" s="279"/>
      <c r="B865" s="279"/>
      <c r="C865" s="279"/>
      <c r="D865" s="279"/>
      <c r="E865" s="285" t="s">
        <v>2958</v>
      </c>
      <c r="F865" s="286" t="s">
        <v>2958</v>
      </c>
      <c r="G865" s="282" t="s">
        <v>2959</v>
      </c>
      <c r="H865" s="283">
        <f>+H866+H881+H889</f>
        <v>0</v>
      </c>
      <c r="I865" s="297">
        <v>0</v>
      </c>
      <c r="J865" s="283">
        <f>+J866+J881+J889</f>
        <v>0</v>
      </c>
      <c r="K865" s="283">
        <f>+K866+K881+K889</f>
        <v>15540376.01</v>
      </c>
      <c r="L865" s="284"/>
      <c r="O865" s="302"/>
    </row>
    <row r="866" spans="1:17" ht="15" customHeight="1" x14ac:dyDescent="0.25">
      <c r="A866" s="279"/>
      <c r="B866" s="279"/>
      <c r="C866" s="279"/>
      <c r="D866" s="279"/>
      <c r="E866" s="285" t="s">
        <v>2960</v>
      </c>
      <c r="F866" s="286" t="s">
        <v>2960</v>
      </c>
      <c r="G866" s="282" t="s">
        <v>2961</v>
      </c>
      <c r="H866" s="283">
        <f>SUM(H867:H880)</f>
        <v>0</v>
      </c>
      <c r="I866" s="297">
        <v>0</v>
      </c>
      <c r="J866" s="283">
        <f>SUM(J867:J880)</f>
        <v>0</v>
      </c>
      <c r="K866" s="283">
        <f>SUM(K867:K880)</f>
        <v>11871006.77</v>
      </c>
      <c r="L866" s="284"/>
      <c r="O866" s="302"/>
    </row>
    <row r="867" spans="1:17" ht="15" customHeight="1" x14ac:dyDescent="0.25">
      <c r="A867" s="287" t="s">
        <v>2962</v>
      </c>
      <c r="B867" s="288" t="s">
        <v>946</v>
      </c>
      <c r="C867" s="288" t="s">
        <v>946</v>
      </c>
      <c r="D867" s="288" t="s">
        <v>2963</v>
      </c>
      <c r="E867" s="299" t="s">
        <v>2964</v>
      </c>
      <c r="F867" s="300" t="s">
        <v>2964</v>
      </c>
      <c r="G867" s="296" t="s">
        <v>2965</v>
      </c>
      <c r="H867" s="292"/>
      <c r="I867" s="297">
        <v>0</v>
      </c>
      <c r="J867" s="301"/>
      <c r="K867" s="301">
        <f t="shared" ref="K867:K880" si="38">+I867+J867</f>
        <v>0</v>
      </c>
      <c r="L867" s="284"/>
      <c r="O867" s="302"/>
      <c r="Q867" s="302"/>
    </row>
    <row r="868" spans="1:17" ht="15" customHeight="1" x14ac:dyDescent="0.25">
      <c r="A868" s="287" t="s">
        <v>2966</v>
      </c>
      <c r="B868" s="288" t="s">
        <v>910</v>
      </c>
      <c r="C868" s="288" t="s">
        <v>910</v>
      </c>
      <c r="D868" s="288" t="s">
        <v>1353</v>
      </c>
      <c r="E868" s="299" t="s">
        <v>2967</v>
      </c>
      <c r="F868" s="300" t="s">
        <v>2967</v>
      </c>
      <c r="G868" s="296" t="s">
        <v>2968</v>
      </c>
      <c r="H868" s="292"/>
      <c r="I868" s="297">
        <v>278250.95</v>
      </c>
      <c r="J868" s="301"/>
      <c r="K868" s="301">
        <f t="shared" si="38"/>
        <v>278250.95</v>
      </c>
      <c r="L868" s="284"/>
      <c r="O868" s="302"/>
      <c r="Q868" s="302"/>
    </row>
    <row r="869" spans="1:17" ht="15" customHeight="1" x14ac:dyDescent="0.25">
      <c r="A869" s="287" t="s">
        <v>2962</v>
      </c>
      <c r="B869" s="288" t="s">
        <v>928</v>
      </c>
      <c r="C869" s="288" t="s">
        <v>928</v>
      </c>
      <c r="D869" s="288" t="s">
        <v>1305</v>
      </c>
      <c r="E869" s="299" t="s">
        <v>2969</v>
      </c>
      <c r="F869" s="300" t="s">
        <v>2969</v>
      </c>
      <c r="G869" s="296" t="s">
        <v>2970</v>
      </c>
      <c r="H869" s="292"/>
      <c r="I869" s="297">
        <v>684587.63</v>
      </c>
      <c r="J869" s="301"/>
      <c r="K869" s="301">
        <f t="shared" si="38"/>
        <v>684587.63</v>
      </c>
      <c r="L869" s="284"/>
      <c r="O869" s="302"/>
      <c r="Q869" s="302"/>
    </row>
    <row r="870" spans="1:17" ht="15" customHeight="1" x14ac:dyDescent="0.25">
      <c r="A870" s="287" t="s">
        <v>2962</v>
      </c>
      <c r="B870" s="288" t="s">
        <v>928</v>
      </c>
      <c r="C870" s="288" t="s">
        <v>928</v>
      </c>
      <c r="D870" s="288" t="s">
        <v>1305</v>
      </c>
      <c r="E870" s="299" t="s">
        <v>2971</v>
      </c>
      <c r="F870" s="300" t="s">
        <v>2971</v>
      </c>
      <c r="G870" s="296" t="s">
        <v>2972</v>
      </c>
      <c r="H870" s="292"/>
      <c r="I870" s="297">
        <v>456391.76</v>
      </c>
      <c r="J870" s="301"/>
      <c r="K870" s="301">
        <f t="shared" si="38"/>
        <v>456391.76</v>
      </c>
      <c r="L870" s="284"/>
      <c r="O870" s="302"/>
      <c r="Q870" s="302"/>
    </row>
    <row r="871" spans="1:17" ht="15" customHeight="1" x14ac:dyDescent="0.25">
      <c r="A871" s="287" t="s">
        <v>2962</v>
      </c>
      <c r="B871" s="288" t="s">
        <v>928</v>
      </c>
      <c r="C871" s="288" t="s">
        <v>928</v>
      </c>
      <c r="D871" s="288" t="s">
        <v>1305</v>
      </c>
      <c r="E871" s="299" t="s">
        <v>2973</v>
      </c>
      <c r="F871" s="300" t="s">
        <v>2973</v>
      </c>
      <c r="G871" s="296" t="s">
        <v>2974</v>
      </c>
      <c r="H871" s="292"/>
      <c r="I871" s="297">
        <v>228195.87</v>
      </c>
      <c r="J871" s="301"/>
      <c r="K871" s="301">
        <f t="shared" si="38"/>
        <v>228195.87</v>
      </c>
      <c r="L871" s="284"/>
      <c r="O871" s="302"/>
      <c r="Q871" s="302"/>
    </row>
    <row r="872" spans="1:17" ht="15" customHeight="1" x14ac:dyDescent="0.25">
      <c r="A872" s="287" t="s">
        <v>2962</v>
      </c>
      <c r="B872" s="288" t="s">
        <v>946</v>
      </c>
      <c r="C872" s="288" t="s">
        <v>946</v>
      </c>
      <c r="D872" s="288" t="s">
        <v>2963</v>
      </c>
      <c r="E872" s="299" t="s">
        <v>2975</v>
      </c>
      <c r="F872" s="300" t="s">
        <v>2975</v>
      </c>
      <c r="G872" s="296" t="s">
        <v>2976</v>
      </c>
      <c r="H872" s="292"/>
      <c r="I872" s="297">
        <v>1511652.56</v>
      </c>
      <c r="J872" s="301"/>
      <c r="K872" s="301">
        <f t="shared" si="38"/>
        <v>1511652.56</v>
      </c>
      <c r="L872" s="284"/>
      <c r="O872" s="302"/>
      <c r="Q872" s="302"/>
    </row>
    <row r="873" spans="1:17" ht="15" customHeight="1" x14ac:dyDescent="0.25">
      <c r="A873" s="293" t="s">
        <v>2962</v>
      </c>
      <c r="B873" s="288" t="s">
        <v>932</v>
      </c>
      <c r="C873" s="288" t="s">
        <v>932</v>
      </c>
      <c r="D873" s="288" t="s">
        <v>2977</v>
      </c>
      <c r="E873" s="294" t="s">
        <v>2978</v>
      </c>
      <c r="F873" s="295" t="s">
        <v>2978</v>
      </c>
      <c r="G873" s="296" t="s">
        <v>2979</v>
      </c>
      <c r="H873" s="292"/>
      <c r="I873" s="297">
        <v>1680137.25</v>
      </c>
      <c r="J873" s="301"/>
      <c r="K873" s="301">
        <f t="shared" si="38"/>
        <v>1680137.25</v>
      </c>
      <c r="L873" s="284"/>
      <c r="O873" s="302"/>
      <c r="Q873" s="302"/>
    </row>
    <row r="874" spans="1:17" ht="15" customHeight="1" x14ac:dyDescent="0.25">
      <c r="A874" s="293" t="s">
        <v>2962</v>
      </c>
      <c r="B874" s="288" t="s">
        <v>934</v>
      </c>
      <c r="C874" s="288" t="s">
        <v>934</v>
      </c>
      <c r="D874" s="288" t="s">
        <v>2980</v>
      </c>
      <c r="E874" s="299" t="s">
        <v>2981</v>
      </c>
      <c r="F874" s="300" t="s">
        <v>2981</v>
      </c>
      <c r="G874" s="296" t="s">
        <v>2982</v>
      </c>
      <c r="H874" s="292"/>
      <c r="I874" s="297">
        <v>240933</v>
      </c>
      <c r="J874" s="301"/>
      <c r="K874" s="301">
        <f t="shared" si="38"/>
        <v>240933</v>
      </c>
      <c r="L874" s="284"/>
      <c r="O874" s="302"/>
      <c r="Q874" s="302"/>
    </row>
    <row r="875" spans="1:17" ht="15" customHeight="1" x14ac:dyDescent="0.25">
      <c r="A875" s="293" t="s">
        <v>2962</v>
      </c>
      <c r="B875" s="288" t="s">
        <v>936</v>
      </c>
      <c r="C875" s="288" t="s">
        <v>936</v>
      </c>
      <c r="D875" s="288" t="s">
        <v>2983</v>
      </c>
      <c r="E875" s="299" t="s">
        <v>2984</v>
      </c>
      <c r="F875" s="300" t="s">
        <v>2984</v>
      </c>
      <c r="G875" s="296" t="s">
        <v>2985</v>
      </c>
      <c r="H875" s="292"/>
      <c r="I875" s="297">
        <v>6630570</v>
      </c>
      <c r="J875" s="301"/>
      <c r="K875" s="301">
        <f t="shared" si="38"/>
        <v>6630570</v>
      </c>
      <c r="L875" s="284"/>
      <c r="O875" s="302"/>
      <c r="Q875" s="302"/>
    </row>
    <row r="876" spans="1:17" ht="15" customHeight="1" x14ac:dyDescent="0.25">
      <c r="A876" s="287" t="s">
        <v>2962</v>
      </c>
      <c r="B876" s="288" t="s">
        <v>930</v>
      </c>
      <c r="C876" s="288" t="s">
        <v>930</v>
      </c>
      <c r="D876" s="288" t="s">
        <v>1353</v>
      </c>
      <c r="E876" s="299" t="s">
        <v>2986</v>
      </c>
      <c r="F876" s="300" t="s">
        <v>2986</v>
      </c>
      <c r="G876" s="296" t="s">
        <v>2987</v>
      </c>
      <c r="H876" s="292"/>
      <c r="I876" s="297">
        <v>160287.75</v>
      </c>
      <c r="J876" s="301"/>
      <c r="K876" s="301">
        <f t="shared" si="38"/>
        <v>160287.75</v>
      </c>
      <c r="L876" s="284"/>
      <c r="O876" s="302"/>
      <c r="Q876" s="302"/>
    </row>
    <row r="877" spans="1:17" ht="15" customHeight="1" x14ac:dyDescent="0.25">
      <c r="A877" s="287" t="s">
        <v>2962</v>
      </c>
      <c r="B877" s="288"/>
      <c r="C877" s="288" t="s">
        <v>938</v>
      </c>
      <c r="D877" s="288" t="s">
        <v>2988</v>
      </c>
      <c r="E877" s="299"/>
      <c r="F877" s="326" t="s">
        <v>2989</v>
      </c>
      <c r="G877" s="296" t="s">
        <v>2990</v>
      </c>
      <c r="H877" s="292"/>
      <c r="I877" s="297">
        <v>0</v>
      </c>
      <c r="J877" s="301"/>
      <c r="K877" s="301">
        <f t="shared" si="38"/>
        <v>0</v>
      </c>
      <c r="L877" s="284"/>
      <c r="O877" s="302"/>
      <c r="Q877" s="302"/>
    </row>
    <row r="878" spans="1:17" ht="15" customHeight="1" x14ac:dyDescent="0.25">
      <c r="A878" s="287" t="s">
        <v>2962</v>
      </c>
      <c r="B878" s="288"/>
      <c r="C878" s="288" t="s">
        <v>940</v>
      </c>
      <c r="D878" s="288" t="s">
        <v>2991</v>
      </c>
      <c r="E878" s="299"/>
      <c r="F878" s="326" t="s">
        <v>2992</v>
      </c>
      <c r="G878" s="296" t="s">
        <v>2993</v>
      </c>
      <c r="H878" s="292"/>
      <c r="I878" s="297">
        <v>0</v>
      </c>
      <c r="J878" s="301"/>
      <c r="K878" s="301">
        <f t="shared" si="38"/>
        <v>0</v>
      </c>
      <c r="L878" s="284"/>
      <c r="O878" s="302"/>
      <c r="Q878" s="302"/>
    </row>
    <row r="879" spans="1:17" ht="15" customHeight="1" x14ac:dyDescent="0.25">
      <c r="A879" s="287" t="s">
        <v>2962</v>
      </c>
      <c r="B879" s="288"/>
      <c r="C879" s="288" t="s">
        <v>942</v>
      </c>
      <c r="D879" s="288" t="s">
        <v>2994</v>
      </c>
      <c r="E879" s="299"/>
      <c r="F879" s="326" t="s">
        <v>2995</v>
      </c>
      <c r="G879" s="296" t="s">
        <v>2996</v>
      </c>
      <c r="H879" s="292"/>
      <c r="I879" s="297">
        <v>0</v>
      </c>
      <c r="J879" s="301"/>
      <c r="K879" s="301">
        <f t="shared" si="38"/>
        <v>0</v>
      </c>
      <c r="L879" s="284"/>
      <c r="O879" s="302"/>
      <c r="Q879" s="302"/>
    </row>
    <row r="880" spans="1:17" ht="15" customHeight="1" x14ac:dyDescent="0.25">
      <c r="A880" s="287" t="s">
        <v>2962</v>
      </c>
      <c r="B880" s="288"/>
      <c r="C880" s="288" t="s">
        <v>944</v>
      </c>
      <c r="D880" s="288" t="s">
        <v>2997</v>
      </c>
      <c r="E880" s="299"/>
      <c r="F880" s="326" t="s">
        <v>2998</v>
      </c>
      <c r="G880" s="296" t="s">
        <v>2999</v>
      </c>
      <c r="H880" s="292"/>
      <c r="I880" s="297">
        <v>0</v>
      </c>
      <c r="J880" s="301"/>
      <c r="K880" s="301">
        <f t="shared" si="38"/>
        <v>0</v>
      </c>
      <c r="L880" s="284"/>
      <c r="O880" s="302"/>
      <c r="Q880" s="302"/>
    </row>
    <row r="881" spans="1:17" ht="15" customHeight="1" x14ac:dyDescent="0.25">
      <c r="A881" s="279"/>
      <c r="B881" s="279"/>
      <c r="C881" s="279"/>
      <c r="D881" s="279"/>
      <c r="E881" s="285" t="s">
        <v>3000</v>
      </c>
      <c r="F881" s="286" t="s">
        <v>3000</v>
      </c>
      <c r="G881" s="282" t="s">
        <v>3001</v>
      </c>
      <c r="H881" s="283">
        <f>SUM(H882:H888)</f>
        <v>0</v>
      </c>
      <c r="I881" s="297">
        <v>0</v>
      </c>
      <c r="J881" s="283">
        <f>SUM(J882:J888)</f>
        <v>0</v>
      </c>
      <c r="K881" s="283">
        <f>SUM(K882:K888)</f>
        <v>3669369.2399999998</v>
      </c>
      <c r="L881" s="284"/>
      <c r="O881" s="302"/>
    </row>
    <row r="882" spans="1:17" ht="15" customHeight="1" x14ac:dyDescent="0.25">
      <c r="A882" s="287" t="s">
        <v>3002</v>
      </c>
      <c r="B882" s="331" t="s">
        <v>896</v>
      </c>
      <c r="C882" s="331" t="s">
        <v>896</v>
      </c>
      <c r="D882" s="331" t="s">
        <v>3003</v>
      </c>
      <c r="E882" s="317" t="s">
        <v>3004</v>
      </c>
      <c r="F882" s="332" t="s">
        <v>3004</v>
      </c>
      <c r="G882" s="314" t="s">
        <v>3005</v>
      </c>
      <c r="H882" s="315"/>
      <c r="I882" s="297">
        <v>26965.67</v>
      </c>
      <c r="J882" s="316"/>
      <c r="K882" s="316">
        <f t="shared" ref="K882:K888" si="39">+I882+J882</f>
        <v>26965.67</v>
      </c>
      <c r="L882" s="284"/>
      <c r="O882" s="302"/>
      <c r="Q882" s="302"/>
    </row>
    <row r="883" spans="1:17" ht="15" customHeight="1" x14ac:dyDescent="0.25">
      <c r="A883" s="293" t="s">
        <v>3002</v>
      </c>
      <c r="B883" s="311" t="s">
        <v>898</v>
      </c>
      <c r="C883" s="311" t="s">
        <v>898</v>
      </c>
      <c r="D883" s="311" t="s">
        <v>3006</v>
      </c>
      <c r="E883" s="312" t="s">
        <v>3007</v>
      </c>
      <c r="F883" s="313" t="s">
        <v>3007</v>
      </c>
      <c r="G883" s="314" t="s">
        <v>3008</v>
      </c>
      <c r="H883" s="315"/>
      <c r="I883" s="297">
        <v>776010.71</v>
      </c>
      <c r="J883" s="316"/>
      <c r="K883" s="316">
        <f t="shared" si="39"/>
        <v>776010.71</v>
      </c>
      <c r="L883" s="284"/>
      <c r="O883" s="302"/>
      <c r="Q883" s="302"/>
    </row>
    <row r="884" spans="1:17" ht="15" customHeight="1" x14ac:dyDescent="0.25">
      <c r="A884" s="293" t="s">
        <v>3002</v>
      </c>
      <c r="B884" s="311" t="s">
        <v>900</v>
      </c>
      <c r="C884" s="311" t="s">
        <v>900</v>
      </c>
      <c r="D884" s="311" t="s">
        <v>1305</v>
      </c>
      <c r="E884" s="312" t="s">
        <v>3009</v>
      </c>
      <c r="F884" s="313" t="s">
        <v>3009</v>
      </c>
      <c r="G884" s="314" t="s">
        <v>3010</v>
      </c>
      <c r="H884" s="315"/>
      <c r="I884" s="297">
        <v>0</v>
      </c>
      <c r="J884" s="316"/>
      <c r="K884" s="316">
        <f t="shared" si="39"/>
        <v>0</v>
      </c>
      <c r="L884" s="284"/>
      <c r="O884" s="302"/>
      <c r="Q884" s="302"/>
    </row>
    <row r="885" spans="1:17" ht="15" customHeight="1" x14ac:dyDescent="0.25">
      <c r="A885" s="293" t="s">
        <v>3002</v>
      </c>
      <c r="B885" s="311" t="s">
        <v>902</v>
      </c>
      <c r="C885" s="311" t="s">
        <v>902</v>
      </c>
      <c r="D885" s="311" t="s">
        <v>3011</v>
      </c>
      <c r="E885" s="312" t="s">
        <v>3012</v>
      </c>
      <c r="F885" s="313" t="s">
        <v>3012</v>
      </c>
      <c r="G885" s="314" t="s">
        <v>3013</v>
      </c>
      <c r="H885" s="315"/>
      <c r="I885" s="297">
        <v>2796000</v>
      </c>
      <c r="J885" s="316"/>
      <c r="K885" s="316">
        <f t="shared" si="39"/>
        <v>2796000</v>
      </c>
      <c r="L885" s="284"/>
      <c r="O885" s="302"/>
      <c r="Q885" s="302"/>
    </row>
    <row r="886" spans="1:17" ht="15" customHeight="1" x14ac:dyDescent="0.25">
      <c r="A886" s="293" t="s">
        <v>2962</v>
      </c>
      <c r="B886" s="288" t="s">
        <v>3014</v>
      </c>
      <c r="C886" s="288" t="s">
        <v>908</v>
      </c>
      <c r="D886" s="288" t="s">
        <v>3015</v>
      </c>
      <c r="E886" s="294" t="s">
        <v>3016</v>
      </c>
      <c r="F886" s="295" t="s">
        <v>3016</v>
      </c>
      <c r="G886" s="296" t="s">
        <v>3017</v>
      </c>
      <c r="H886" s="292"/>
      <c r="I886" s="297">
        <v>47142.86</v>
      </c>
      <c r="J886" s="301"/>
      <c r="K886" s="301">
        <f t="shared" si="39"/>
        <v>47142.86</v>
      </c>
      <c r="L886" s="284"/>
      <c r="O886" s="302"/>
      <c r="Q886" s="302"/>
    </row>
    <row r="887" spans="1:17" ht="15" customHeight="1" x14ac:dyDescent="0.25">
      <c r="A887" s="293" t="s">
        <v>3002</v>
      </c>
      <c r="B887" s="288"/>
      <c r="C887" s="288" t="s">
        <v>904</v>
      </c>
      <c r="D887" s="288" t="s">
        <v>3011</v>
      </c>
      <c r="E887" s="299"/>
      <c r="F887" s="295" t="s">
        <v>3018</v>
      </c>
      <c r="G887" s="296" t="s">
        <v>3019</v>
      </c>
      <c r="H887" s="292"/>
      <c r="I887" s="297">
        <v>0</v>
      </c>
      <c r="J887" s="301"/>
      <c r="K887" s="301">
        <f t="shared" si="39"/>
        <v>0</v>
      </c>
      <c r="L887" s="284"/>
      <c r="O887" s="302"/>
      <c r="Q887" s="302"/>
    </row>
    <row r="888" spans="1:17" ht="15" customHeight="1" x14ac:dyDescent="0.25">
      <c r="A888" s="287" t="s">
        <v>3002</v>
      </c>
      <c r="B888" s="288" t="s">
        <v>906</v>
      </c>
      <c r="C888" s="288" t="s">
        <v>906</v>
      </c>
      <c r="D888" s="288" t="s">
        <v>3020</v>
      </c>
      <c r="E888" s="299" t="s">
        <v>3021</v>
      </c>
      <c r="F888" s="300" t="s">
        <v>3021</v>
      </c>
      <c r="G888" s="296" t="s">
        <v>3022</v>
      </c>
      <c r="H888" s="292"/>
      <c r="I888" s="297">
        <v>23250</v>
      </c>
      <c r="J888" s="301"/>
      <c r="K888" s="301">
        <f t="shared" si="39"/>
        <v>23250</v>
      </c>
      <c r="L888" s="284"/>
      <c r="O888" s="302"/>
      <c r="Q888" s="302"/>
    </row>
    <row r="889" spans="1:17" ht="15" customHeight="1" x14ac:dyDescent="0.25">
      <c r="A889" s="279"/>
      <c r="B889" s="279"/>
      <c r="C889" s="279"/>
      <c r="D889" s="279"/>
      <c r="E889" s="285" t="s">
        <v>3023</v>
      </c>
      <c r="F889" s="286" t="s">
        <v>3023</v>
      </c>
      <c r="G889" s="282" t="s">
        <v>3024</v>
      </c>
      <c r="H889" s="283">
        <f>SUM(H890:H893)</f>
        <v>0</v>
      </c>
      <c r="I889" s="297">
        <v>0</v>
      </c>
      <c r="J889" s="283">
        <f>SUM(J890:J893)</f>
        <v>0</v>
      </c>
      <c r="K889" s="283">
        <f>SUM(K890:K895)</f>
        <v>0</v>
      </c>
      <c r="L889" s="284"/>
      <c r="O889" s="302"/>
    </row>
    <row r="890" spans="1:17" ht="15" customHeight="1" x14ac:dyDescent="0.25">
      <c r="A890" s="293" t="s">
        <v>3025</v>
      </c>
      <c r="B890" s="288" t="s">
        <v>916</v>
      </c>
      <c r="C890" s="288" t="s">
        <v>916</v>
      </c>
      <c r="D890" s="288" t="s">
        <v>3026</v>
      </c>
      <c r="E890" s="299" t="s">
        <v>3027</v>
      </c>
      <c r="F890" s="300" t="s">
        <v>3027</v>
      </c>
      <c r="G890" s="296" t="s">
        <v>3028</v>
      </c>
      <c r="H890" s="292"/>
      <c r="I890" s="297">
        <v>0</v>
      </c>
      <c r="J890" s="301"/>
      <c r="K890" s="301">
        <f t="shared" ref="K890:K895" si="40">+I890+J890</f>
        <v>0</v>
      </c>
      <c r="L890" s="284"/>
      <c r="O890" s="302"/>
      <c r="Q890" s="302"/>
    </row>
    <row r="891" spans="1:17" ht="15" customHeight="1" x14ac:dyDescent="0.25">
      <c r="A891" s="293" t="s">
        <v>3025</v>
      </c>
      <c r="B891" s="288" t="s">
        <v>918</v>
      </c>
      <c r="C891" s="288" t="s">
        <v>918</v>
      </c>
      <c r="D891" s="288" t="s">
        <v>3029</v>
      </c>
      <c r="E891" s="299" t="s">
        <v>3030</v>
      </c>
      <c r="F891" s="300" t="s">
        <v>3030</v>
      </c>
      <c r="G891" s="296" t="s">
        <v>3031</v>
      </c>
      <c r="H891" s="292"/>
      <c r="I891" s="297">
        <v>0</v>
      </c>
      <c r="J891" s="301"/>
      <c r="K891" s="301">
        <f t="shared" si="40"/>
        <v>0</v>
      </c>
      <c r="L891" s="284"/>
      <c r="O891" s="302"/>
      <c r="Q891" s="302"/>
    </row>
    <row r="892" spans="1:17" ht="15" customHeight="1" x14ac:dyDescent="0.25">
      <c r="A892" s="293" t="s">
        <v>3025</v>
      </c>
      <c r="B892" s="288" t="s">
        <v>920</v>
      </c>
      <c r="C892" s="288" t="s">
        <v>920</v>
      </c>
      <c r="D892" s="288" t="s">
        <v>3032</v>
      </c>
      <c r="E892" s="299" t="s">
        <v>3033</v>
      </c>
      <c r="F892" s="300" t="s">
        <v>3033</v>
      </c>
      <c r="G892" s="296" t="s">
        <v>3034</v>
      </c>
      <c r="H892" s="292"/>
      <c r="I892" s="297">
        <v>0</v>
      </c>
      <c r="J892" s="301"/>
      <c r="K892" s="301">
        <f t="shared" si="40"/>
        <v>0</v>
      </c>
      <c r="L892" s="284"/>
      <c r="O892" s="302"/>
      <c r="Q892" s="302"/>
    </row>
    <row r="893" spans="1:17" ht="15" customHeight="1" x14ac:dyDescent="0.25">
      <c r="A893" s="293" t="s">
        <v>3025</v>
      </c>
      <c r="B893" s="288" t="s">
        <v>922</v>
      </c>
      <c r="C893" s="288" t="s">
        <v>922</v>
      </c>
      <c r="D893" s="288" t="s">
        <v>3035</v>
      </c>
      <c r="E893" s="299" t="s">
        <v>3036</v>
      </c>
      <c r="F893" s="300" t="s">
        <v>3036</v>
      </c>
      <c r="G893" s="296" t="s">
        <v>3037</v>
      </c>
      <c r="H893" s="292"/>
      <c r="I893" s="297">
        <v>0</v>
      </c>
      <c r="J893" s="301"/>
      <c r="K893" s="301">
        <f t="shared" si="40"/>
        <v>0</v>
      </c>
      <c r="L893" s="284"/>
      <c r="O893" s="302"/>
      <c r="Q893" s="302"/>
    </row>
    <row r="894" spans="1:17" ht="15" customHeight="1" x14ac:dyDescent="0.25">
      <c r="A894" s="293" t="s">
        <v>3025</v>
      </c>
      <c r="B894" s="288"/>
      <c r="C894" s="288" t="s">
        <v>924</v>
      </c>
      <c r="D894" s="288" t="s">
        <v>3035</v>
      </c>
      <c r="E894" s="299"/>
      <c r="F894" s="326" t="s">
        <v>3038</v>
      </c>
      <c r="G894" s="296" t="s">
        <v>3039</v>
      </c>
      <c r="H894" s="292"/>
      <c r="I894" s="297">
        <v>0</v>
      </c>
      <c r="J894" s="301"/>
      <c r="K894" s="301">
        <f t="shared" si="40"/>
        <v>0</v>
      </c>
      <c r="L894" s="284"/>
      <c r="O894" s="302"/>
      <c r="Q894" s="302"/>
    </row>
    <row r="895" spans="1:17" ht="15" customHeight="1" x14ac:dyDescent="0.25">
      <c r="A895" s="293" t="s">
        <v>3025</v>
      </c>
      <c r="B895" s="288"/>
      <c r="C895" s="288" t="s">
        <v>914</v>
      </c>
      <c r="D895" s="288"/>
      <c r="E895" s="299" t="s">
        <v>3040</v>
      </c>
      <c r="F895" s="326" t="s">
        <v>3040</v>
      </c>
      <c r="G895" s="296" t="s">
        <v>3041</v>
      </c>
      <c r="H895" s="292"/>
      <c r="I895" s="297">
        <v>0</v>
      </c>
      <c r="J895" s="301"/>
      <c r="K895" s="301">
        <f t="shared" si="40"/>
        <v>0</v>
      </c>
      <c r="L895" s="284"/>
      <c r="O895" s="302"/>
      <c r="Q895" s="302"/>
    </row>
    <row r="896" spans="1:17" ht="15" customHeight="1" x14ac:dyDescent="0.25">
      <c r="A896" s="279"/>
      <c r="B896" s="279"/>
      <c r="C896" s="279"/>
      <c r="D896" s="279"/>
      <c r="E896" s="285" t="s">
        <v>3042</v>
      </c>
      <c r="F896" s="286" t="s">
        <v>3042</v>
      </c>
      <c r="G896" s="282" t="s">
        <v>3043</v>
      </c>
      <c r="H896" s="283">
        <f>+H897+H901</f>
        <v>0</v>
      </c>
      <c r="I896" s="297">
        <v>0</v>
      </c>
      <c r="J896" s="283">
        <f>+J897+J901</f>
        <v>0</v>
      </c>
      <c r="K896" s="283">
        <f>+K897+K901</f>
        <v>66042.13</v>
      </c>
      <c r="L896" s="284"/>
      <c r="O896" s="302"/>
    </row>
    <row r="897" spans="1:17" ht="15" customHeight="1" x14ac:dyDescent="0.25">
      <c r="A897" s="279"/>
      <c r="B897" s="279"/>
      <c r="C897" s="279"/>
      <c r="D897" s="279"/>
      <c r="E897" s="285" t="s">
        <v>3044</v>
      </c>
      <c r="F897" s="286" t="s">
        <v>3044</v>
      </c>
      <c r="G897" s="282" t="s">
        <v>3045</v>
      </c>
      <c r="H897" s="283">
        <f>SUM(H898:H900)</f>
        <v>0</v>
      </c>
      <c r="I897" s="297">
        <v>0</v>
      </c>
      <c r="J897" s="283">
        <f>SUM(J898:J900)</f>
        <v>0</v>
      </c>
      <c r="K897" s="283">
        <f>SUM(K898:K900)</f>
        <v>66042.13</v>
      </c>
      <c r="L897" s="284"/>
      <c r="O897" s="302"/>
    </row>
    <row r="898" spans="1:17" ht="15" customHeight="1" x14ac:dyDescent="0.25">
      <c r="A898" s="287" t="s">
        <v>3046</v>
      </c>
      <c r="B898" s="311" t="s">
        <v>973</v>
      </c>
      <c r="C898" s="311" t="s">
        <v>973</v>
      </c>
      <c r="D898" s="311" t="s">
        <v>3047</v>
      </c>
      <c r="E898" s="312" t="s">
        <v>3048</v>
      </c>
      <c r="F898" s="313" t="s">
        <v>3048</v>
      </c>
      <c r="G898" s="314" t="s">
        <v>3049</v>
      </c>
      <c r="H898" s="315"/>
      <c r="I898" s="297">
        <v>0</v>
      </c>
      <c r="J898" s="316"/>
      <c r="K898" s="316">
        <f>+I898+J898</f>
        <v>0</v>
      </c>
      <c r="L898" s="284"/>
      <c r="O898" s="302"/>
      <c r="Q898" s="302"/>
    </row>
    <row r="899" spans="1:17" ht="15" customHeight="1" x14ac:dyDescent="0.25">
      <c r="A899" s="287" t="s">
        <v>3046</v>
      </c>
      <c r="B899" s="311" t="s">
        <v>975</v>
      </c>
      <c r="C899" s="311" t="s">
        <v>975</v>
      </c>
      <c r="D899" s="311" t="s">
        <v>3047</v>
      </c>
      <c r="E899" s="312" t="s">
        <v>3050</v>
      </c>
      <c r="F899" s="313" t="s">
        <v>3050</v>
      </c>
      <c r="G899" s="314" t="s">
        <v>3051</v>
      </c>
      <c r="H899" s="315"/>
      <c r="I899" s="297">
        <v>0</v>
      </c>
      <c r="J899" s="316"/>
      <c r="K899" s="316">
        <f>+I899+J899</f>
        <v>0</v>
      </c>
      <c r="L899" s="284"/>
      <c r="O899" s="302"/>
      <c r="Q899" s="302"/>
    </row>
    <row r="900" spans="1:17" ht="15" customHeight="1" x14ac:dyDescent="0.25">
      <c r="A900" s="293" t="s">
        <v>3046</v>
      </c>
      <c r="B900" s="311" t="s">
        <v>977</v>
      </c>
      <c r="C900" s="311" t="s">
        <v>977</v>
      </c>
      <c r="D900" s="311" t="s">
        <v>3047</v>
      </c>
      <c r="E900" s="317" t="s">
        <v>3052</v>
      </c>
      <c r="F900" s="332" t="s">
        <v>3052</v>
      </c>
      <c r="G900" s="314" t="s">
        <v>3053</v>
      </c>
      <c r="H900" s="315"/>
      <c r="I900" s="297">
        <v>66042.13</v>
      </c>
      <c r="J900" s="316"/>
      <c r="K900" s="316">
        <f>+I900+J900</f>
        <v>66042.13</v>
      </c>
      <c r="L900" s="284"/>
      <c r="O900" s="302"/>
      <c r="Q900" s="302"/>
    </row>
    <row r="901" spans="1:17" ht="15" customHeight="1" x14ac:dyDescent="0.25">
      <c r="A901" s="279"/>
      <c r="B901" s="279"/>
      <c r="C901" s="279"/>
      <c r="D901" s="279"/>
      <c r="E901" s="285" t="s">
        <v>3054</v>
      </c>
      <c r="F901" s="286" t="s">
        <v>3054</v>
      </c>
      <c r="G901" s="282" t="s">
        <v>3055</v>
      </c>
      <c r="H901" s="283">
        <f>SUM(H902:H903)</f>
        <v>0</v>
      </c>
      <c r="I901" s="297">
        <v>0</v>
      </c>
      <c r="J901" s="283">
        <f>SUM(J902:J903)</f>
        <v>0</v>
      </c>
      <c r="K901" s="283">
        <f>SUM(K902:K903)</f>
        <v>0</v>
      </c>
      <c r="L901" s="284"/>
      <c r="O901" s="302"/>
    </row>
    <row r="902" spans="1:17" ht="15" customHeight="1" x14ac:dyDescent="0.25">
      <c r="A902" s="287" t="s">
        <v>3046</v>
      </c>
      <c r="B902" s="311" t="s">
        <v>981</v>
      </c>
      <c r="C902" s="311" t="s">
        <v>981</v>
      </c>
      <c r="D902" s="311" t="s">
        <v>3047</v>
      </c>
      <c r="E902" s="319" t="s">
        <v>3056</v>
      </c>
      <c r="F902" s="320" t="s">
        <v>3056</v>
      </c>
      <c r="G902" s="321" t="s">
        <v>3057</v>
      </c>
      <c r="H902" s="322"/>
      <c r="I902" s="297">
        <v>0</v>
      </c>
      <c r="J902" s="323"/>
      <c r="K902" s="323">
        <f>+I902+J902</f>
        <v>0</v>
      </c>
      <c r="L902" s="284"/>
      <c r="O902" s="302"/>
      <c r="Q902" s="302"/>
    </row>
    <row r="903" spans="1:17" ht="15" customHeight="1" x14ac:dyDescent="0.25">
      <c r="A903" s="287" t="s">
        <v>3046</v>
      </c>
      <c r="B903" s="311" t="s">
        <v>983</v>
      </c>
      <c r="C903" s="311" t="s">
        <v>983</v>
      </c>
      <c r="D903" s="311" t="s">
        <v>3047</v>
      </c>
      <c r="E903" s="319" t="s">
        <v>3058</v>
      </c>
      <c r="F903" s="320" t="s">
        <v>3058</v>
      </c>
      <c r="G903" s="321" t="s">
        <v>3059</v>
      </c>
      <c r="H903" s="322"/>
      <c r="I903" s="297">
        <v>0</v>
      </c>
      <c r="J903" s="323"/>
      <c r="K903" s="323">
        <f>+I903+J903</f>
        <v>0</v>
      </c>
      <c r="L903" s="284"/>
      <c r="O903" s="302"/>
      <c r="Q903" s="302"/>
    </row>
    <row r="904" spans="1:17" ht="15" customHeight="1" x14ac:dyDescent="0.25">
      <c r="A904" s="279"/>
      <c r="B904" s="279"/>
      <c r="C904" s="279"/>
      <c r="D904" s="279"/>
      <c r="E904" s="285">
        <v>752</v>
      </c>
      <c r="F904" s="337">
        <v>752</v>
      </c>
      <c r="G904" s="282" t="s">
        <v>3060</v>
      </c>
      <c r="H904" s="283">
        <f>+H905</f>
        <v>0</v>
      </c>
      <c r="I904" s="297">
        <v>0</v>
      </c>
      <c r="J904" s="283">
        <f>+J905</f>
        <v>0</v>
      </c>
      <c r="K904" s="283">
        <f>+K905</f>
        <v>0</v>
      </c>
      <c r="L904" s="284"/>
      <c r="O904" s="302"/>
    </row>
    <row r="905" spans="1:17" ht="15" customHeight="1" x14ac:dyDescent="0.25">
      <c r="A905" s="279"/>
      <c r="B905" s="279"/>
      <c r="C905" s="279"/>
      <c r="D905" s="279"/>
      <c r="E905" s="285" t="s">
        <v>3061</v>
      </c>
      <c r="F905" s="286" t="s">
        <v>3061</v>
      </c>
      <c r="G905" s="282" t="s">
        <v>3060</v>
      </c>
      <c r="H905" s="283">
        <f>+H906</f>
        <v>0</v>
      </c>
      <c r="I905" s="297">
        <v>0</v>
      </c>
      <c r="J905" s="283">
        <f>+J906</f>
        <v>0</v>
      </c>
      <c r="K905" s="283">
        <f>+K906</f>
        <v>0</v>
      </c>
      <c r="L905" s="284"/>
      <c r="O905" s="302"/>
    </row>
    <row r="906" spans="1:17" ht="15" customHeight="1" x14ac:dyDescent="0.25">
      <c r="A906" s="287" t="s">
        <v>3062</v>
      </c>
      <c r="B906" s="311" t="s">
        <v>990</v>
      </c>
      <c r="C906" s="311" t="s">
        <v>990</v>
      </c>
      <c r="D906" s="311" t="s">
        <v>3063</v>
      </c>
      <c r="E906" s="319" t="s">
        <v>3064</v>
      </c>
      <c r="F906" s="320" t="s">
        <v>3064</v>
      </c>
      <c r="G906" s="321" t="s">
        <v>3065</v>
      </c>
      <c r="H906" s="322"/>
      <c r="I906" s="297">
        <v>0</v>
      </c>
      <c r="J906" s="323"/>
      <c r="K906" s="323">
        <f>+I906+J906</f>
        <v>0</v>
      </c>
      <c r="L906" s="284"/>
      <c r="O906" s="302"/>
      <c r="Q906" s="302"/>
    </row>
    <row r="907" spans="1:17" ht="15" customHeight="1" x14ac:dyDescent="0.25">
      <c r="A907" s="279"/>
      <c r="B907" s="279"/>
      <c r="C907" s="279"/>
      <c r="D907" s="279"/>
      <c r="E907" s="285" t="s">
        <v>3066</v>
      </c>
      <c r="F907" s="286" t="s">
        <v>3066</v>
      </c>
      <c r="G907" s="282" t="s">
        <v>3067</v>
      </c>
      <c r="H907" s="283">
        <f>+H908</f>
        <v>0</v>
      </c>
      <c r="I907" s="297">
        <v>0</v>
      </c>
      <c r="J907" s="283">
        <f>+J908</f>
        <v>0</v>
      </c>
      <c r="K907" s="283">
        <f>+K908</f>
        <v>0</v>
      </c>
      <c r="L907" s="284"/>
      <c r="O907" s="302"/>
    </row>
    <row r="908" spans="1:17" ht="15" customHeight="1" x14ac:dyDescent="0.25">
      <c r="A908" s="279"/>
      <c r="B908" s="279"/>
      <c r="C908" s="279"/>
      <c r="D908" s="279"/>
      <c r="E908" s="285" t="s">
        <v>3068</v>
      </c>
      <c r="F908" s="286" t="s">
        <v>3068</v>
      </c>
      <c r="G908" s="282" t="s">
        <v>3067</v>
      </c>
      <c r="H908" s="283">
        <f>+H909+H910</f>
        <v>0</v>
      </c>
      <c r="I908" s="297">
        <v>0</v>
      </c>
      <c r="J908" s="283">
        <f>+J909+J910</f>
        <v>0</v>
      </c>
      <c r="K908" s="283">
        <f>+K909+K910</f>
        <v>0</v>
      </c>
      <c r="L908" s="284"/>
      <c r="O908" s="302"/>
    </row>
    <row r="909" spans="1:17" ht="15" customHeight="1" x14ac:dyDescent="0.25">
      <c r="A909" s="287" t="s">
        <v>3069</v>
      </c>
      <c r="B909" s="311" t="s">
        <v>1049</v>
      </c>
      <c r="C909" s="311" t="s">
        <v>1049</v>
      </c>
      <c r="D909" s="311" t="s">
        <v>3070</v>
      </c>
      <c r="E909" s="319" t="s">
        <v>3071</v>
      </c>
      <c r="F909" s="359" t="s">
        <v>3071</v>
      </c>
      <c r="G909" s="321" t="s">
        <v>3072</v>
      </c>
      <c r="H909" s="322"/>
      <c r="I909" s="297">
        <v>0</v>
      </c>
      <c r="J909" s="323"/>
      <c r="K909" s="323">
        <f>+I909+J909</f>
        <v>0</v>
      </c>
      <c r="L909" s="284"/>
      <c r="O909" s="302"/>
      <c r="Q909" s="302"/>
    </row>
    <row r="910" spans="1:17" ht="15" customHeight="1" x14ac:dyDescent="0.25">
      <c r="A910" s="287" t="s">
        <v>3069</v>
      </c>
      <c r="B910" s="311" t="s">
        <v>1049</v>
      </c>
      <c r="C910" s="311" t="s">
        <v>1049</v>
      </c>
      <c r="D910" s="311" t="s">
        <v>3070</v>
      </c>
      <c r="E910" s="319" t="s">
        <v>3073</v>
      </c>
      <c r="F910" s="359" t="s">
        <v>3073</v>
      </c>
      <c r="G910" s="321" t="s">
        <v>3074</v>
      </c>
      <c r="H910" s="322"/>
      <c r="I910" s="297">
        <v>0</v>
      </c>
      <c r="J910" s="323"/>
      <c r="K910" s="323">
        <f>+I910+J910</f>
        <v>0</v>
      </c>
      <c r="L910" s="284"/>
      <c r="O910" s="302"/>
      <c r="Q910" s="302"/>
    </row>
    <row r="911" spans="1:17" ht="15" customHeight="1" x14ac:dyDescent="0.25">
      <c r="A911" s="279"/>
      <c r="B911" s="279"/>
      <c r="C911" s="279"/>
      <c r="D911" s="279"/>
      <c r="E911" s="285" t="s">
        <v>3075</v>
      </c>
      <c r="F911" s="286" t="s">
        <v>3075</v>
      </c>
      <c r="G911" s="282" t="s">
        <v>3076</v>
      </c>
      <c r="H911" s="283">
        <f>+H912+H939</f>
        <v>0</v>
      </c>
      <c r="I911" s="297">
        <v>0</v>
      </c>
      <c r="J911" s="283">
        <f>+J912+J939</f>
        <v>0</v>
      </c>
      <c r="K911" s="283">
        <f>+K912+K939</f>
        <v>2159307.1000000006</v>
      </c>
      <c r="L911" s="284"/>
      <c r="O911" s="302"/>
    </row>
    <row r="912" spans="1:17" ht="15" customHeight="1" x14ac:dyDescent="0.25">
      <c r="A912" s="279"/>
      <c r="B912" s="279"/>
      <c r="C912" s="279"/>
      <c r="D912" s="279"/>
      <c r="E912" s="358">
        <v>757100</v>
      </c>
      <c r="F912" s="336">
        <v>757100</v>
      </c>
      <c r="G912" s="282" t="s">
        <v>3077</v>
      </c>
      <c r="H912" s="283">
        <f>+SUM(H913:H938)</f>
        <v>0</v>
      </c>
      <c r="I912" s="297">
        <v>0</v>
      </c>
      <c r="J912" s="283">
        <f>+SUM(J913:J938)</f>
        <v>0</v>
      </c>
      <c r="K912" s="283">
        <f>+SUM(K913:K938)</f>
        <v>2159277.6100000003</v>
      </c>
      <c r="L912" s="284"/>
      <c r="O912" s="302"/>
    </row>
    <row r="913" spans="1:17" ht="15" customHeight="1" x14ac:dyDescent="0.25">
      <c r="A913" s="287" t="s">
        <v>3078</v>
      </c>
      <c r="B913" s="288" t="s">
        <v>1053</v>
      </c>
      <c r="C913" s="288" t="s">
        <v>1053</v>
      </c>
      <c r="D913" s="288" t="s">
        <v>3079</v>
      </c>
      <c r="E913" s="294" t="s">
        <v>3080</v>
      </c>
      <c r="F913" s="295" t="s">
        <v>3080</v>
      </c>
      <c r="G913" s="296" t="s">
        <v>3081</v>
      </c>
      <c r="H913" s="292"/>
      <c r="I913" s="297">
        <v>0</v>
      </c>
      <c r="J913" s="301"/>
      <c r="K913" s="301">
        <f t="shared" ref="K913:K938" si="41">+I913+J913</f>
        <v>0</v>
      </c>
      <c r="L913" s="284"/>
      <c r="O913" s="302"/>
      <c r="Q913" s="302"/>
    </row>
    <row r="914" spans="1:17" ht="15" customHeight="1" x14ac:dyDescent="0.25">
      <c r="A914" s="287" t="s">
        <v>3078</v>
      </c>
      <c r="B914" s="288" t="s">
        <v>1053</v>
      </c>
      <c r="C914" s="288" t="s">
        <v>1053</v>
      </c>
      <c r="D914" s="288" t="s">
        <v>3079</v>
      </c>
      <c r="E914" s="294" t="s">
        <v>3082</v>
      </c>
      <c r="F914" s="295" t="s">
        <v>3082</v>
      </c>
      <c r="G914" s="296" t="s">
        <v>3083</v>
      </c>
      <c r="H914" s="292"/>
      <c r="I914" s="297">
        <v>0</v>
      </c>
      <c r="J914" s="301"/>
      <c r="K914" s="301">
        <f t="shared" si="41"/>
        <v>0</v>
      </c>
      <c r="L914" s="284"/>
      <c r="O914" s="302"/>
      <c r="Q914" s="302"/>
    </row>
    <row r="915" spans="1:17" ht="15" customHeight="1" x14ac:dyDescent="0.25">
      <c r="A915" s="287" t="s">
        <v>3078</v>
      </c>
      <c r="B915" s="288" t="s">
        <v>1061</v>
      </c>
      <c r="C915" s="288" t="s">
        <v>1061</v>
      </c>
      <c r="D915" s="288" t="s">
        <v>3079</v>
      </c>
      <c r="E915" s="299" t="s">
        <v>3084</v>
      </c>
      <c r="F915" s="300" t="s">
        <v>3084</v>
      </c>
      <c r="G915" s="296" t="s">
        <v>3085</v>
      </c>
      <c r="H915" s="292"/>
      <c r="I915" s="297">
        <v>0</v>
      </c>
      <c r="J915" s="301"/>
      <c r="K915" s="301">
        <f t="shared" si="41"/>
        <v>0</v>
      </c>
      <c r="L915" s="284"/>
      <c r="O915" s="302"/>
      <c r="Q915" s="302"/>
    </row>
    <row r="916" spans="1:17" ht="15" customHeight="1" x14ac:dyDescent="0.25">
      <c r="A916" s="293" t="s">
        <v>3078</v>
      </c>
      <c r="B916" s="288" t="s">
        <v>1063</v>
      </c>
      <c r="C916" s="288" t="s">
        <v>1063</v>
      </c>
      <c r="D916" s="288" t="s">
        <v>3079</v>
      </c>
      <c r="E916" s="294" t="s">
        <v>3086</v>
      </c>
      <c r="F916" s="295" t="s">
        <v>3086</v>
      </c>
      <c r="G916" s="296" t="s">
        <v>3087</v>
      </c>
      <c r="H916" s="292"/>
      <c r="I916" s="297">
        <v>0</v>
      </c>
      <c r="J916" s="301"/>
      <c r="K916" s="301">
        <f t="shared" si="41"/>
        <v>0</v>
      </c>
      <c r="L916" s="284"/>
      <c r="O916" s="302"/>
      <c r="Q916" s="302"/>
    </row>
    <row r="917" spans="1:17" ht="15" customHeight="1" x14ac:dyDescent="0.25">
      <c r="A917" s="287" t="s">
        <v>3078</v>
      </c>
      <c r="B917" s="288" t="s">
        <v>1085</v>
      </c>
      <c r="C917" s="288" t="s">
        <v>1085</v>
      </c>
      <c r="D917" s="288" t="s">
        <v>1305</v>
      </c>
      <c r="E917" s="299" t="s">
        <v>3088</v>
      </c>
      <c r="F917" s="300" t="s">
        <v>3088</v>
      </c>
      <c r="G917" s="296" t="s">
        <v>3089</v>
      </c>
      <c r="H917" s="292"/>
      <c r="I917" s="297">
        <v>0</v>
      </c>
      <c r="J917" s="301"/>
      <c r="K917" s="301">
        <f t="shared" si="41"/>
        <v>0</v>
      </c>
      <c r="L917" s="284"/>
      <c r="O917" s="302"/>
      <c r="Q917" s="302"/>
    </row>
    <row r="918" spans="1:17" ht="15" customHeight="1" x14ac:dyDescent="0.25">
      <c r="A918" s="287" t="s">
        <v>3078</v>
      </c>
      <c r="B918" s="288" t="s">
        <v>1067</v>
      </c>
      <c r="C918" s="288" t="s">
        <v>1067</v>
      </c>
      <c r="D918" s="288" t="s">
        <v>3079</v>
      </c>
      <c r="E918" s="299" t="s">
        <v>3090</v>
      </c>
      <c r="F918" s="300" t="s">
        <v>3090</v>
      </c>
      <c r="G918" s="296" t="s">
        <v>3091</v>
      </c>
      <c r="H918" s="292"/>
      <c r="I918" s="297">
        <v>0</v>
      </c>
      <c r="J918" s="301"/>
      <c r="K918" s="301">
        <f t="shared" si="41"/>
        <v>0</v>
      </c>
      <c r="L918" s="284"/>
      <c r="O918" s="302"/>
      <c r="Q918" s="302"/>
    </row>
    <row r="919" spans="1:17" ht="15" customHeight="1" x14ac:dyDescent="0.25">
      <c r="A919" s="287" t="s">
        <v>3078</v>
      </c>
      <c r="B919" s="288" t="s">
        <v>1071</v>
      </c>
      <c r="C919" s="288" t="s">
        <v>1071</v>
      </c>
      <c r="D919" s="288" t="s">
        <v>3092</v>
      </c>
      <c r="E919" s="299" t="s">
        <v>3093</v>
      </c>
      <c r="F919" s="300" t="s">
        <v>3093</v>
      </c>
      <c r="G919" s="296" t="s">
        <v>3094</v>
      </c>
      <c r="H919" s="292"/>
      <c r="I919" s="297">
        <v>150034.04999999999</v>
      </c>
      <c r="J919" s="301"/>
      <c r="K919" s="301">
        <f t="shared" si="41"/>
        <v>150034.04999999999</v>
      </c>
      <c r="L919" s="284"/>
      <c r="O919" s="302"/>
      <c r="Q919" s="302"/>
    </row>
    <row r="920" spans="1:17" ht="15" customHeight="1" x14ac:dyDescent="0.25">
      <c r="A920" s="293" t="s">
        <v>3078</v>
      </c>
      <c r="B920" s="288" t="s">
        <v>1073</v>
      </c>
      <c r="C920" s="288" t="s">
        <v>1073</v>
      </c>
      <c r="D920" s="288" t="s">
        <v>3092</v>
      </c>
      <c r="E920" s="299" t="s">
        <v>3095</v>
      </c>
      <c r="F920" s="300" t="s">
        <v>3095</v>
      </c>
      <c r="G920" s="296" t="s">
        <v>3096</v>
      </c>
      <c r="H920" s="292"/>
      <c r="I920" s="297">
        <v>125286.51</v>
      </c>
      <c r="J920" s="301"/>
      <c r="K920" s="301">
        <f t="shared" si="41"/>
        <v>125286.51</v>
      </c>
      <c r="L920" s="284"/>
      <c r="O920" s="302"/>
      <c r="Q920" s="302"/>
    </row>
    <row r="921" spans="1:17" ht="15" customHeight="1" x14ac:dyDescent="0.25">
      <c r="A921" s="287" t="s">
        <v>3078</v>
      </c>
      <c r="B921" s="288" t="s">
        <v>1075</v>
      </c>
      <c r="C921" s="288" t="s">
        <v>1075</v>
      </c>
      <c r="D921" s="288" t="s">
        <v>3092</v>
      </c>
      <c r="E921" s="299" t="s">
        <v>3097</v>
      </c>
      <c r="F921" s="300" t="s">
        <v>3097</v>
      </c>
      <c r="G921" s="296" t="s">
        <v>3098</v>
      </c>
      <c r="H921" s="292"/>
      <c r="I921" s="297">
        <v>375372.84</v>
      </c>
      <c r="J921" s="301"/>
      <c r="K921" s="301">
        <f t="shared" si="41"/>
        <v>375372.84</v>
      </c>
      <c r="L921" s="284"/>
      <c r="O921" s="302"/>
    </row>
    <row r="922" spans="1:17" ht="15" customHeight="1" x14ac:dyDescent="0.25">
      <c r="A922" s="287" t="s">
        <v>3078</v>
      </c>
      <c r="B922" s="288" t="s">
        <v>1077</v>
      </c>
      <c r="C922" s="288" t="s">
        <v>1077</v>
      </c>
      <c r="D922" s="288" t="s">
        <v>1305</v>
      </c>
      <c r="E922" s="299" t="s">
        <v>3099</v>
      </c>
      <c r="F922" s="300" t="s">
        <v>3099</v>
      </c>
      <c r="G922" s="296" t="s">
        <v>3100</v>
      </c>
      <c r="H922" s="292"/>
      <c r="I922" s="297">
        <v>5611.74</v>
      </c>
      <c r="J922" s="301"/>
      <c r="K922" s="301">
        <f t="shared" si="41"/>
        <v>5611.74</v>
      </c>
      <c r="L922" s="284"/>
      <c r="O922" s="302"/>
    </row>
    <row r="923" spans="1:17" ht="15" customHeight="1" x14ac:dyDescent="0.25">
      <c r="A923" s="287" t="s">
        <v>3078</v>
      </c>
      <c r="B923" s="288" t="s">
        <v>1079</v>
      </c>
      <c r="C923" s="288" t="s">
        <v>1079</v>
      </c>
      <c r="D923" s="288" t="s">
        <v>1305</v>
      </c>
      <c r="E923" s="299" t="s">
        <v>3101</v>
      </c>
      <c r="F923" s="300" t="s">
        <v>3101</v>
      </c>
      <c r="G923" s="296" t="s">
        <v>3102</v>
      </c>
      <c r="H923" s="292"/>
      <c r="I923" s="297">
        <v>0</v>
      </c>
      <c r="J923" s="301"/>
      <c r="K923" s="301">
        <f t="shared" si="41"/>
        <v>0</v>
      </c>
      <c r="L923" s="284"/>
      <c r="O923" s="302"/>
    </row>
    <row r="924" spans="1:17" ht="15" customHeight="1" x14ac:dyDescent="0.25">
      <c r="A924" s="293" t="s">
        <v>3078</v>
      </c>
      <c r="B924" s="288" t="s">
        <v>1081</v>
      </c>
      <c r="C924" s="288" t="s">
        <v>1081</v>
      </c>
      <c r="D924" s="288" t="s">
        <v>1305</v>
      </c>
      <c r="E924" s="299" t="s">
        <v>3103</v>
      </c>
      <c r="F924" s="300" t="s">
        <v>3103</v>
      </c>
      <c r="G924" s="296" t="s">
        <v>3104</v>
      </c>
      <c r="H924" s="292"/>
      <c r="I924" s="297">
        <v>0</v>
      </c>
      <c r="J924" s="301"/>
      <c r="K924" s="301">
        <f t="shared" si="41"/>
        <v>0</v>
      </c>
      <c r="L924" s="284"/>
      <c r="O924" s="302"/>
    </row>
    <row r="925" spans="1:17" ht="15" customHeight="1" x14ac:dyDescent="0.25">
      <c r="A925" s="293" t="s">
        <v>3078</v>
      </c>
      <c r="B925" s="288" t="s">
        <v>1083</v>
      </c>
      <c r="C925" s="288" t="s">
        <v>1083</v>
      </c>
      <c r="D925" s="288" t="s">
        <v>1305</v>
      </c>
      <c r="E925" s="294" t="s">
        <v>3105</v>
      </c>
      <c r="F925" s="295" t="s">
        <v>3105</v>
      </c>
      <c r="G925" s="296" t="s">
        <v>3106</v>
      </c>
      <c r="H925" s="292"/>
      <c r="I925" s="297">
        <v>1432448.81</v>
      </c>
      <c r="J925" s="301"/>
      <c r="K925" s="301">
        <f t="shared" si="41"/>
        <v>1432448.81</v>
      </c>
      <c r="L925" s="284"/>
      <c r="O925" s="302"/>
    </row>
    <row r="926" spans="1:17" ht="15" customHeight="1" x14ac:dyDescent="0.25">
      <c r="A926" s="293" t="s">
        <v>3078</v>
      </c>
      <c r="B926" s="288" t="s">
        <v>1085</v>
      </c>
      <c r="C926" s="288" t="s">
        <v>1085</v>
      </c>
      <c r="D926" s="288" t="s">
        <v>1305</v>
      </c>
      <c r="E926" s="294" t="s">
        <v>3107</v>
      </c>
      <c r="F926" s="295" t="s">
        <v>3107</v>
      </c>
      <c r="G926" s="296" t="s">
        <v>3108</v>
      </c>
      <c r="H926" s="292"/>
      <c r="I926" s="297">
        <v>0</v>
      </c>
      <c r="J926" s="301"/>
      <c r="K926" s="301">
        <f t="shared" si="41"/>
        <v>0</v>
      </c>
      <c r="L926" s="284"/>
      <c r="O926" s="302"/>
    </row>
    <row r="927" spans="1:17" ht="15" customHeight="1" x14ac:dyDescent="0.25">
      <c r="A927" s="293" t="s">
        <v>3078</v>
      </c>
      <c r="B927" s="288"/>
      <c r="C927" s="288" t="s">
        <v>1089</v>
      </c>
      <c r="D927" s="288" t="s">
        <v>3079</v>
      </c>
      <c r="E927" s="295"/>
      <c r="F927" s="295" t="s">
        <v>3109</v>
      </c>
      <c r="G927" s="296" t="s">
        <v>3110</v>
      </c>
      <c r="H927" s="292"/>
      <c r="I927" s="297">
        <v>0</v>
      </c>
      <c r="J927" s="301"/>
      <c r="K927" s="301">
        <f t="shared" si="41"/>
        <v>0</v>
      </c>
      <c r="L927" s="284"/>
      <c r="O927" s="302"/>
    </row>
    <row r="928" spans="1:17" ht="15" customHeight="1" x14ac:dyDescent="0.25">
      <c r="A928" s="287" t="s">
        <v>3078</v>
      </c>
      <c r="B928" s="288" t="s">
        <v>1091</v>
      </c>
      <c r="C928" s="288" t="s">
        <v>1091</v>
      </c>
      <c r="D928" s="288" t="s">
        <v>3079</v>
      </c>
      <c r="E928" s="294" t="s">
        <v>3111</v>
      </c>
      <c r="F928" s="295" t="s">
        <v>3111</v>
      </c>
      <c r="G928" s="296" t="s">
        <v>3112</v>
      </c>
      <c r="H928" s="292"/>
      <c r="I928" s="297">
        <v>0</v>
      </c>
      <c r="J928" s="301"/>
      <c r="K928" s="301">
        <f t="shared" si="41"/>
        <v>0</v>
      </c>
      <c r="L928" s="284"/>
      <c r="O928" s="302"/>
    </row>
    <row r="929" spans="1:15" ht="15" customHeight="1" x14ac:dyDescent="0.25">
      <c r="A929" s="287" t="s">
        <v>3078</v>
      </c>
      <c r="B929" s="288" t="s">
        <v>1095</v>
      </c>
      <c r="C929" s="288" t="s">
        <v>1095</v>
      </c>
      <c r="D929" s="288" t="s">
        <v>3079</v>
      </c>
      <c r="E929" s="299" t="s">
        <v>3113</v>
      </c>
      <c r="F929" s="300" t="s">
        <v>3113</v>
      </c>
      <c r="G929" s="296" t="s">
        <v>3114</v>
      </c>
      <c r="H929" s="292"/>
      <c r="I929" s="297">
        <v>0</v>
      </c>
      <c r="J929" s="301"/>
      <c r="K929" s="301">
        <f t="shared" si="41"/>
        <v>0</v>
      </c>
      <c r="L929" s="284"/>
      <c r="O929" s="302"/>
    </row>
    <row r="930" spans="1:15" ht="15" customHeight="1" x14ac:dyDescent="0.25">
      <c r="A930" s="287" t="s">
        <v>3078</v>
      </c>
      <c r="B930" s="288" t="s">
        <v>1097</v>
      </c>
      <c r="C930" s="288" t="s">
        <v>1097</v>
      </c>
      <c r="D930" s="288" t="s">
        <v>3092</v>
      </c>
      <c r="E930" s="299" t="s">
        <v>3115</v>
      </c>
      <c r="F930" s="300" t="s">
        <v>3115</v>
      </c>
      <c r="G930" s="296" t="s">
        <v>3116</v>
      </c>
      <c r="H930" s="292"/>
      <c r="I930" s="297">
        <v>0</v>
      </c>
      <c r="J930" s="301"/>
      <c r="K930" s="301">
        <f t="shared" si="41"/>
        <v>0</v>
      </c>
      <c r="L930" s="284"/>
      <c r="O930" s="302"/>
    </row>
    <row r="931" spans="1:15" ht="15" customHeight="1" x14ac:dyDescent="0.25">
      <c r="A931" s="287" t="s">
        <v>3078</v>
      </c>
      <c r="B931" s="288" t="s">
        <v>1099</v>
      </c>
      <c r="C931" s="288" t="s">
        <v>1099</v>
      </c>
      <c r="D931" s="288" t="s">
        <v>1305</v>
      </c>
      <c r="E931" s="299" t="s">
        <v>3117</v>
      </c>
      <c r="F931" s="300" t="s">
        <v>3117</v>
      </c>
      <c r="G931" s="296" t="s">
        <v>3118</v>
      </c>
      <c r="H931" s="292"/>
      <c r="I931" s="297">
        <v>0</v>
      </c>
      <c r="J931" s="301"/>
      <c r="K931" s="301">
        <f t="shared" si="41"/>
        <v>0</v>
      </c>
      <c r="L931" s="284"/>
      <c r="O931" s="302"/>
    </row>
    <row r="932" spans="1:15" ht="15" customHeight="1" x14ac:dyDescent="0.25">
      <c r="A932" s="287" t="s">
        <v>3078</v>
      </c>
      <c r="B932" s="288" t="s">
        <v>1101</v>
      </c>
      <c r="C932" s="288" t="s">
        <v>1101</v>
      </c>
      <c r="D932" s="288" t="s">
        <v>1305</v>
      </c>
      <c r="E932" s="299" t="s">
        <v>3119</v>
      </c>
      <c r="F932" s="300" t="s">
        <v>3119</v>
      </c>
      <c r="G932" s="296" t="s">
        <v>3120</v>
      </c>
      <c r="H932" s="292"/>
      <c r="I932" s="297">
        <v>0</v>
      </c>
      <c r="J932" s="301"/>
      <c r="K932" s="301">
        <f t="shared" si="41"/>
        <v>0</v>
      </c>
      <c r="L932" s="284"/>
      <c r="O932" s="302"/>
    </row>
    <row r="933" spans="1:15" ht="15" customHeight="1" x14ac:dyDescent="0.25">
      <c r="A933" s="287" t="s">
        <v>3078</v>
      </c>
      <c r="B933" s="288" t="s">
        <v>1103</v>
      </c>
      <c r="C933" s="288" t="s">
        <v>1103</v>
      </c>
      <c r="D933" s="288" t="s">
        <v>1305</v>
      </c>
      <c r="E933" s="299" t="s">
        <v>3121</v>
      </c>
      <c r="F933" s="300" t="s">
        <v>3121</v>
      </c>
      <c r="G933" s="296" t="s">
        <v>3122</v>
      </c>
      <c r="H933" s="292"/>
      <c r="I933" s="297">
        <v>0</v>
      </c>
      <c r="J933" s="301"/>
      <c r="K933" s="301">
        <f t="shared" si="41"/>
        <v>0</v>
      </c>
      <c r="L933" s="284"/>
      <c r="O933" s="302"/>
    </row>
    <row r="934" spans="1:15" ht="15" customHeight="1" x14ac:dyDescent="0.25">
      <c r="A934" s="287" t="s">
        <v>3078</v>
      </c>
      <c r="B934" s="288" t="s">
        <v>1105</v>
      </c>
      <c r="C934" s="288" t="s">
        <v>1105</v>
      </c>
      <c r="D934" s="288" t="s">
        <v>1305</v>
      </c>
      <c r="E934" s="299" t="s">
        <v>3123</v>
      </c>
      <c r="F934" s="300" t="s">
        <v>3123</v>
      </c>
      <c r="G934" s="296" t="s">
        <v>3124</v>
      </c>
      <c r="H934" s="292"/>
      <c r="I934" s="297">
        <v>0</v>
      </c>
      <c r="J934" s="301"/>
      <c r="K934" s="301">
        <f t="shared" si="41"/>
        <v>0</v>
      </c>
      <c r="L934" s="284"/>
      <c r="O934" s="302"/>
    </row>
    <row r="935" spans="1:15" ht="15" customHeight="1" x14ac:dyDescent="0.25">
      <c r="A935" s="287" t="s">
        <v>3078</v>
      </c>
      <c r="B935" s="288" t="s">
        <v>1107</v>
      </c>
      <c r="C935" s="288" t="s">
        <v>1107</v>
      </c>
      <c r="D935" s="288" t="s">
        <v>1305</v>
      </c>
      <c r="E935" s="294" t="s">
        <v>3125</v>
      </c>
      <c r="F935" s="295" t="s">
        <v>3125</v>
      </c>
      <c r="G935" s="296" t="s">
        <v>3126</v>
      </c>
      <c r="H935" s="292"/>
      <c r="I935" s="297">
        <v>1545.31</v>
      </c>
      <c r="J935" s="301"/>
      <c r="K935" s="301">
        <f t="shared" si="41"/>
        <v>1545.31</v>
      </c>
      <c r="L935" s="284"/>
      <c r="O935" s="302"/>
    </row>
    <row r="936" spans="1:15" ht="15" customHeight="1" x14ac:dyDescent="0.25">
      <c r="A936" s="287" t="s">
        <v>3078</v>
      </c>
      <c r="B936" s="288" t="s">
        <v>1053</v>
      </c>
      <c r="C936" s="288" t="s">
        <v>1053</v>
      </c>
      <c r="D936" s="288" t="s">
        <v>3079</v>
      </c>
      <c r="E936" s="299" t="s">
        <v>3127</v>
      </c>
      <c r="F936" s="300" t="s">
        <v>3127</v>
      </c>
      <c r="G936" s="296" t="s">
        <v>3128</v>
      </c>
      <c r="H936" s="292"/>
      <c r="I936" s="297">
        <v>0</v>
      </c>
      <c r="J936" s="301"/>
      <c r="K936" s="301">
        <f t="shared" si="41"/>
        <v>0</v>
      </c>
      <c r="L936" s="284"/>
      <c r="O936" s="302"/>
    </row>
    <row r="937" spans="1:15" ht="15" customHeight="1" x14ac:dyDescent="0.25">
      <c r="A937" s="287" t="s">
        <v>3078</v>
      </c>
      <c r="B937" s="288" t="s">
        <v>1055</v>
      </c>
      <c r="C937" s="288" t="s">
        <v>1055</v>
      </c>
      <c r="D937" s="288" t="s">
        <v>3079</v>
      </c>
      <c r="E937" s="299" t="s">
        <v>3129</v>
      </c>
      <c r="F937" s="300" t="s">
        <v>3129</v>
      </c>
      <c r="G937" s="296" t="s">
        <v>3130</v>
      </c>
      <c r="H937" s="292"/>
      <c r="I937" s="297">
        <v>20141.349999999999</v>
      </c>
      <c r="J937" s="301"/>
      <c r="K937" s="301">
        <f t="shared" si="41"/>
        <v>20141.349999999999</v>
      </c>
      <c r="L937" s="284"/>
      <c r="O937" s="302"/>
    </row>
    <row r="938" spans="1:15" ht="15" customHeight="1" x14ac:dyDescent="0.25">
      <c r="A938" s="287" t="s">
        <v>3078</v>
      </c>
      <c r="B938" s="288" t="s">
        <v>1109</v>
      </c>
      <c r="C938" s="288" t="s">
        <v>1109</v>
      </c>
      <c r="D938" s="288" t="s">
        <v>1305</v>
      </c>
      <c r="E938" s="294" t="s">
        <v>3131</v>
      </c>
      <c r="F938" s="295" t="s">
        <v>3131</v>
      </c>
      <c r="G938" s="296" t="s">
        <v>3132</v>
      </c>
      <c r="H938" s="292"/>
      <c r="I938" s="297">
        <v>48837</v>
      </c>
      <c r="J938" s="301"/>
      <c r="K938" s="301">
        <f t="shared" si="41"/>
        <v>48837</v>
      </c>
      <c r="L938" s="284"/>
      <c r="O938" s="302"/>
    </row>
    <row r="939" spans="1:15" ht="15" customHeight="1" x14ac:dyDescent="0.25">
      <c r="A939" s="279"/>
      <c r="B939" s="279"/>
      <c r="C939" s="279"/>
      <c r="D939" s="279"/>
      <c r="E939" s="337" t="s">
        <v>3133</v>
      </c>
      <c r="F939" s="286" t="s">
        <v>3133</v>
      </c>
      <c r="G939" s="282" t="s">
        <v>3134</v>
      </c>
      <c r="H939" s="283">
        <f>+H940</f>
        <v>0</v>
      </c>
      <c r="I939" s="297">
        <v>0</v>
      </c>
      <c r="J939" s="283">
        <f>+J940</f>
        <v>0</v>
      </c>
      <c r="K939" s="283">
        <f>+K940</f>
        <v>29.49</v>
      </c>
      <c r="L939" s="284"/>
      <c r="O939" s="302"/>
    </row>
    <row r="940" spans="1:15" ht="15" customHeight="1" x14ac:dyDescent="0.25">
      <c r="A940" s="287" t="s">
        <v>3078</v>
      </c>
      <c r="B940" s="311" t="s">
        <v>1109</v>
      </c>
      <c r="C940" s="311" t="s">
        <v>1109</v>
      </c>
      <c r="D940" s="311" t="s">
        <v>1305</v>
      </c>
      <c r="E940" s="317" t="s">
        <v>3135</v>
      </c>
      <c r="F940" s="332" t="s">
        <v>3135</v>
      </c>
      <c r="G940" s="314" t="s">
        <v>3136</v>
      </c>
      <c r="H940" s="315"/>
      <c r="I940" s="297">
        <v>29.49</v>
      </c>
      <c r="J940" s="316"/>
      <c r="K940" s="316">
        <f>+I940+J940</f>
        <v>29.49</v>
      </c>
      <c r="L940" s="284"/>
    </row>
    <row r="941" spans="1:15" ht="15" customHeight="1" x14ac:dyDescent="0.25">
      <c r="A941" s="279"/>
      <c r="B941" s="279"/>
      <c r="C941" s="279"/>
      <c r="D941" s="279"/>
      <c r="E941" s="337" t="s">
        <v>3137</v>
      </c>
      <c r="F941" s="286" t="s">
        <v>3137</v>
      </c>
      <c r="G941" s="282" t="s">
        <v>3138</v>
      </c>
      <c r="H941" s="283">
        <f>+H942</f>
        <v>0</v>
      </c>
      <c r="I941" s="297">
        <v>0</v>
      </c>
      <c r="J941" s="283">
        <f>+J942</f>
        <v>0</v>
      </c>
      <c r="K941" s="283">
        <f>+K942</f>
        <v>11790408.430000002</v>
      </c>
      <c r="L941" s="284"/>
    </row>
    <row r="942" spans="1:15" ht="15" customHeight="1" x14ac:dyDescent="0.25">
      <c r="A942" s="279"/>
      <c r="B942" s="279"/>
      <c r="C942" s="279"/>
      <c r="D942" s="279"/>
      <c r="E942" s="337" t="s">
        <v>3139</v>
      </c>
      <c r="F942" s="286" t="s">
        <v>3139</v>
      </c>
      <c r="G942" s="282" t="s">
        <v>3140</v>
      </c>
      <c r="H942" s="283">
        <f>SUM(H943:H950)</f>
        <v>0</v>
      </c>
      <c r="I942" s="297">
        <v>0</v>
      </c>
      <c r="J942" s="283">
        <f>SUM(J943:J950)</f>
        <v>0</v>
      </c>
      <c r="K942" s="283">
        <f>SUM(K943:K950)</f>
        <v>11790408.430000002</v>
      </c>
      <c r="L942" s="284"/>
    </row>
    <row r="943" spans="1:15" ht="15" customHeight="1" x14ac:dyDescent="0.25">
      <c r="A943" s="293" t="s">
        <v>3141</v>
      </c>
      <c r="B943" s="311" t="s">
        <v>1118</v>
      </c>
      <c r="C943" s="311" t="s">
        <v>1118</v>
      </c>
      <c r="D943" s="311" t="s">
        <v>3142</v>
      </c>
      <c r="E943" s="317" t="s">
        <v>3143</v>
      </c>
      <c r="F943" s="332" t="s">
        <v>3143</v>
      </c>
      <c r="G943" s="314" t="s">
        <v>3144</v>
      </c>
      <c r="H943" s="315"/>
      <c r="I943" s="297">
        <v>10743747.140000001</v>
      </c>
      <c r="J943" s="301"/>
      <c r="K943" s="316">
        <f t="shared" ref="K943:K951" si="42">+I943+J943</f>
        <v>10743747.140000001</v>
      </c>
      <c r="L943" s="284"/>
    </row>
    <row r="944" spans="1:15" ht="15" customHeight="1" x14ac:dyDescent="0.25">
      <c r="A944" s="293" t="s">
        <v>3145</v>
      </c>
      <c r="B944" s="311" t="s">
        <v>1120</v>
      </c>
      <c r="C944" s="311" t="s">
        <v>1120</v>
      </c>
      <c r="D944" s="311" t="s">
        <v>3146</v>
      </c>
      <c r="E944" s="312" t="s">
        <v>3147</v>
      </c>
      <c r="F944" s="313" t="s">
        <v>3147</v>
      </c>
      <c r="G944" s="314" t="s">
        <v>3148</v>
      </c>
      <c r="H944" s="315"/>
      <c r="I944" s="297">
        <v>519037.04</v>
      </c>
      <c r="J944" s="301"/>
      <c r="K944" s="316">
        <f t="shared" si="42"/>
        <v>519037.04</v>
      </c>
      <c r="L944" s="284"/>
    </row>
    <row r="945" spans="1:12" ht="15" customHeight="1" x14ac:dyDescent="0.25">
      <c r="A945" s="287" t="s">
        <v>3149</v>
      </c>
      <c r="B945" s="311" t="s">
        <v>1124</v>
      </c>
      <c r="C945" s="311" t="s">
        <v>1124</v>
      </c>
      <c r="D945" s="311" t="s">
        <v>3146</v>
      </c>
      <c r="E945" s="312" t="s">
        <v>3150</v>
      </c>
      <c r="F945" s="313" t="s">
        <v>3150</v>
      </c>
      <c r="G945" s="314" t="s">
        <v>3151</v>
      </c>
      <c r="H945" s="315"/>
      <c r="I945" s="297">
        <v>0</v>
      </c>
      <c r="J945" s="301"/>
      <c r="K945" s="316">
        <f t="shared" si="42"/>
        <v>0</v>
      </c>
      <c r="L945" s="284"/>
    </row>
    <row r="946" spans="1:12" ht="15" customHeight="1" x14ac:dyDescent="0.25">
      <c r="A946" s="293" t="s">
        <v>3152</v>
      </c>
      <c r="B946" s="311" t="s">
        <v>1122</v>
      </c>
      <c r="C946" s="311" t="s">
        <v>1122</v>
      </c>
      <c r="D946" s="311" t="s">
        <v>3153</v>
      </c>
      <c r="E946" s="317" t="s">
        <v>3154</v>
      </c>
      <c r="F946" s="332" t="s">
        <v>3154</v>
      </c>
      <c r="G946" s="314" t="s">
        <v>3155</v>
      </c>
      <c r="H946" s="315"/>
      <c r="I946" s="297">
        <v>220633.88</v>
      </c>
      <c r="J946" s="301"/>
      <c r="K946" s="316">
        <f t="shared" si="42"/>
        <v>220633.88</v>
      </c>
      <c r="L946" s="284"/>
    </row>
    <row r="947" spans="1:12" ht="15" customHeight="1" x14ac:dyDescent="0.25">
      <c r="A947" s="287" t="s">
        <v>3141</v>
      </c>
      <c r="B947" s="311" t="s">
        <v>1118</v>
      </c>
      <c r="C947" s="311" t="s">
        <v>1118</v>
      </c>
      <c r="D947" s="311" t="s">
        <v>3142</v>
      </c>
      <c r="E947" s="312" t="s">
        <v>3156</v>
      </c>
      <c r="F947" s="313" t="s">
        <v>3156</v>
      </c>
      <c r="G947" s="314" t="s">
        <v>3157</v>
      </c>
      <c r="H947" s="315"/>
      <c r="I947" s="297">
        <v>199183.14</v>
      </c>
      <c r="J947" s="301"/>
      <c r="K947" s="316">
        <f t="shared" si="42"/>
        <v>199183.14</v>
      </c>
      <c r="L947" s="284"/>
    </row>
    <row r="948" spans="1:12" ht="15" customHeight="1" x14ac:dyDescent="0.25">
      <c r="A948" s="293" t="s">
        <v>3158</v>
      </c>
      <c r="B948" s="311" t="s">
        <v>1128</v>
      </c>
      <c r="C948" s="311" t="s">
        <v>1128</v>
      </c>
      <c r="D948" s="311" t="s">
        <v>3146</v>
      </c>
      <c r="E948" s="312" t="s">
        <v>3159</v>
      </c>
      <c r="F948" s="313" t="s">
        <v>3159</v>
      </c>
      <c r="G948" s="314" t="s">
        <v>3160</v>
      </c>
      <c r="H948" s="315"/>
      <c r="I948" s="297">
        <v>107807.23</v>
      </c>
      <c r="J948" s="301"/>
      <c r="K948" s="316">
        <f t="shared" si="42"/>
        <v>107807.23</v>
      </c>
      <c r="L948" s="284"/>
    </row>
    <row r="949" spans="1:12" ht="15" customHeight="1" x14ac:dyDescent="0.25">
      <c r="A949" s="293" t="s">
        <v>3158</v>
      </c>
      <c r="B949" s="311" t="s">
        <v>1130</v>
      </c>
      <c r="C949" s="311" t="s">
        <v>1130</v>
      </c>
      <c r="D949" s="311" t="s">
        <v>3146</v>
      </c>
      <c r="E949" s="312" t="s">
        <v>3161</v>
      </c>
      <c r="F949" s="313" t="s">
        <v>3161</v>
      </c>
      <c r="G949" s="314" t="s">
        <v>3162</v>
      </c>
      <c r="H949" s="315"/>
      <c r="I949" s="297">
        <v>0</v>
      </c>
      <c r="J949" s="301"/>
      <c r="K949" s="316">
        <f t="shared" si="42"/>
        <v>0</v>
      </c>
      <c r="L949" s="284"/>
    </row>
    <row r="950" spans="1:12" ht="15" customHeight="1" x14ac:dyDescent="0.25">
      <c r="A950" s="287" t="s">
        <v>3163</v>
      </c>
      <c r="B950" s="311" t="s">
        <v>1132</v>
      </c>
      <c r="C950" s="311" t="s">
        <v>1132</v>
      </c>
      <c r="D950" s="311" t="s">
        <v>3146</v>
      </c>
      <c r="E950" s="317" t="s">
        <v>3164</v>
      </c>
      <c r="F950" s="332" t="s">
        <v>3164</v>
      </c>
      <c r="G950" s="314" t="s">
        <v>3165</v>
      </c>
      <c r="H950" s="315"/>
      <c r="I950" s="297">
        <v>0</v>
      </c>
      <c r="J950" s="301"/>
      <c r="K950" s="316">
        <f t="shared" si="42"/>
        <v>0</v>
      </c>
      <c r="L950" s="284"/>
    </row>
    <row r="951" spans="1:12" ht="15" customHeight="1" x14ac:dyDescent="0.25">
      <c r="B951" s="311"/>
      <c r="C951" s="311"/>
      <c r="D951" s="311"/>
      <c r="E951" s="319"/>
      <c r="F951" s="320"/>
      <c r="G951" s="321"/>
      <c r="H951" s="322"/>
      <c r="I951" s="297">
        <v>0</v>
      </c>
      <c r="J951" s="301"/>
      <c r="K951" s="323">
        <f t="shared" si="42"/>
        <v>0</v>
      </c>
      <c r="L951" s="284"/>
    </row>
    <row r="952" spans="1:12" ht="15" customHeight="1" x14ac:dyDescent="0.25">
      <c r="A952" s="279"/>
      <c r="B952" s="279"/>
      <c r="C952" s="279"/>
      <c r="D952" s="279"/>
      <c r="E952" s="360"/>
      <c r="F952" s="281"/>
      <c r="G952" s="282" t="s">
        <v>3166</v>
      </c>
      <c r="H952" s="283">
        <f>+H953+H1052+H1129+H1151+H1156+H1166+H1208+H1219+H1222+H1226+H1247</f>
        <v>0</v>
      </c>
      <c r="I952" s="297">
        <v>0</v>
      </c>
      <c r="J952" s="283">
        <f>+J953+J1052+J1129+J1151+J1156+J1166+J1208+J1219+J1222+J1226+J1247</f>
        <v>0</v>
      </c>
      <c r="K952" s="283">
        <f>+K953+K1052+K1129+K1151+K1156+K1166+K1208+K1219+K1222+K1226+K1247</f>
        <v>548183691.8900001</v>
      </c>
      <c r="L952" s="284"/>
    </row>
    <row r="953" spans="1:12" ht="15" customHeight="1" x14ac:dyDescent="0.25">
      <c r="A953" s="279"/>
      <c r="B953" s="279"/>
      <c r="C953" s="279"/>
      <c r="D953" s="279"/>
      <c r="E953" s="337" t="s">
        <v>3167</v>
      </c>
      <c r="F953" s="286" t="s">
        <v>3167</v>
      </c>
      <c r="G953" s="282" t="s">
        <v>3168</v>
      </c>
      <c r="H953" s="283">
        <f>+H954+H962+H964+H1022+H1030+H1040+H1043+H1046</f>
        <v>0</v>
      </c>
      <c r="I953" s="297">
        <v>0</v>
      </c>
      <c r="J953" s="283">
        <f>+J954+J962+J964+J1022+J1030+J1040+J1043+J1046</f>
        <v>0</v>
      </c>
      <c r="K953" s="283">
        <f>+K954+K962+K964+K1022+K1030+K1040+K1043+K1046</f>
        <v>500949293.39000005</v>
      </c>
      <c r="L953" s="284"/>
    </row>
    <row r="954" spans="1:12" ht="15" customHeight="1" x14ac:dyDescent="0.25">
      <c r="A954" s="279"/>
      <c r="B954" s="279"/>
      <c r="C954" s="279"/>
      <c r="D954" s="279"/>
      <c r="E954" s="337" t="s">
        <v>3169</v>
      </c>
      <c r="F954" s="286" t="s">
        <v>3169</v>
      </c>
      <c r="G954" s="282" t="s">
        <v>3170</v>
      </c>
      <c r="H954" s="283">
        <f>SUM(H955:H961)</f>
        <v>0</v>
      </c>
      <c r="I954" s="297">
        <v>0</v>
      </c>
      <c r="J954" s="283">
        <f>SUM(J955:J961)</f>
        <v>0</v>
      </c>
      <c r="K954" s="283">
        <f>SUM(K955:K961)</f>
        <v>482438331.75</v>
      </c>
      <c r="L954" s="284"/>
    </row>
    <row r="955" spans="1:12" ht="15" customHeight="1" x14ac:dyDescent="0.25">
      <c r="A955" s="287" t="s">
        <v>3171</v>
      </c>
      <c r="B955" s="288" t="s">
        <v>19</v>
      </c>
      <c r="C955" s="288" t="s">
        <v>21</v>
      </c>
      <c r="D955" s="288" t="s">
        <v>3172</v>
      </c>
      <c r="E955" s="294" t="s">
        <v>3173</v>
      </c>
      <c r="F955" s="295" t="s">
        <v>3173</v>
      </c>
      <c r="G955" s="296" t="s">
        <v>3174</v>
      </c>
      <c r="H955" s="292"/>
      <c r="I955" s="297">
        <v>482438331.75</v>
      </c>
      <c r="J955" s="301"/>
      <c r="K955" s="301">
        <f>+I955+J955</f>
        <v>482438331.75</v>
      </c>
      <c r="L955" s="284"/>
    </row>
    <row r="956" spans="1:12" ht="15" customHeight="1" x14ac:dyDescent="0.25">
      <c r="A956" s="287" t="s">
        <v>3175</v>
      </c>
      <c r="B956" s="288"/>
      <c r="C956" s="288" t="s">
        <v>23</v>
      </c>
      <c r="D956" s="288" t="s">
        <v>3172</v>
      </c>
      <c r="E956" s="294" t="str">
        <f>+F956</f>
        <v>761.100.00006</v>
      </c>
      <c r="F956" s="295" t="s">
        <v>3176</v>
      </c>
      <c r="G956" s="296" t="s">
        <v>3177</v>
      </c>
      <c r="H956" s="292"/>
      <c r="I956" s="297">
        <v>0</v>
      </c>
      <c r="J956" s="301"/>
      <c r="K956" s="301">
        <f t="shared" ref="K956:K961" si="43">+I956+J956</f>
        <v>0</v>
      </c>
      <c r="L956" s="284"/>
    </row>
    <row r="957" spans="1:12" ht="15" customHeight="1" x14ac:dyDescent="0.25">
      <c r="A957" s="287" t="s">
        <v>3171</v>
      </c>
      <c r="B957" s="288" t="s">
        <v>39</v>
      </c>
      <c r="C957" s="288"/>
      <c r="D957" s="288"/>
      <c r="E957" s="299" t="s">
        <v>3178</v>
      </c>
      <c r="F957" s="300"/>
      <c r="G957" s="296" t="s">
        <v>3179</v>
      </c>
      <c r="H957" s="292"/>
      <c r="I957" s="297">
        <v>0</v>
      </c>
      <c r="J957" s="301"/>
      <c r="K957" s="301">
        <f t="shared" si="43"/>
        <v>0</v>
      </c>
      <c r="L957" s="284"/>
    </row>
    <row r="958" spans="1:12" ht="15" customHeight="1" x14ac:dyDescent="0.25">
      <c r="A958" s="287" t="s">
        <v>3171</v>
      </c>
      <c r="B958" s="288"/>
      <c r="C958" s="288" t="s">
        <v>27</v>
      </c>
      <c r="D958" s="288" t="s">
        <v>3180</v>
      </c>
      <c r="E958" s="299"/>
      <c r="F958" s="326" t="s">
        <v>3181</v>
      </c>
      <c r="G958" s="296" t="s">
        <v>3182</v>
      </c>
      <c r="H958" s="292"/>
      <c r="I958" s="297">
        <v>0</v>
      </c>
      <c r="J958" s="301"/>
      <c r="K958" s="301">
        <f t="shared" si="43"/>
        <v>0</v>
      </c>
      <c r="L958" s="284"/>
    </row>
    <row r="959" spans="1:12" ht="15" customHeight="1" x14ac:dyDescent="0.25">
      <c r="A959" s="287" t="s">
        <v>3171</v>
      </c>
      <c r="B959" s="288"/>
      <c r="C959" s="288" t="s">
        <v>29</v>
      </c>
      <c r="D959" s="288" t="s">
        <v>3183</v>
      </c>
      <c r="E959" s="299"/>
      <c r="F959" s="326" t="s">
        <v>3184</v>
      </c>
      <c r="G959" s="296" t="s">
        <v>3185</v>
      </c>
      <c r="H959" s="292"/>
      <c r="I959" s="297">
        <v>0</v>
      </c>
      <c r="J959" s="301"/>
      <c r="K959" s="301">
        <f t="shared" si="43"/>
        <v>0</v>
      </c>
      <c r="L959" s="284"/>
    </row>
    <row r="960" spans="1:12" ht="15" customHeight="1" x14ac:dyDescent="0.25">
      <c r="A960" s="287" t="s">
        <v>3171</v>
      </c>
      <c r="B960" s="288" t="s">
        <v>33</v>
      </c>
      <c r="C960" s="288" t="s">
        <v>33</v>
      </c>
      <c r="D960" s="288" t="s">
        <v>3026</v>
      </c>
      <c r="E960" s="299" t="s">
        <v>3186</v>
      </c>
      <c r="F960" s="300" t="s">
        <v>3186</v>
      </c>
      <c r="G960" s="296" t="s">
        <v>3187</v>
      </c>
      <c r="H960" s="292"/>
      <c r="I960" s="297">
        <v>0</v>
      </c>
      <c r="J960" s="301"/>
      <c r="K960" s="301">
        <f t="shared" si="43"/>
        <v>0</v>
      </c>
      <c r="L960" s="284"/>
    </row>
    <row r="961" spans="1:12" ht="15" customHeight="1" x14ac:dyDescent="0.25">
      <c r="A961" s="287" t="s">
        <v>3171</v>
      </c>
      <c r="B961" s="288"/>
      <c r="C961" s="288" t="s">
        <v>31</v>
      </c>
      <c r="D961" s="288" t="s">
        <v>3172</v>
      </c>
      <c r="E961" s="299"/>
      <c r="F961" s="295" t="s">
        <v>3188</v>
      </c>
      <c r="G961" s="296" t="s">
        <v>3189</v>
      </c>
      <c r="H961" s="292"/>
      <c r="I961" s="297">
        <v>0</v>
      </c>
      <c r="J961" s="301"/>
      <c r="K961" s="301">
        <f t="shared" si="43"/>
        <v>0</v>
      </c>
      <c r="L961" s="284"/>
    </row>
    <row r="962" spans="1:12" ht="15" customHeight="1" x14ac:dyDescent="0.25">
      <c r="A962" s="279"/>
      <c r="B962" s="279"/>
      <c r="C962" s="279"/>
      <c r="D962" s="279"/>
      <c r="E962" s="337" t="s">
        <v>3190</v>
      </c>
      <c r="F962" s="286" t="s">
        <v>3190</v>
      </c>
      <c r="G962" s="282" t="s">
        <v>3191</v>
      </c>
      <c r="H962" s="283">
        <f>+H963</f>
        <v>0</v>
      </c>
      <c r="I962" s="297">
        <v>0</v>
      </c>
      <c r="J962" s="283">
        <f>+J963</f>
        <v>0</v>
      </c>
      <c r="K962" s="283">
        <f>+K963</f>
        <v>0</v>
      </c>
      <c r="L962" s="284"/>
    </row>
    <row r="963" spans="1:12" ht="15" customHeight="1" x14ac:dyDescent="0.25">
      <c r="A963" s="287" t="s">
        <v>3192</v>
      </c>
      <c r="B963" s="311" t="s">
        <v>57</v>
      </c>
      <c r="C963" s="311"/>
      <c r="D963" s="311"/>
      <c r="E963" s="312" t="s">
        <v>3193</v>
      </c>
      <c r="F963" s="313"/>
      <c r="G963" s="314" t="s">
        <v>3194</v>
      </c>
      <c r="H963" s="315"/>
      <c r="I963" s="297">
        <v>0</v>
      </c>
      <c r="J963" s="316"/>
      <c r="K963" s="316">
        <f>+I963+J963</f>
        <v>0</v>
      </c>
      <c r="L963" s="284"/>
    </row>
    <row r="964" spans="1:12" ht="15" customHeight="1" x14ac:dyDescent="0.25">
      <c r="A964" s="279"/>
      <c r="B964" s="279"/>
      <c r="C964" s="279"/>
      <c r="D964" s="279"/>
      <c r="E964" s="337" t="s">
        <v>3195</v>
      </c>
      <c r="F964" s="286" t="s">
        <v>3195</v>
      </c>
      <c r="G964" s="282" t="s">
        <v>3196</v>
      </c>
      <c r="H964" s="283">
        <f>SUM(H967:H1021)</f>
        <v>0</v>
      </c>
      <c r="I964" s="297">
        <v>0</v>
      </c>
      <c r="J964" s="283">
        <f>SUM(J967:J1021)</f>
        <v>0</v>
      </c>
      <c r="K964" s="283">
        <f>SUM(K965:K1021)</f>
        <v>22850871.739999998</v>
      </c>
      <c r="L964" s="284"/>
    </row>
    <row r="965" spans="1:12" ht="15" customHeight="1" x14ac:dyDescent="0.25">
      <c r="A965" s="287" t="s">
        <v>3171</v>
      </c>
      <c r="B965" s="288" t="s">
        <v>19</v>
      </c>
      <c r="C965" s="288" t="s">
        <v>23</v>
      </c>
      <c r="D965" s="288"/>
      <c r="E965" s="294" t="s">
        <v>3197</v>
      </c>
      <c r="F965" s="295" t="s">
        <v>3197</v>
      </c>
      <c r="G965" s="296" t="s">
        <v>3198</v>
      </c>
      <c r="H965" s="315"/>
      <c r="I965" s="297">
        <v>246784.5</v>
      </c>
      <c r="J965" s="301"/>
      <c r="K965" s="301">
        <f t="shared" ref="K965:K1021" si="44">+I965+J965</f>
        <v>246784.5</v>
      </c>
      <c r="L965" s="284"/>
    </row>
    <row r="966" spans="1:12" ht="15" customHeight="1" x14ac:dyDescent="0.25">
      <c r="A966" s="287" t="s">
        <v>3171</v>
      </c>
      <c r="B966" s="288" t="s">
        <v>19</v>
      </c>
      <c r="C966" s="288" t="s">
        <v>23</v>
      </c>
      <c r="D966" s="288"/>
      <c r="E966" s="294" t="s">
        <v>3199</v>
      </c>
      <c r="F966" s="295" t="s">
        <v>3199</v>
      </c>
      <c r="G966" s="296" t="s">
        <v>3200</v>
      </c>
      <c r="H966" s="315"/>
      <c r="I966" s="297">
        <v>9022.5</v>
      </c>
      <c r="J966" s="301"/>
      <c r="K966" s="301">
        <f t="shared" si="44"/>
        <v>9022.5</v>
      </c>
      <c r="L966" s="284"/>
    </row>
    <row r="967" spans="1:12" ht="15" customHeight="1" x14ac:dyDescent="0.25">
      <c r="A967" s="287" t="s">
        <v>3192</v>
      </c>
      <c r="B967" s="288" t="s">
        <v>59</v>
      </c>
      <c r="C967" s="288" t="s">
        <v>59</v>
      </c>
      <c r="D967" s="288" t="s">
        <v>3201</v>
      </c>
      <c r="E967" s="299" t="s">
        <v>3202</v>
      </c>
      <c r="F967" s="300" t="s">
        <v>3202</v>
      </c>
      <c r="G967" s="296" t="s">
        <v>3203</v>
      </c>
      <c r="H967" s="315"/>
      <c r="I967" s="297">
        <v>2544781.4300000002</v>
      </c>
      <c r="J967" s="301"/>
      <c r="K967" s="301">
        <f t="shared" si="44"/>
        <v>2544781.4300000002</v>
      </c>
      <c r="L967" s="284"/>
    </row>
    <row r="968" spans="1:12" ht="15" customHeight="1" x14ac:dyDescent="0.25">
      <c r="A968" s="287" t="s">
        <v>3175</v>
      </c>
      <c r="B968" s="288" t="s">
        <v>57</v>
      </c>
      <c r="C968" s="288" t="s">
        <v>57</v>
      </c>
      <c r="D968" s="288" t="s">
        <v>3201</v>
      </c>
      <c r="E968" s="299" t="s">
        <v>3204</v>
      </c>
      <c r="F968" s="300" t="s">
        <v>3204</v>
      </c>
      <c r="G968" s="296" t="s">
        <v>3205</v>
      </c>
      <c r="H968" s="315"/>
      <c r="I968" s="297">
        <v>0</v>
      </c>
      <c r="J968" s="301"/>
      <c r="K968" s="301">
        <f t="shared" si="44"/>
        <v>0</v>
      </c>
      <c r="L968" s="284"/>
    </row>
    <row r="969" spans="1:12" ht="15" customHeight="1" x14ac:dyDescent="0.25">
      <c r="A969" s="287" t="s">
        <v>3175</v>
      </c>
      <c r="B969" s="288" t="s">
        <v>39</v>
      </c>
      <c r="C969" s="288" t="s">
        <v>39</v>
      </c>
      <c r="D969" s="288" t="s">
        <v>3029</v>
      </c>
      <c r="E969" s="299" t="s">
        <v>3206</v>
      </c>
      <c r="F969" s="300" t="s">
        <v>3206</v>
      </c>
      <c r="G969" s="296" t="s">
        <v>3207</v>
      </c>
      <c r="H969" s="315"/>
      <c r="I969" s="297">
        <v>0</v>
      </c>
      <c r="J969" s="301"/>
      <c r="K969" s="301">
        <f t="shared" si="44"/>
        <v>0</v>
      </c>
      <c r="L969" s="284"/>
    </row>
    <row r="970" spans="1:12" ht="15" customHeight="1" x14ac:dyDescent="0.25">
      <c r="A970" s="287" t="s">
        <v>3175</v>
      </c>
      <c r="B970" s="288" t="s">
        <v>39</v>
      </c>
      <c r="C970" s="288" t="s">
        <v>39</v>
      </c>
      <c r="D970" s="288" t="s">
        <v>3029</v>
      </c>
      <c r="E970" s="299" t="s">
        <v>3208</v>
      </c>
      <c r="F970" s="300" t="s">
        <v>3208</v>
      </c>
      <c r="G970" s="296" t="s">
        <v>3209</v>
      </c>
      <c r="H970" s="315"/>
      <c r="I970" s="297">
        <v>203441</v>
      </c>
      <c r="J970" s="301"/>
      <c r="K970" s="301">
        <f t="shared" si="44"/>
        <v>203441</v>
      </c>
      <c r="L970" s="284"/>
    </row>
    <row r="971" spans="1:12" ht="15" customHeight="1" x14ac:dyDescent="0.25">
      <c r="A971" s="287" t="s">
        <v>3171</v>
      </c>
      <c r="B971" s="288" t="s">
        <v>39</v>
      </c>
      <c r="C971" s="288" t="s">
        <v>39</v>
      </c>
      <c r="D971" s="288" t="s">
        <v>3029</v>
      </c>
      <c r="E971" s="299" t="s">
        <v>3210</v>
      </c>
      <c r="F971" s="300" t="s">
        <v>3210</v>
      </c>
      <c r="G971" s="296" t="s">
        <v>3211</v>
      </c>
      <c r="H971" s="315"/>
      <c r="I971" s="297">
        <v>201930.28</v>
      </c>
      <c r="J971" s="301"/>
      <c r="K971" s="301">
        <f t="shared" si="44"/>
        <v>201930.28</v>
      </c>
      <c r="L971" s="284"/>
    </row>
    <row r="972" spans="1:12" ht="15" customHeight="1" x14ac:dyDescent="0.25">
      <c r="A972" s="287" t="s">
        <v>3171</v>
      </c>
      <c r="B972" s="288" t="s">
        <v>33</v>
      </c>
      <c r="C972" s="288" t="s">
        <v>33</v>
      </c>
      <c r="D972" s="288" t="s">
        <v>3026</v>
      </c>
      <c r="E972" s="299" t="s">
        <v>3212</v>
      </c>
      <c r="F972" s="300" t="s">
        <v>3212</v>
      </c>
      <c r="G972" s="296" t="s">
        <v>3213</v>
      </c>
      <c r="H972" s="315"/>
      <c r="I972" s="297">
        <v>0</v>
      </c>
      <c r="J972" s="301"/>
      <c r="K972" s="301">
        <f t="shared" si="44"/>
        <v>0</v>
      </c>
      <c r="L972" s="284"/>
    </row>
    <row r="973" spans="1:12" ht="15" customHeight="1" x14ac:dyDescent="0.25">
      <c r="A973" s="287" t="s">
        <v>3171</v>
      </c>
      <c r="B973" s="288" t="s">
        <v>33</v>
      </c>
      <c r="C973" s="288" t="s">
        <v>33</v>
      </c>
      <c r="D973" s="288" t="s">
        <v>3026</v>
      </c>
      <c r="E973" s="299" t="s">
        <v>3214</v>
      </c>
      <c r="F973" s="300" t="s">
        <v>3214</v>
      </c>
      <c r="G973" s="296" t="s">
        <v>3215</v>
      </c>
      <c r="H973" s="315"/>
      <c r="I973" s="297">
        <v>0</v>
      </c>
      <c r="J973" s="301"/>
      <c r="K973" s="301">
        <f t="shared" si="44"/>
        <v>0</v>
      </c>
      <c r="L973" s="284"/>
    </row>
    <row r="974" spans="1:12" ht="15" customHeight="1" x14ac:dyDescent="0.25">
      <c r="A974" s="287" t="s">
        <v>3171</v>
      </c>
      <c r="B974" s="288" t="s">
        <v>33</v>
      </c>
      <c r="C974" s="288" t="s">
        <v>33</v>
      </c>
      <c r="D974" s="288" t="s">
        <v>3026</v>
      </c>
      <c r="E974" s="294" t="s">
        <v>3216</v>
      </c>
      <c r="F974" s="295" t="s">
        <v>3216</v>
      </c>
      <c r="G974" s="296" t="s">
        <v>3217</v>
      </c>
      <c r="H974" s="315"/>
      <c r="I974" s="297">
        <v>0</v>
      </c>
      <c r="J974" s="301"/>
      <c r="K974" s="301">
        <f t="shared" si="44"/>
        <v>0</v>
      </c>
      <c r="L974" s="284"/>
    </row>
    <row r="975" spans="1:12" ht="15" customHeight="1" x14ac:dyDescent="0.25">
      <c r="A975" s="287" t="s">
        <v>3171</v>
      </c>
      <c r="B975" s="288" t="s">
        <v>33</v>
      </c>
      <c r="C975" s="288" t="s">
        <v>33</v>
      </c>
      <c r="D975" s="288" t="s">
        <v>3026</v>
      </c>
      <c r="E975" s="294" t="s">
        <v>3218</v>
      </c>
      <c r="F975" s="295" t="s">
        <v>3218</v>
      </c>
      <c r="G975" s="296" t="s">
        <v>3219</v>
      </c>
      <c r="H975" s="315"/>
      <c r="I975" s="297">
        <v>794189.25</v>
      </c>
      <c r="J975" s="301"/>
      <c r="K975" s="301">
        <f t="shared" si="44"/>
        <v>794189.25</v>
      </c>
      <c r="L975" s="284"/>
    </row>
    <row r="976" spans="1:12" ht="15" customHeight="1" x14ac:dyDescent="0.25">
      <c r="A976" s="287" t="s">
        <v>3171</v>
      </c>
      <c r="B976" s="288" t="s">
        <v>33</v>
      </c>
      <c r="C976" s="288" t="s">
        <v>33</v>
      </c>
      <c r="D976" s="288" t="s">
        <v>3026</v>
      </c>
      <c r="E976" s="294" t="s">
        <v>3220</v>
      </c>
      <c r="F976" s="295" t="s">
        <v>3220</v>
      </c>
      <c r="G976" s="296" t="s">
        <v>3221</v>
      </c>
      <c r="H976" s="315"/>
      <c r="I976" s="297">
        <v>11502108.33</v>
      </c>
      <c r="J976" s="301"/>
      <c r="K976" s="301">
        <f t="shared" si="44"/>
        <v>11502108.33</v>
      </c>
      <c r="L976" s="284"/>
    </row>
    <row r="977" spans="1:12" ht="15" customHeight="1" x14ac:dyDescent="0.25">
      <c r="A977" s="287" t="s">
        <v>3175</v>
      </c>
      <c r="B977" s="288" t="s">
        <v>33</v>
      </c>
      <c r="C977" s="288" t="s">
        <v>33</v>
      </c>
      <c r="D977" s="288" t="s">
        <v>3026</v>
      </c>
      <c r="E977" s="299" t="s">
        <v>3222</v>
      </c>
      <c r="F977" s="300" t="s">
        <v>3222</v>
      </c>
      <c r="G977" s="296" t="s">
        <v>3223</v>
      </c>
      <c r="H977" s="315"/>
      <c r="I977" s="297">
        <v>0</v>
      </c>
      <c r="J977" s="301"/>
      <c r="K977" s="301">
        <f t="shared" si="44"/>
        <v>0</v>
      </c>
      <c r="L977" s="284"/>
    </row>
    <row r="978" spans="1:12" ht="15" customHeight="1" x14ac:dyDescent="0.25">
      <c r="A978" s="287" t="s">
        <v>3175</v>
      </c>
      <c r="B978" s="288" t="s">
        <v>39</v>
      </c>
      <c r="C978" s="288" t="s">
        <v>39</v>
      </c>
      <c r="D978" s="288" t="s">
        <v>3029</v>
      </c>
      <c r="E978" s="299" t="s">
        <v>3224</v>
      </c>
      <c r="F978" s="300" t="s">
        <v>3224</v>
      </c>
      <c r="G978" s="296" t="s">
        <v>3225</v>
      </c>
      <c r="H978" s="315"/>
      <c r="I978" s="297">
        <v>0</v>
      </c>
      <c r="J978" s="301"/>
      <c r="K978" s="301">
        <f t="shared" si="44"/>
        <v>0</v>
      </c>
      <c r="L978" s="284"/>
    </row>
    <row r="979" spans="1:12" ht="15" customHeight="1" x14ac:dyDescent="0.25">
      <c r="A979" s="287" t="s">
        <v>3171</v>
      </c>
      <c r="B979" s="288" t="s">
        <v>39</v>
      </c>
      <c r="C979" s="288" t="s">
        <v>39</v>
      </c>
      <c r="D979" s="288" t="s">
        <v>3029</v>
      </c>
      <c r="E979" s="299" t="s">
        <v>3226</v>
      </c>
      <c r="F979" s="300" t="s">
        <v>3226</v>
      </c>
      <c r="G979" s="296" t="s">
        <v>3227</v>
      </c>
      <c r="H979" s="315"/>
      <c r="I979" s="297">
        <v>0</v>
      </c>
      <c r="J979" s="301"/>
      <c r="K979" s="301">
        <f t="shared" si="44"/>
        <v>0</v>
      </c>
      <c r="L979" s="284"/>
    </row>
    <row r="980" spans="1:12" ht="15" customHeight="1" x14ac:dyDescent="0.25">
      <c r="A980" s="287" t="s">
        <v>3171</v>
      </c>
      <c r="B980" s="288" t="s">
        <v>19</v>
      </c>
      <c r="C980" s="288" t="s">
        <v>23</v>
      </c>
      <c r="D980" s="288"/>
      <c r="E980" s="299" t="s">
        <v>3228</v>
      </c>
      <c r="F980" s="300" t="s">
        <v>3228</v>
      </c>
      <c r="G980" s="296" t="s">
        <v>3229</v>
      </c>
      <c r="H980" s="315"/>
      <c r="I980" s="297">
        <v>0</v>
      </c>
      <c r="J980" s="301"/>
      <c r="K980" s="301">
        <f t="shared" si="44"/>
        <v>0</v>
      </c>
      <c r="L980" s="284"/>
    </row>
    <row r="981" spans="1:12" ht="15" customHeight="1" x14ac:dyDescent="0.25">
      <c r="A981" s="293" t="s">
        <v>3171</v>
      </c>
      <c r="B981" s="288" t="s">
        <v>19</v>
      </c>
      <c r="C981" s="288" t="s">
        <v>23</v>
      </c>
      <c r="D981" s="288"/>
      <c r="E981" s="294" t="s">
        <v>3230</v>
      </c>
      <c r="F981" s="295" t="s">
        <v>3230</v>
      </c>
      <c r="G981" s="296" t="s">
        <v>3231</v>
      </c>
      <c r="H981" s="315"/>
      <c r="I981" s="297">
        <v>0</v>
      </c>
      <c r="J981" s="301"/>
      <c r="K981" s="301">
        <f t="shared" si="44"/>
        <v>0</v>
      </c>
      <c r="L981" s="284"/>
    </row>
    <row r="982" spans="1:12" ht="15" customHeight="1" x14ac:dyDescent="0.25">
      <c r="A982" s="287" t="s">
        <v>3171</v>
      </c>
      <c r="B982" s="288" t="s">
        <v>19</v>
      </c>
      <c r="C982" s="288" t="s">
        <v>23</v>
      </c>
      <c r="D982" s="288"/>
      <c r="E982" s="294" t="s">
        <v>3232</v>
      </c>
      <c r="F982" s="295" t="s">
        <v>3232</v>
      </c>
      <c r="G982" s="296" t="s">
        <v>3233</v>
      </c>
      <c r="H982" s="315"/>
      <c r="I982" s="297">
        <v>0</v>
      </c>
      <c r="J982" s="301"/>
      <c r="K982" s="301">
        <f t="shared" si="44"/>
        <v>0</v>
      </c>
      <c r="L982" s="284"/>
    </row>
    <row r="983" spans="1:12" ht="15" customHeight="1" x14ac:dyDescent="0.25">
      <c r="A983" s="287" t="s">
        <v>3175</v>
      </c>
      <c r="B983" s="288" t="s">
        <v>39</v>
      </c>
      <c r="C983" s="288" t="s">
        <v>39</v>
      </c>
      <c r="D983" s="288" t="s">
        <v>3029</v>
      </c>
      <c r="E983" s="299" t="s">
        <v>3234</v>
      </c>
      <c r="F983" s="300" t="s">
        <v>3234</v>
      </c>
      <c r="G983" s="296" t="s">
        <v>3235</v>
      </c>
      <c r="H983" s="315"/>
      <c r="I983" s="297">
        <v>0</v>
      </c>
      <c r="J983" s="301"/>
      <c r="K983" s="301">
        <f t="shared" si="44"/>
        <v>0</v>
      </c>
      <c r="L983" s="284"/>
    </row>
    <row r="984" spans="1:12" ht="15" customHeight="1" x14ac:dyDescent="0.25">
      <c r="A984" s="287" t="s">
        <v>3171</v>
      </c>
      <c r="B984" s="288" t="s">
        <v>39</v>
      </c>
      <c r="C984" s="288" t="s">
        <v>39</v>
      </c>
      <c r="D984" s="288" t="s">
        <v>3029</v>
      </c>
      <c r="E984" s="299" t="s">
        <v>3236</v>
      </c>
      <c r="F984" s="300" t="s">
        <v>3236</v>
      </c>
      <c r="G984" s="296" t="s">
        <v>3237</v>
      </c>
      <c r="H984" s="322"/>
      <c r="I984" s="297">
        <v>0</v>
      </c>
      <c r="J984" s="301"/>
      <c r="K984" s="301">
        <f t="shared" si="44"/>
        <v>0</v>
      </c>
      <c r="L984" s="284"/>
    </row>
    <row r="985" spans="1:12" ht="15" customHeight="1" x14ac:dyDescent="0.25">
      <c r="A985" s="287" t="s">
        <v>3175</v>
      </c>
      <c r="B985" s="288" t="s">
        <v>33</v>
      </c>
      <c r="C985" s="288" t="s">
        <v>33</v>
      </c>
      <c r="D985" s="288" t="s">
        <v>3026</v>
      </c>
      <c r="E985" s="299" t="s">
        <v>3238</v>
      </c>
      <c r="F985" s="300" t="s">
        <v>3238</v>
      </c>
      <c r="G985" s="296" t="s">
        <v>3239</v>
      </c>
      <c r="H985" s="322"/>
      <c r="I985" s="297">
        <v>432906.75</v>
      </c>
      <c r="J985" s="301"/>
      <c r="K985" s="301">
        <f t="shared" si="44"/>
        <v>432906.75</v>
      </c>
      <c r="L985" s="284"/>
    </row>
    <row r="986" spans="1:12" ht="15" customHeight="1" x14ac:dyDescent="0.25">
      <c r="A986" s="287" t="s">
        <v>3175</v>
      </c>
      <c r="B986" s="288" t="s">
        <v>39</v>
      </c>
      <c r="C986" s="288" t="s">
        <v>39</v>
      </c>
      <c r="D986" s="288" t="s">
        <v>3029</v>
      </c>
      <c r="E986" s="299" t="s">
        <v>3240</v>
      </c>
      <c r="F986" s="300" t="s">
        <v>3240</v>
      </c>
      <c r="G986" s="296" t="s">
        <v>3241</v>
      </c>
      <c r="H986" s="322"/>
      <c r="I986" s="297">
        <v>0</v>
      </c>
      <c r="J986" s="301"/>
      <c r="K986" s="301">
        <f t="shared" si="44"/>
        <v>0</v>
      </c>
      <c r="L986" s="284"/>
    </row>
    <row r="987" spans="1:12" ht="15" customHeight="1" x14ac:dyDescent="0.25">
      <c r="A987" s="287" t="s">
        <v>3171</v>
      </c>
      <c r="B987" s="288" t="s">
        <v>39</v>
      </c>
      <c r="C987" s="288" t="s">
        <v>39</v>
      </c>
      <c r="D987" s="288" t="s">
        <v>3029</v>
      </c>
      <c r="E987" s="299" t="s">
        <v>3242</v>
      </c>
      <c r="F987" s="300" t="s">
        <v>3242</v>
      </c>
      <c r="G987" s="296" t="s">
        <v>3243</v>
      </c>
      <c r="H987" s="315"/>
      <c r="I987" s="297">
        <v>0</v>
      </c>
      <c r="J987" s="301"/>
      <c r="K987" s="301">
        <f t="shared" si="44"/>
        <v>0</v>
      </c>
      <c r="L987" s="284"/>
    </row>
    <row r="988" spans="1:12" ht="15" customHeight="1" x14ac:dyDescent="0.25">
      <c r="A988" s="287" t="s">
        <v>3171</v>
      </c>
      <c r="B988" s="288" t="s">
        <v>33</v>
      </c>
      <c r="C988" s="288" t="s">
        <v>33</v>
      </c>
      <c r="D988" s="288" t="s">
        <v>3026</v>
      </c>
      <c r="E988" s="299" t="s">
        <v>3244</v>
      </c>
      <c r="F988" s="300" t="s">
        <v>3244</v>
      </c>
      <c r="G988" s="296" t="s">
        <v>3245</v>
      </c>
      <c r="H988" s="322"/>
      <c r="I988" s="297">
        <v>0</v>
      </c>
      <c r="J988" s="301"/>
      <c r="K988" s="301">
        <f t="shared" si="44"/>
        <v>0</v>
      </c>
      <c r="L988" s="284"/>
    </row>
    <row r="989" spans="1:12" ht="15" customHeight="1" x14ac:dyDescent="0.25">
      <c r="A989" s="287" t="s">
        <v>3175</v>
      </c>
      <c r="B989" s="288" t="s">
        <v>33</v>
      </c>
      <c r="C989" s="288" t="s">
        <v>33</v>
      </c>
      <c r="D989" s="288" t="s">
        <v>3026</v>
      </c>
      <c r="E989" s="299" t="s">
        <v>3246</v>
      </c>
      <c r="F989" s="300" t="s">
        <v>3246</v>
      </c>
      <c r="G989" s="296" t="s">
        <v>3247</v>
      </c>
      <c r="H989" s="322"/>
      <c r="I989" s="297">
        <v>1029075</v>
      </c>
      <c r="J989" s="301"/>
      <c r="K989" s="301">
        <f t="shared" si="44"/>
        <v>1029075</v>
      </c>
      <c r="L989" s="284"/>
    </row>
    <row r="990" spans="1:12" ht="15" customHeight="1" x14ac:dyDescent="0.25">
      <c r="A990" s="287" t="s">
        <v>3175</v>
      </c>
      <c r="B990" s="288" t="s">
        <v>39</v>
      </c>
      <c r="C990" s="288" t="s">
        <v>39</v>
      </c>
      <c r="D990" s="288" t="s">
        <v>3029</v>
      </c>
      <c r="E990" s="299" t="s">
        <v>3248</v>
      </c>
      <c r="F990" s="300" t="s">
        <v>3248</v>
      </c>
      <c r="G990" s="296" t="s">
        <v>3249</v>
      </c>
      <c r="H990" s="322"/>
      <c r="I990" s="297">
        <v>0</v>
      </c>
      <c r="J990" s="301"/>
      <c r="K990" s="301">
        <f t="shared" si="44"/>
        <v>0</v>
      </c>
      <c r="L990" s="284"/>
    </row>
    <row r="991" spans="1:12" ht="15" customHeight="1" x14ac:dyDescent="0.25">
      <c r="A991" s="287" t="s">
        <v>3192</v>
      </c>
      <c r="B991" s="288" t="s">
        <v>57</v>
      </c>
      <c r="C991" s="288" t="s">
        <v>57</v>
      </c>
      <c r="D991" s="288" t="s">
        <v>3201</v>
      </c>
      <c r="E991" s="299" t="s">
        <v>3250</v>
      </c>
      <c r="F991" s="300" t="s">
        <v>3250</v>
      </c>
      <c r="G991" s="296" t="s">
        <v>3251</v>
      </c>
      <c r="H991" s="322"/>
      <c r="I991" s="297">
        <v>0</v>
      </c>
      <c r="J991" s="301"/>
      <c r="K991" s="301">
        <f t="shared" si="44"/>
        <v>0</v>
      </c>
      <c r="L991" s="284"/>
    </row>
    <row r="992" spans="1:12" ht="15" customHeight="1" x14ac:dyDescent="0.25">
      <c r="A992" s="287" t="s">
        <v>3175</v>
      </c>
      <c r="B992" s="288" t="s">
        <v>57</v>
      </c>
      <c r="C992" s="288" t="s">
        <v>57</v>
      </c>
      <c r="D992" s="288" t="s">
        <v>3201</v>
      </c>
      <c r="E992" s="294" t="s">
        <v>3252</v>
      </c>
      <c r="F992" s="295" t="s">
        <v>3252</v>
      </c>
      <c r="G992" s="296" t="s">
        <v>3253</v>
      </c>
      <c r="H992" s="322"/>
      <c r="I992" s="297">
        <v>0</v>
      </c>
      <c r="J992" s="301"/>
      <c r="K992" s="301">
        <f t="shared" si="44"/>
        <v>0</v>
      </c>
      <c r="L992" s="284"/>
    </row>
    <row r="993" spans="1:12" ht="15" customHeight="1" x14ac:dyDescent="0.25">
      <c r="A993" s="287" t="s">
        <v>3175</v>
      </c>
      <c r="B993" s="288" t="s">
        <v>39</v>
      </c>
      <c r="C993" s="288" t="s">
        <v>39</v>
      </c>
      <c r="D993" s="288" t="s">
        <v>3029</v>
      </c>
      <c r="E993" s="294" t="s">
        <v>3254</v>
      </c>
      <c r="F993" s="295" t="s">
        <v>3254</v>
      </c>
      <c r="G993" s="296" t="s">
        <v>3255</v>
      </c>
      <c r="H993" s="322"/>
      <c r="I993" s="297">
        <v>3389139.82</v>
      </c>
      <c r="J993" s="301"/>
      <c r="K993" s="301">
        <f t="shared" si="44"/>
        <v>3389139.82</v>
      </c>
      <c r="L993" s="284"/>
    </row>
    <row r="994" spans="1:12" ht="15" customHeight="1" x14ac:dyDescent="0.25">
      <c r="A994" s="287" t="s">
        <v>3175</v>
      </c>
      <c r="B994" s="288" t="s">
        <v>39</v>
      </c>
      <c r="C994" s="288" t="s">
        <v>39</v>
      </c>
      <c r="D994" s="288" t="s">
        <v>3029</v>
      </c>
      <c r="E994" s="294" t="s">
        <v>3256</v>
      </c>
      <c r="F994" s="295" t="s">
        <v>3256</v>
      </c>
      <c r="G994" s="296" t="s">
        <v>3257</v>
      </c>
      <c r="H994" s="322"/>
      <c r="I994" s="297">
        <v>174705.38</v>
      </c>
      <c r="J994" s="301"/>
      <c r="K994" s="301">
        <f t="shared" si="44"/>
        <v>174705.38</v>
      </c>
      <c r="L994" s="284"/>
    </row>
    <row r="995" spans="1:12" ht="15" customHeight="1" x14ac:dyDescent="0.25">
      <c r="A995" s="287" t="s">
        <v>3175</v>
      </c>
      <c r="B995" s="288" t="s">
        <v>39</v>
      </c>
      <c r="C995" s="288" t="s">
        <v>39</v>
      </c>
      <c r="D995" s="288" t="s">
        <v>3029</v>
      </c>
      <c r="E995" s="294" t="s">
        <v>3258</v>
      </c>
      <c r="F995" s="295" t="s">
        <v>3258</v>
      </c>
      <c r="G995" s="296" t="s">
        <v>3259</v>
      </c>
      <c r="H995" s="322"/>
      <c r="I995" s="297">
        <v>0</v>
      </c>
      <c r="J995" s="301"/>
      <c r="K995" s="301">
        <f t="shared" si="44"/>
        <v>0</v>
      </c>
      <c r="L995" s="284"/>
    </row>
    <row r="996" spans="1:12" ht="15" customHeight="1" x14ac:dyDescent="0.25">
      <c r="A996" s="287" t="s">
        <v>3171</v>
      </c>
      <c r="B996" s="288" t="s">
        <v>39</v>
      </c>
      <c r="C996" s="288" t="s">
        <v>39</v>
      </c>
      <c r="D996" s="288" t="s">
        <v>3029</v>
      </c>
      <c r="E996" s="294" t="s">
        <v>3260</v>
      </c>
      <c r="F996" s="295" t="s">
        <v>3260</v>
      </c>
      <c r="G996" s="296" t="s">
        <v>3261</v>
      </c>
      <c r="H996" s="322"/>
      <c r="I996" s="297">
        <v>0</v>
      </c>
      <c r="J996" s="301"/>
      <c r="K996" s="301">
        <f t="shared" si="44"/>
        <v>0</v>
      </c>
      <c r="L996" s="284"/>
    </row>
    <row r="997" spans="1:12" ht="15" customHeight="1" x14ac:dyDescent="0.25">
      <c r="A997" s="287" t="s">
        <v>3171</v>
      </c>
      <c r="B997" s="288" t="s">
        <v>19</v>
      </c>
      <c r="C997" s="288" t="s">
        <v>23</v>
      </c>
      <c r="D997" s="288"/>
      <c r="E997" s="294" t="s">
        <v>3262</v>
      </c>
      <c r="F997" s="295" t="s">
        <v>3262</v>
      </c>
      <c r="G997" s="296" t="s">
        <v>3263</v>
      </c>
      <c r="H997" s="322"/>
      <c r="I997" s="297">
        <v>0</v>
      </c>
      <c r="J997" s="301"/>
      <c r="K997" s="301">
        <f t="shared" si="44"/>
        <v>0</v>
      </c>
      <c r="L997" s="284"/>
    </row>
    <row r="998" spans="1:12" ht="15" customHeight="1" x14ac:dyDescent="0.25">
      <c r="A998" s="287" t="s">
        <v>3175</v>
      </c>
      <c r="B998" s="288" t="s">
        <v>39</v>
      </c>
      <c r="C998" s="288" t="s">
        <v>39</v>
      </c>
      <c r="D998" s="288" t="s">
        <v>3029</v>
      </c>
      <c r="E998" s="294" t="s">
        <v>3264</v>
      </c>
      <c r="F998" s="346" t="s">
        <v>3264</v>
      </c>
      <c r="G998" s="296" t="s">
        <v>3265</v>
      </c>
      <c r="H998" s="322"/>
      <c r="I998" s="297">
        <v>0</v>
      </c>
      <c r="J998" s="301"/>
      <c r="K998" s="301">
        <f t="shared" si="44"/>
        <v>0</v>
      </c>
      <c r="L998" s="284"/>
    </row>
    <row r="999" spans="1:12" ht="15" customHeight="1" x14ac:dyDescent="0.25">
      <c r="A999" s="287" t="s">
        <v>3171</v>
      </c>
      <c r="B999" s="288" t="s">
        <v>19</v>
      </c>
      <c r="C999" s="288" t="s">
        <v>23</v>
      </c>
      <c r="D999" s="288"/>
      <c r="E999" s="294" t="s">
        <v>3266</v>
      </c>
      <c r="F999" s="346" t="s">
        <v>3266</v>
      </c>
      <c r="G999" s="296" t="s">
        <v>3267</v>
      </c>
      <c r="H999" s="322"/>
      <c r="I999" s="297">
        <v>0</v>
      </c>
      <c r="J999" s="301"/>
      <c r="K999" s="301">
        <f t="shared" si="44"/>
        <v>0</v>
      </c>
      <c r="L999" s="284"/>
    </row>
    <row r="1000" spans="1:12" ht="15" customHeight="1" x14ac:dyDescent="0.25">
      <c r="A1000" s="287" t="s">
        <v>3171</v>
      </c>
      <c r="B1000" s="288" t="s">
        <v>19</v>
      </c>
      <c r="C1000" s="288" t="s">
        <v>23</v>
      </c>
      <c r="D1000" s="288"/>
      <c r="E1000" s="351" t="s">
        <v>3268</v>
      </c>
      <c r="F1000" s="303" t="s">
        <v>3268</v>
      </c>
      <c r="G1000" s="296" t="s">
        <v>3269</v>
      </c>
      <c r="H1000" s="322"/>
      <c r="I1000" s="297">
        <v>0</v>
      </c>
      <c r="J1000" s="301"/>
      <c r="K1000" s="301">
        <f t="shared" si="44"/>
        <v>0</v>
      </c>
      <c r="L1000" s="284"/>
    </row>
    <row r="1001" spans="1:12" ht="15" customHeight="1" x14ac:dyDescent="0.25">
      <c r="A1001" s="287" t="s">
        <v>3171</v>
      </c>
      <c r="B1001" s="288" t="s">
        <v>19</v>
      </c>
      <c r="C1001" s="288" t="s">
        <v>23</v>
      </c>
      <c r="D1001" s="288"/>
      <c r="E1001" s="294" t="s">
        <v>3270</v>
      </c>
      <c r="F1001" s="295" t="s">
        <v>3270</v>
      </c>
      <c r="G1001" s="296" t="s">
        <v>3271</v>
      </c>
      <c r="H1001" s="322"/>
      <c r="I1001" s="297">
        <v>0</v>
      </c>
      <c r="J1001" s="301"/>
      <c r="K1001" s="301">
        <f t="shared" si="44"/>
        <v>0</v>
      </c>
      <c r="L1001" s="284"/>
    </row>
    <row r="1002" spans="1:12" ht="15" customHeight="1" x14ac:dyDescent="0.25">
      <c r="A1002" s="287" t="s">
        <v>3171</v>
      </c>
      <c r="B1002" s="288" t="s">
        <v>19</v>
      </c>
      <c r="C1002" s="288" t="s">
        <v>23</v>
      </c>
      <c r="D1002" s="288"/>
      <c r="E1002" s="294" t="s">
        <v>3272</v>
      </c>
      <c r="F1002" s="295" t="s">
        <v>3272</v>
      </c>
      <c r="G1002" s="296" t="s">
        <v>3273</v>
      </c>
      <c r="H1002" s="322"/>
      <c r="I1002" s="297">
        <v>0</v>
      </c>
      <c r="J1002" s="301"/>
      <c r="K1002" s="301">
        <f t="shared" si="44"/>
        <v>0</v>
      </c>
      <c r="L1002" s="284"/>
    </row>
    <row r="1003" spans="1:12" ht="15" customHeight="1" x14ac:dyDescent="0.25">
      <c r="A1003" s="287" t="s">
        <v>3171</v>
      </c>
      <c r="B1003" s="288" t="s">
        <v>19</v>
      </c>
      <c r="C1003" s="288" t="s">
        <v>23</v>
      </c>
      <c r="D1003" s="288"/>
      <c r="E1003" s="294" t="s">
        <v>3274</v>
      </c>
      <c r="F1003" s="295" t="s">
        <v>3274</v>
      </c>
      <c r="G1003" s="296" t="s">
        <v>3275</v>
      </c>
      <c r="H1003" s="322"/>
      <c r="I1003" s="297">
        <v>0</v>
      </c>
      <c r="J1003" s="301"/>
      <c r="K1003" s="301">
        <f t="shared" si="44"/>
        <v>0</v>
      </c>
      <c r="L1003" s="284"/>
    </row>
    <row r="1004" spans="1:12" ht="15" customHeight="1" x14ac:dyDescent="0.25">
      <c r="A1004" s="287" t="s">
        <v>3171</v>
      </c>
      <c r="B1004" s="288" t="s">
        <v>19</v>
      </c>
      <c r="C1004" s="288" t="s">
        <v>23</v>
      </c>
      <c r="D1004" s="288"/>
      <c r="E1004" s="294" t="s">
        <v>3276</v>
      </c>
      <c r="F1004" s="295" t="s">
        <v>3276</v>
      </c>
      <c r="G1004" s="296" t="s">
        <v>3277</v>
      </c>
      <c r="H1004" s="322"/>
      <c r="I1004" s="297">
        <v>0</v>
      </c>
      <c r="J1004" s="301"/>
      <c r="K1004" s="301">
        <f t="shared" si="44"/>
        <v>0</v>
      </c>
      <c r="L1004" s="284"/>
    </row>
    <row r="1005" spans="1:12" ht="15" customHeight="1" x14ac:dyDescent="0.25">
      <c r="A1005" s="287" t="s">
        <v>3175</v>
      </c>
      <c r="B1005" s="288" t="s">
        <v>39</v>
      </c>
      <c r="C1005" s="288" t="s">
        <v>39</v>
      </c>
      <c r="D1005" s="288" t="s">
        <v>3029</v>
      </c>
      <c r="E1005" s="294" t="s">
        <v>3278</v>
      </c>
      <c r="F1005" s="295" t="s">
        <v>3278</v>
      </c>
      <c r="G1005" s="296" t="s">
        <v>3279</v>
      </c>
      <c r="H1005" s="322"/>
      <c r="I1005" s="297">
        <v>0</v>
      </c>
      <c r="J1005" s="301"/>
      <c r="K1005" s="301">
        <f t="shared" si="44"/>
        <v>0</v>
      </c>
      <c r="L1005" s="284"/>
    </row>
    <row r="1006" spans="1:12" ht="15" customHeight="1" x14ac:dyDescent="0.25">
      <c r="A1006" s="287" t="s">
        <v>3171</v>
      </c>
      <c r="B1006" s="288" t="s">
        <v>19</v>
      </c>
      <c r="C1006" s="288" t="s">
        <v>23</v>
      </c>
      <c r="D1006" s="288"/>
      <c r="E1006" s="294" t="s">
        <v>3280</v>
      </c>
      <c r="F1006" s="295" t="s">
        <v>3280</v>
      </c>
      <c r="G1006" s="296" t="s">
        <v>3281</v>
      </c>
      <c r="H1006" s="322"/>
      <c r="I1006" s="297">
        <v>0</v>
      </c>
      <c r="J1006" s="301"/>
      <c r="K1006" s="301">
        <f t="shared" si="44"/>
        <v>0</v>
      </c>
      <c r="L1006" s="284"/>
    </row>
    <row r="1007" spans="1:12" ht="15" customHeight="1" x14ac:dyDescent="0.25">
      <c r="A1007" s="287" t="s">
        <v>3171</v>
      </c>
      <c r="B1007" s="288" t="s">
        <v>19</v>
      </c>
      <c r="C1007" s="288" t="s">
        <v>23</v>
      </c>
      <c r="D1007" s="288"/>
      <c r="E1007" s="294" t="s">
        <v>3282</v>
      </c>
      <c r="F1007" s="295" t="s">
        <v>3282</v>
      </c>
      <c r="G1007" s="296" t="s">
        <v>3283</v>
      </c>
      <c r="H1007" s="322"/>
      <c r="I1007" s="297">
        <v>0</v>
      </c>
      <c r="J1007" s="301"/>
      <c r="K1007" s="301">
        <f t="shared" si="44"/>
        <v>0</v>
      </c>
      <c r="L1007" s="284"/>
    </row>
    <row r="1008" spans="1:12" ht="15" customHeight="1" x14ac:dyDescent="0.25">
      <c r="A1008" s="287" t="s">
        <v>3171</v>
      </c>
      <c r="B1008" s="288" t="s">
        <v>19</v>
      </c>
      <c r="C1008" s="288" t="s">
        <v>23</v>
      </c>
      <c r="D1008" s="288"/>
      <c r="E1008" s="294" t="s">
        <v>3284</v>
      </c>
      <c r="F1008" s="295" t="s">
        <v>3284</v>
      </c>
      <c r="G1008" s="296" t="s">
        <v>3285</v>
      </c>
      <c r="H1008" s="322"/>
      <c r="I1008" s="297">
        <v>0</v>
      </c>
      <c r="J1008" s="301"/>
      <c r="K1008" s="301">
        <f t="shared" si="44"/>
        <v>0</v>
      </c>
      <c r="L1008" s="284"/>
    </row>
    <row r="1009" spans="1:12" ht="15" customHeight="1" x14ac:dyDescent="0.25">
      <c r="A1009" s="287" t="s">
        <v>3175</v>
      </c>
      <c r="B1009" s="288" t="s">
        <v>39</v>
      </c>
      <c r="C1009" s="288" t="s">
        <v>39</v>
      </c>
      <c r="D1009" s="288" t="s">
        <v>3029</v>
      </c>
      <c r="E1009" s="294" t="s">
        <v>3286</v>
      </c>
      <c r="F1009" s="295" t="s">
        <v>3286</v>
      </c>
      <c r="G1009" s="296" t="s">
        <v>3287</v>
      </c>
      <c r="H1009" s="322"/>
      <c r="I1009" s="297">
        <v>0</v>
      </c>
      <c r="J1009" s="301"/>
      <c r="K1009" s="301">
        <f t="shared" si="44"/>
        <v>0</v>
      </c>
      <c r="L1009" s="284"/>
    </row>
    <row r="1010" spans="1:12" ht="15" customHeight="1" x14ac:dyDescent="0.25">
      <c r="A1010" s="287" t="s">
        <v>3171</v>
      </c>
      <c r="B1010" s="288" t="s">
        <v>19</v>
      </c>
      <c r="C1010" s="288" t="s">
        <v>23</v>
      </c>
      <c r="D1010" s="288"/>
      <c r="E1010" s="294" t="s">
        <v>3288</v>
      </c>
      <c r="F1010" s="295" t="s">
        <v>3288</v>
      </c>
      <c r="G1010" s="296" t="s">
        <v>3289</v>
      </c>
      <c r="H1010" s="322"/>
      <c r="I1010" s="297">
        <v>0</v>
      </c>
      <c r="J1010" s="301"/>
      <c r="K1010" s="301">
        <f t="shared" si="44"/>
        <v>0</v>
      </c>
      <c r="L1010" s="284"/>
    </row>
    <row r="1011" spans="1:12" ht="15" customHeight="1" x14ac:dyDescent="0.25">
      <c r="A1011" s="287" t="s">
        <v>3175</v>
      </c>
      <c r="B1011" s="288" t="s">
        <v>39</v>
      </c>
      <c r="C1011" s="288" t="s">
        <v>39</v>
      </c>
      <c r="D1011" s="288" t="s">
        <v>3029</v>
      </c>
      <c r="E1011" s="294" t="s">
        <v>3290</v>
      </c>
      <c r="F1011" s="295" t="s">
        <v>3290</v>
      </c>
      <c r="G1011" s="296" t="s">
        <v>3291</v>
      </c>
      <c r="H1011" s="322"/>
      <c r="I1011" s="297">
        <v>0</v>
      </c>
      <c r="J1011" s="301"/>
      <c r="K1011" s="301">
        <f t="shared" si="44"/>
        <v>0</v>
      </c>
      <c r="L1011" s="284"/>
    </row>
    <row r="1012" spans="1:12" ht="15" customHeight="1" x14ac:dyDescent="0.25">
      <c r="A1012" s="287" t="s">
        <v>3175</v>
      </c>
      <c r="B1012" s="288" t="s">
        <v>39</v>
      </c>
      <c r="C1012" s="288" t="s">
        <v>39</v>
      </c>
      <c r="D1012" s="288" t="s">
        <v>3029</v>
      </c>
      <c r="E1012" s="294" t="s">
        <v>3292</v>
      </c>
      <c r="F1012" s="295" t="s">
        <v>3292</v>
      </c>
      <c r="G1012" s="296" t="s">
        <v>3293</v>
      </c>
      <c r="H1012" s="322"/>
      <c r="I1012" s="297">
        <v>0</v>
      </c>
      <c r="J1012" s="301"/>
      <c r="K1012" s="301">
        <f t="shared" si="44"/>
        <v>0</v>
      </c>
      <c r="L1012" s="284"/>
    </row>
    <row r="1013" spans="1:12" ht="15" customHeight="1" x14ac:dyDescent="0.25">
      <c r="A1013" s="287" t="s">
        <v>3171</v>
      </c>
      <c r="B1013" s="288" t="s">
        <v>19</v>
      </c>
      <c r="C1013" s="288" t="s">
        <v>23</v>
      </c>
      <c r="D1013" s="288"/>
      <c r="E1013" s="294" t="s">
        <v>3294</v>
      </c>
      <c r="F1013" s="295" t="s">
        <v>3294</v>
      </c>
      <c r="G1013" s="296" t="s">
        <v>3295</v>
      </c>
      <c r="H1013" s="322"/>
      <c r="I1013" s="297">
        <v>0</v>
      </c>
      <c r="J1013" s="301"/>
      <c r="K1013" s="301">
        <f t="shared" si="44"/>
        <v>0</v>
      </c>
      <c r="L1013" s="284"/>
    </row>
    <row r="1014" spans="1:12" ht="15" customHeight="1" x14ac:dyDescent="0.25">
      <c r="A1014" s="287" t="s">
        <v>3171</v>
      </c>
      <c r="B1014" s="288" t="s">
        <v>19</v>
      </c>
      <c r="C1014" s="288" t="s">
        <v>23</v>
      </c>
      <c r="D1014" s="288"/>
      <c r="E1014" s="294" t="s">
        <v>3296</v>
      </c>
      <c r="F1014" s="295" t="s">
        <v>3296</v>
      </c>
      <c r="G1014" s="296" t="s">
        <v>3297</v>
      </c>
      <c r="H1014" s="322"/>
      <c r="I1014" s="297">
        <v>0</v>
      </c>
      <c r="J1014" s="301"/>
      <c r="K1014" s="301">
        <f t="shared" si="44"/>
        <v>0</v>
      </c>
      <c r="L1014" s="284"/>
    </row>
    <row r="1015" spans="1:12" ht="15" customHeight="1" x14ac:dyDescent="0.25">
      <c r="A1015" s="287" t="s">
        <v>3175</v>
      </c>
      <c r="B1015" s="288" t="s">
        <v>39</v>
      </c>
      <c r="C1015" s="288" t="s">
        <v>39</v>
      </c>
      <c r="D1015" s="288" t="s">
        <v>3029</v>
      </c>
      <c r="E1015" s="294" t="s">
        <v>3298</v>
      </c>
      <c r="F1015" s="295" t="s">
        <v>3298</v>
      </c>
      <c r="G1015" s="296" t="s">
        <v>3299</v>
      </c>
      <c r="H1015" s="322"/>
      <c r="I1015" s="297">
        <v>0</v>
      </c>
      <c r="J1015" s="301"/>
      <c r="K1015" s="301">
        <f t="shared" si="44"/>
        <v>0</v>
      </c>
      <c r="L1015" s="284"/>
    </row>
    <row r="1016" spans="1:12" ht="15" customHeight="1" x14ac:dyDescent="0.25">
      <c r="A1016" s="287" t="s">
        <v>3175</v>
      </c>
      <c r="B1016" s="288" t="s">
        <v>39</v>
      </c>
      <c r="C1016" s="288" t="s">
        <v>39</v>
      </c>
      <c r="D1016" s="288" t="s">
        <v>3029</v>
      </c>
      <c r="E1016" s="294" t="s">
        <v>3300</v>
      </c>
      <c r="F1016" s="295" t="s">
        <v>3300</v>
      </c>
      <c r="G1016" s="296" t="s">
        <v>3301</v>
      </c>
      <c r="H1016" s="322"/>
      <c r="I1016" s="297">
        <v>0</v>
      </c>
      <c r="J1016" s="301"/>
      <c r="K1016" s="301">
        <f t="shared" si="44"/>
        <v>0</v>
      </c>
      <c r="L1016" s="284"/>
    </row>
    <row r="1017" spans="1:12" ht="15" customHeight="1" x14ac:dyDescent="0.25">
      <c r="A1017" s="287" t="s">
        <v>3171</v>
      </c>
      <c r="B1017" s="288" t="s">
        <v>19</v>
      </c>
      <c r="C1017" s="288" t="s">
        <v>23</v>
      </c>
      <c r="D1017" s="288"/>
      <c r="E1017" s="294" t="s">
        <v>3302</v>
      </c>
      <c r="F1017" s="295" t="s">
        <v>3302</v>
      </c>
      <c r="G1017" s="296" t="s">
        <v>3303</v>
      </c>
      <c r="H1017" s="322"/>
      <c r="I1017" s="297">
        <v>0</v>
      </c>
      <c r="J1017" s="301"/>
      <c r="K1017" s="301">
        <f t="shared" si="44"/>
        <v>0</v>
      </c>
      <c r="L1017" s="284"/>
    </row>
    <row r="1018" spans="1:12" ht="15" customHeight="1" x14ac:dyDescent="0.25">
      <c r="A1018" s="287" t="s">
        <v>3171</v>
      </c>
      <c r="B1018" s="288" t="s">
        <v>19</v>
      </c>
      <c r="C1018" s="288" t="s">
        <v>23</v>
      </c>
      <c r="D1018" s="288"/>
      <c r="E1018" s="294" t="s">
        <v>3304</v>
      </c>
      <c r="F1018" s="295" t="s">
        <v>3304</v>
      </c>
      <c r="G1018" s="296" t="s">
        <v>3305</v>
      </c>
      <c r="H1018" s="322"/>
      <c r="I1018" s="297">
        <v>0</v>
      </c>
      <c r="J1018" s="301"/>
      <c r="K1018" s="301">
        <f t="shared" si="44"/>
        <v>0</v>
      </c>
      <c r="L1018" s="284"/>
    </row>
    <row r="1019" spans="1:12" ht="15" customHeight="1" x14ac:dyDescent="0.25">
      <c r="A1019" s="287" t="s">
        <v>3171</v>
      </c>
      <c r="B1019" s="288" t="s">
        <v>19</v>
      </c>
      <c r="C1019" s="288" t="s">
        <v>39</v>
      </c>
      <c r="D1019" s="288"/>
      <c r="E1019" s="294" t="s">
        <v>3306</v>
      </c>
      <c r="F1019" s="295" t="s">
        <v>3306</v>
      </c>
      <c r="G1019" s="296" t="s">
        <v>3307</v>
      </c>
      <c r="H1019" s="322"/>
      <c r="I1019" s="297">
        <v>2322787.5</v>
      </c>
      <c r="J1019" s="301"/>
      <c r="K1019" s="301">
        <f t="shared" si="44"/>
        <v>2322787.5</v>
      </c>
      <c r="L1019" s="284"/>
    </row>
    <row r="1020" spans="1:12" ht="15" customHeight="1" x14ac:dyDescent="0.25">
      <c r="A1020" s="287"/>
      <c r="B1020" s="288"/>
      <c r="C1020" s="288"/>
      <c r="D1020" s="288"/>
      <c r="E1020" s="294" t="s">
        <v>3308</v>
      </c>
      <c r="F1020" s="361" t="s">
        <v>3308</v>
      </c>
      <c r="G1020" s="295" t="s">
        <v>3309</v>
      </c>
      <c r="H1020" s="322"/>
      <c r="I1020" s="297">
        <v>0</v>
      </c>
      <c r="J1020" s="362"/>
      <c r="K1020" s="301">
        <f t="shared" si="44"/>
        <v>0</v>
      </c>
      <c r="L1020" s="284"/>
    </row>
    <row r="1021" spans="1:12" ht="15" customHeight="1" x14ac:dyDescent="0.25">
      <c r="A1021" s="287" t="s">
        <v>3171</v>
      </c>
      <c r="B1021" s="288"/>
      <c r="C1021" s="288" t="s">
        <v>23</v>
      </c>
      <c r="D1021" s="288"/>
      <c r="E1021" s="294" t="str">
        <f>+F1021</f>
        <v>761.110.00310</v>
      </c>
      <c r="F1021" s="361" t="s">
        <v>3310</v>
      </c>
      <c r="G1021" s="295" t="s">
        <v>3311</v>
      </c>
      <c r="H1021" s="322"/>
      <c r="I1021" s="297">
        <v>0</v>
      </c>
      <c r="J1021" s="362"/>
      <c r="K1021" s="362">
        <f t="shared" si="44"/>
        <v>0</v>
      </c>
      <c r="L1021" s="284"/>
    </row>
    <row r="1022" spans="1:12" ht="15" customHeight="1" x14ac:dyDescent="0.25">
      <c r="A1022" s="279"/>
      <c r="B1022" s="279"/>
      <c r="C1022" s="279"/>
      <c r="D1022" s="279"/>
      <c r="E1022" s="285" t="s">
        <v>3312</v>
      </c>
      <c r="F1022" s="286" t="s">
        <v>3312</v>
      </c>
      <c r="G1022" s="282" t="s">
        <v>3313</v>
      </c>
      <c r="H1022" s="283">
        <f>SUM(H1023:H1029)</f>
        <v>0</v>
      </c>
      <c r="I1022" s="297">
        <v>0</v>
      </c>
      <c r="J1022" s="283">
        <f>SUM(J1023:J1029)</f>
        <v>0</v>
      </c>
      <c r="K1022" s="283">
        <f>SUM(K1023:K1029)</f>
        <v>0</v>
      </c>
      <c r="L1022" s="284"/>
    </row>
    <row r="1023" spans="1:12" ht="15" customHeight="1" x14ac:dyDescent="0.25">
      <c r="A1023" s="293" t="s">
        <v>3314</v>
      </c>
      <c r="B1023" s="288" t="s">
        <v>61</v>
      </c>
      <c r="C1023" s="288" t="s">
        <v>61</v>
      </c>
      <c r="D1023" s="288" t="s">
        <v>3201</v>
      </c>
      <c r="E1023" s="299" t="s">
        <v>3315</v>
      </c>
      <c r="F1023" s="300" t="s">
        <v>3315</v>
      </c>
      <c r="G1023" s="296" t="s">
        <v>3316</v>
      </c>
      <c r="H1023" s="292"/>
      <c r="I1023" s="297">
        <v>0</v>
      </c>
      <c r="J1023" s="301"/>
      <c r="K1023" s="301">
        <f t="shared" ref="K1023:K1029" si="45">+I1023+J1023</f>
        <v>0</v>
      </c>
      <c r="L1023" s="284"/>
    </row>
    <row r="1024" spans="1:12" ht="15" customHeight="1" x14ac:dyDescent="0.25">
      <c r="A1024" s="293" t="s">
        <v>3314</v>
      </c>
      <c r="B1024" s="288" t="s">
        <v>61</v>
      </c>
      <c r="C1024" s="288" t="s">
        <v>61</v>
      </c>
      <c r="D1024" s="288" t="s">
        <v>3201</v>
      </c>
      <c r="E1024" s="299" t="s">
        <v>3317</v>
      </c>
      <c r="F1024" s="300" t="s">
        <v>3317</v>
      </c>
      <c r="G1024" s="296" t="s">
        <v>3318</v>
      </c>
      <c r="H1024" s="292"/>
      <c r="I1024" s="297">
        <v>0</v>
      </c>
      <c r="J1024" s="301"/>
      <c r="K1024" s="301">
        <f t="shared" si="45"/>
        <v>0</v>
      </c>
      <c r="L1024" s="284"/>
    </row>
    <row r="1025" spans="1:12" ht="15" customHeight="1" x14ac:dyDescent="0.25">
      <c r="A1025" s="293" t="s">
        <v>3319</v>
      </c>
      <c r="B1025" s="288" t="s">
        <v>67</v>
      </c>
      <c r="C1025" s="288" t="s">
        <v>67</v>
      </c>
      <c r="D1025" s="288" t="s">
        <v>3032</v>
      </c>
      <c r="E1025" s="294" t="s">
        <v>3320</v>
      </c>
      <c r="F1025" s="295" t="s">
        <v>3320</v>
      </c>
      <c r="G1025" s="296" t="s">
        <v>3321</v>
      </c>
      <c r="H1025" s="292"/>
      <c r="I1025" s="297">
        <v>0</v>
      </c>
      <c r="J1025" s="301"/>
      <c r="K1025" s="301">
        <f t="shared" si="45"/>
        <v>0</v>
      </c>
      <c r="L1025" s="284"/>
    </row>
    <row r="1026" spans="1:12" ht="15" customHeight="1" x14ac:dyDescent="0.25">
      <c r="A1026" s="293" t="s">
        <v>3322</v>
      </c>
      <c r="B1026" s="288" t="s">
        <v>69</v>
      </c>
      <c r="C1026" s="288" t="s">
        <v>69</v>
      </c>
      <c r="D1026" s="288" t="s">
        <v>3032</v>
      </c>
      <c r="E1026" s="299" t="s">
        <v>3323</v>
      </c>
      <c r="F1026" s="300" t="s">
        <v>3323</v>
      </c>
      <c r="G1026" s="296" t="s">
        <v>3324</v>
      </c>
      <c r="H1026" s="292"/>
      <c r="I1026" s="297">
        <v>0</v>
      </c>
      <c r="J1026" s="301"/>
      <c r="K1026" s="301">
        <f t="shared" si="45"/>
        <v>0</v>
      </c>
      <c r="L1026" s="284"/>
    </row>
    <row r="1027" spans="1:12" ht="15" customHeight="1" x14ac:dyDescent="0.25">
      <c r="A1027" s="293" t="s">
        <v>3314</v>
      </c>
      <c r="B1027" s="288" t="s">
        <v>71</v>
      </c>
      <c r="C1027" s="288" t="s">
        <v>71</v>
      </c>
      <c r="D1027" s="288" t="s">
        <v>3325</v>
      </c>
      <c r="E1027" s="299" t="s">
        <v>3326</v>
      </c>
      <c r="F1027" s="300" t="s">
        <v>3326</v>
      </c>
      <c r="G1027" s="296" t="s">
        <v>3327</v>
      </c>
      <c r="H1027" s="292"/>
      <c r="I1027" s="297">
        <v>0</v>
      </c>
      <c r="J1027" s="301"/>
      <c r="K1027" s="301">
        <f t="shared" si="45"/>
        <v>0</v>
      </c>
      <c r="L1027" s="284"/>
    </row>
    <row r="1028" spans="1:12" ht="15" customHeight="1" x14ac:dyDescent="0.25">
      <c r="A1028" s="293" t="s">
        <v>3328</v>
      </c>
      <c r="B1028" s="288" t="s">
        <v>73</v>
      </c>
      <c r="C1028" s="288" t="s">
        <v>73</v>
      </c>
      <c r="D1028" s="288" t="s">
        <v>3035</v>
      </c>
      <c r="E1028" s="299" t="s">
        <v>3329</v>
      </c>
      <c r="F1028" s="300" t="s">
        <v>3329</v>
      </c>
      <c r="G1028" s="296" t="s">
        <v>3330</v>
      </c>
      <c r="H1028" s="292"/>
      <c r="I1028" s="297">
        <v>0</v>
      </c>
      <c r="J1028" s="301"/>
      <c r="K1028" s="301">
        <f t="shared" si="45"/>
        <v>0</v>
      </c>
      <c r="L1028" s="284"/>
    </row>
    <row r="1029" spans="1:12" ht="15" customHeight="1" x14ac:dyDescent="0.25">
      <c r="A1029" s="293" t="s">
        <v>3314</v>
      </c>
      <c r="B1029" s="288"/>
      <c r="C1029" s="288" t="s">
        <v>55</v>
      </c>
      <c r="D1029" s="288" t="s">
        <v>3201</v>
      </c>
      <c r="E1029" s="299"/>
      <c r="F1029" s="326" t="s">
        <v>3331</v>
      </c>
      <c r="G1029" s="296" t="s">
        <v>3332</v>
      </c>
      <c r="H1029" s="292"/>
      <c r="I1029" s="297">
        <v>0</v>
      </c>
      <c r="J1029" s="301"/>
      <c r="K1029" s="301">
        <f t="shared" si="45"/>
        <v>0</v>
      </c>
      <c r="L1029" s="284"/>
    </row>
    <row r="1030" spans="1:12" ht="15" customHeight="1" x14ac:dyDescent="0.25">
      <c r="A1030" s="279"/>
      <c r="B1030" s="279"/>
      <c r="C1030" s="279"/>
      <c r="D1030" s="279"/>
      <c r="E1030" s="285" t="s">
        <v>3333</v>
      </c>
      <c r="F1030" s="286" t="s">
        <v>3333</v>
      </c>
      <c r="G1030" s="282" t="s">
        <v>3334</v>
      </c>
      <c r="H1030" s="283">
        <f>SUM(H1031:H1039)</f>
        <v>0</v>
      </c>
      <c r="I1030" s="297">
        <v>0</v>
      </c>
      <c r="J1030" s="283">
        <f>SUM(J1031:J1039)</f>
        <v>0</v>
      </c>
      <c r="K1030" s="283">
        <f>SUM(K1031:K1039)</f>
        <v>252691.36</v>
      </c>
      <c r="L1030" s="284"/>
    </row>
    <row r="1031" spans="1:12" ht="15" customHeight="1" x14ac:dyDescent="0.25">
      <c r="A1031" s="293" t="s">
        <v>3314</v>
      </c>
      <c r="B1031" s="288" t="s">
        <v>61</v>
      </c>
      <c r="C1031" s="288" t="s">
        <v>61</v>
      </c>
      <c r="D1031" s="288" t="s">
        <v>3201</v>
      </c>
      <c r="E1031" s="299" t="s">
        <v>3335</v>
      </c>
      <c r="F1031" s="300" t="s">
        <v>3335</v>
      </c>
      <c r="G1031" s="296" t="s">
        <v>3336</v>
      </c>
      <c r="H1031" s="292"/>
      <c r="I1031" s="297">
        <v>0</v>
      </c>
      <c r="J1031" s="301"/>
      <c r="K1031" s="301">
        <f t="shared" ref="K1031:K1039" si="46">+I1031+J1031</f>
        <v>0</v>
      </c>
      <c r="L1031" s="284"/>
    </row>
    <row r="1032" spans="1:12" ht="15" customHeight="1" x14ac:dyDescent="0.25">
      <c r="A1032" s="293" t="s">
        <v>3314</v>
      </c>
      <c r="B1032" s="288" t="s">
        <v>61</v>
      </c>
      <c r="C1032" s="288" t="s">
        <v>61</v>
      </c>
      <c r="D1032" s="288" t="s">
        <v>3201</v>
      </c>
      <c r="E1032" s="299" t="s">
        <v>3337</v>
      </c>
      <c r="F1032" s="300" t="s">
        <v>3337</v>
      </c>
      <c r="G1032" s="296" t="s">
        <v>3338</v>
      </c>
      <c r="H1032" s="292"/>
      <c r="I1032" s="297">
        <v>0</v>
      </c>
      <c r="J1032" s="301"/>
      <c r="K1032" s="301">
        <f t="shared" si="46"/>
        <v>0</v>
      </c>
      <c r="L1032" s="284"/>
    </row>
    <row r="1033" spans="1:12" ht="15" customHeight="1" x14ac:dyDescent="0.25">
      <c r="A1033" s="293" t="s">
        <v>3314</v>
      </c>
      <c r="B1033" s="288" t="s">
        <v>61</v>
      </c>
      <c r="C1033" s="288" t="s">
        <v>61</v>
      </c>
      <c r="D1033" s="288" t="s">
        <v>3201</v>
      </c>
      <c r="E1033" s="299" t="s">
        <v>3339</v>
      </c>
      <c r="F1033" s="300" t="s">
        <v>3339</v>
      </c>
      <c r="G1033" s="296" t="s">
        <v>3340</v>
      </c>
      <c r="H1033" s="292"/>
      <c r="I1033" s="297">
        <v>0</v>
      </c>
      <c r="J1033" s="301"/>
      <c r="K1033" s="301">
        <f t="shared" si="46"/>
        <v>0</v>
      </c>
      <c r="L1033" s="284"/>
    </row>
    <row r="1034" spans="1:12" ht="15" customHeight="1" x14ac:dyDescent="0.25">
      <c r="A1034" s="293" t="s">
        <v>3314</v>
      </c>
      <c r="B1034" s="288"/>
      <c r="C1034" s="288" t="s">
        <v>63</v>
      </c>
      <c r="D1034" s="288"/>
      <c r="E1034" s="299"/>
      <c r="F1034" s="363" t="s">
        <v>3341</v>
      </c>
      <c r="G1034" s="296" t="s">
        <v>3342</v>
      </c>
      <c r="H1034" s="292"/>
      <c r="I1034" s="297">
        <v>0</v>
      </c>
      <c r="J1034" s="301"/>
      <c r="K1034" s="301">
        <f t="shared" si="46"/>
        <v>0</v>
      </c>
      <c r="L1034" s="284"/>
    </row>
    <row r="1035" spans="1:12" ht="15" customHeight="1" x14ac:dyDescent="0.25">
      <c r="A1035" s="293" t="s">
        <v>3343</v>
      </c>
      <c r="B1035" s="288" t="s">
        <v>49</v>
      </c>
      <c r="C1035" s="288" t="s">
        <v>49</v>
      </c>
      <c r="D1035" s="288" t="s">
        <v>3344</v>
      </c>
      <c r="E1035" s="299" t="s">
        <v>3345</v>
      </c>
      <c r="F1035" s="300" t="s">
        <v>3345</v>
      </c>
      <c r="G1035" s="296" t="s">
        <v>3346</v>
      </c>
      <c r="H1035" s="292"/>
      <c r="I1035" s="297">
        <v>0</v>
      </c>
      <c r="J1035" s="301"/>
      <c r="K1035" s="301">
        <f t="shared" si="46"/>
        <v>0</v>
      </c>
      <c r="L1035" s="284"/>
    </row>
    <row r="1036" spans="1:12" ht="15" customHeight="1" x14ac:dyDescent="0.25">
      <c r="A1036" s="293" t="s">
        <v>3343</v>
      </c>
      <c r="B1036" s="288" t="s">
        <v>51</v>
      </c>
      <c r="C1036" s="288" t="s">
        <v>51</v>
      </c>
      <c r="D1036" s="288" t="s">
        <v>3344</v>
      </c>
      <c r="E1036" s="299" t="s">
        <v>3347</v>
      </c>
      <c r="F1036" s="300" t="s">
        <v>3347</v>
      </c>
      <c r="G1036" s="296" t="s">
        <v>3348</v>
      </c>
      <c r="H1036" s="292"/>
      <c r="I1036" s="297">
        <v>252691.36</v>
      </c>
      <c r="J1036" s="301"/>
      <c r="K1036" s="301">
        <f t="shared" si="46"/>
        <v>252691.36</v>
      </c>
      <c r="L1036" s="284"/>
    </row>
    <row r="1037" spans="1:12" ht="15" customHeight="1" x14ac:dyDescent="0.25">
      <c r="A1037" s="293" t="s">
        <v>3349</v>
      </c>
      <c r="B1037" s="288" t="s">
        <v>45</v>
      </c>
      <c r="C1037" s="288" t="s">
        <v>45</v>
      </c>
      <c r="D1037" s="288" t="s">
        <v>3350</v>
      </c>
      <c r="E1037" s="299" t="s">
        <v>3351</v>
      </c>
      <c r="F1037" s="300" t="s">
        <v>3351</v>
      </c>
      <c r="G1037" s="296" t="s">
        <v>3352</v>
      </c>
      <c r="H1037" s="292"/>
      <c r="I1037" s="297">
        <v>0</v>
      </c>
      <c r="J1037" s="301"/>
      <c r="K1037" s="301">
        <f t="shared" si="46"/>
        <v>0</v>
      </c>
      <c r="L1037" s="284"/>
    </row>
    <row r="1038" spans="1:12" ht="15" customHeight="1" x14ac:dyDescent="0.25">
      <c r="A1038" s="293" t="s">
        <v>3353</v>
      </c>
      <c r="B1038" s="288" t="s">
        <v>41</v>
      </c>
      <c r="C1038" s="288" t="s">
        <v>41</v>
      </c>
      <c r="D1038" s="288" t="s">
        <v>3350</v>
      </c>
      <c r="E1038" s="299" t="s">
        <v>3354</v>
      </c>
      <c r="F1038" s="300" t="s">
        <v>3354</v>
      </c>
      <c r="G1038" s="296" t="s">
        <v>3355</v>
      </c>
      <c r="H1038" s="328"/>
      <c r="I1038" s="297">
        <v>0</v>
      </c>
      <c r="J1038" s="301"/>
      <c r="K1038" s="301">
        <f t="shared" si="46"/>
        <v>0</v>
      </c>
      <c r="L1038" s="284"/>
    </row>
    <row r="1039" spans="1:12" ht="15" customHeight="1" x14ac:dyDescent="0.25">
      <c r="A1039" s="293" t="s">
        <v>3356</v>
      </c>
      <c r="B1039" s="288" t="s">
        <v>43</v>
      </c>
      <c r="C1039" s="288" t="s">
        <v>43</v>
      </c>
      <c r="D1039" s="288" t="s">
        <v>3357</v>
      </c>
      <c r="E1039" s="299" t="s">
        <v>3358</v>
      </c>
      <c r="F1039" s="300" t="s">
        <v>3358</v>
      </c>
      <c r="G1039" s="296" t="s">
        <v>3359</v>
      </c>
      <c r="H1039" s="328"/>
      <c r="I1039" s="297">
        <v>0</v>
      </c>
      <c r="J1039" s="301"/>
      <c r="K1039" s="301">
        <f t="shared" si="46"/>
        <v>0</v>
      </c>
      <c r="L1039" s="284"/>
    </row>
    <row r="1040" spans="1:12" ht="15" customHeight="1" x14ac:dyDescent="0.25">
      <c r="A1040" s="279"/>
      <c r="B1040" s="279"/>
      <c r="C1040" s="279"/>
      <c r="D1040" s="279"/>
      <c r="E1040" s="285" t="s">
        <v>3360</v>
      </c>
      <c r="F1040" s="286" t="s">
        <v>3360</v>
      </c>
      <c r="G1040" s="282" t="s">
        <v>3361</v>
      </c>
      <c r="H1040" s="283">
        <f>+H1041</f>
        <v>0</v>
      </c>
      <c r="I1040" s="297">
        <v>0</v>
      </c>
      <c r="J1040" s="283">
        <f>+J1041</f>
        <v>0</v>
      </c>
      <c r="K1040" s="283">
        <f>+K1041</f>
        <v>0</v>
      </c>
      <c r="L1040" s="284"/>
    </row>
    <row r="1041" spans="1:12" ht="15" customHeight="1" x14ac:dyDescent="0.25">
      <c r="A1041" s="287" t="s">
        <v>3362</v>
      </c>
      <c r="B1041" s="311" t="s">
        <v>75</v>
      </c>
      <c r="C1041" s="311" t="s">
        <v>75</v>
      </c>
      <c r="D1041" s="311" t="s">
        <v>3035</v>
      </c>
      <c r="E1041" s="319" t="s">
        <v>3363</v>
      </c>
      <c r="F1041" s="320" t="s">
        <v>3363</v>
      </c>
      <c r="G1041" s="321" t="s">
        <v>3364</v>
      </c>
      <c r="H1041" s="322"/>
      <c r="I1041" s="297">
        <v>0</v>
      </c>
      <c r="J1041" s="323"/>
      <c r="K1041" s="323">
        <f>+I1041+J1041</f>
        <v>0</v>
      </c>
      <c r="L1041" s="284"/>
    </row>
    <row r="1042" spans="1:12" ht="15" customHeight="1" x14ac:dyDescent="0.25">
      <c r="A1042" s="287" t="s">
        <v>3362</v>
      </c>
      <c r="B1042" s="311" t="s">
        <v>75</v>
      </c>
      <c r="C1042" s="311" t="s">
        <v>75</v>
      </c>
      <c r="D1042" s="311" t="s">
        <v>3035</v>
      </c>
      <c r="E1042" s="364" t="s">
        <v>3365</v>
      </c>
      <c r="F1042" s="365" t="s">
        <v>3365</v>
      </c>
      <c r="G1042" s="321" t="s">
        <v>3366</v>
      </c>
      <c r="H1042" s="322"/>
      <c r="I1042" s="297">
        <v>0</v>
      </c>
      <c r="J1042" s="323"/>
      <c r="K1042" s="323">
        <f>+I1042+J1042</f>
        <v>0</v>
      </c>
      <c r="L1042" s="284"/>
    </row>
    <row r="1043" spans="1:12" ht="15" customHeight="1" x14ac:dyDescent="0.25">
      <c r="A1043" s="279"/>
      <c r="B1043" s="279"/>
      <c r="C1043" s="279"/>
      <c r="D1043" s="279"/>
      <c r="E1043" s="285" t="s">
        <v>3367</v>
      </c>
      <c r="F1043" s="286" t="s">
        <v>3367</v>
      </c>
      <c r="G1043" s="282" t="s">
        <v>3368</v>
      </c>
      <c r="H1043" s="283">
        <f>+SUM(H1044:H1045)</f>
        <v>0</v>
      </c>
      <c r="I1043" s="297">
        <v>0</v>
      </c>
      <c r="J1043" s="283">
        <f>+SUM(J1044:J1045)</f>
        <v>0</v>
      </c>
      <c r="K1043" s="283">
        <f>+SUM(K1044:K1045)</f>
        <v>-4592601.46</v>
      </c>
      <c r="L1043" s="284"/>
    </row>
    <row r="1044" spans="1:12" ht="15" customHeight="1" x14ac:dyDescent="0.25">
      <c r="A1044" s="287" t="s">
        <v>3369</v>
      </c>
      <c r="B1044" s="331" t="s">
        <v>79</v>
      </c>
      <c r="C1044" s="331" t="s">
        <v>79</v>
      </c>
      <c r="D1044" s="331" t="s">
        <v>3370</v>
      </c>
      <c r="E1044" s="317" t="s">
        <v>3371</v>
      </c>
      <c r="F1044" s="332" t="s">
        <v>3371</v>
      </c>
      <c r="G1044" s="314" t="s">
        <v>3372</v>
      </c>
      <c r="H1044" s="315"/>
      <c r="I1044" s="297">
        <v>-4592601.46</v>
      </c>
      <c r="J1044" s="301"/>
      <c r="K1044" s="316">
        <f>+I1044+J1044</f>
        <v>-4592601.46</v>
      </c>
      <c r="L1044" s="284"/>
    </row>
    <row r="1045" spans="1:12" ht="15" customHeight="1" x14ac:dyDescent="0.25">
      <c r="A1045" s="287" t="s">
        <v>3369</v>
      </c>
      <c r="B1045" s="311" t="s">
        <v>81</v>
      </c>
      <c r="C1045" s="311" t="s">
        <v>81</v>
      </c>
      <c r="D1045" s="311" t="s">
        <v>3370</v>
      </c>
      <c r="E1045" s="319" t="s">
        <v>3373</v>
      </c>
      <c r="F1045" s="320" t="s">
        <v>3373</v>
      </c>
      <c r="G1045" s="321" t="s">
        <v>3374</v>
      </c>
      <c r="H1045" s="322"/>
      <c r="I1045" s="297">
        <v>0</v>
      </c>
      <c r="J1045" s="323"/>
      <c r="K1045" s="323">
        <f>+I1045+J1045</f>
        <v>0</v>
      </c>
      <c r="L1045" s="284"/>
    </row>
    <row r="1046" spans="1:12" ht="15" customHeight="1" x14ac:dyDescent="0.25">
      <c r="A1046" s="279"/>
      <c r="B1046" s="279"/>
      <c r="C1046" s="279"/>
      <c r="D1046" s="279"/>
      <c r="E1046" s="285" t="s">
        <v>3375</v>
      </c>
      <c r="F1046" s="286" t="s">
        <v>3375</v>
      </c>
      <c r="G1046" s="282" t="s">
        <v>3376</v>
      </c>
      <c r="H1046" s="283">
        <f>SUM(H1047:H1051)</f>
        <v>0</v>
      </c>
      <c r="I1046" s="297">
        <v>0</v>
      </c>
      <c r="J1046" s="283">
        <f>SUM(J1047:J1051)</f>
        <v>0</v>
      </c>
      <c r="K1046" s="283">
        <f>SUM(K1047:K1051)</f>
        <v>0</v>
      </c>
      <c r="L1046" s="284"/>
    </row>
    <row r="1047" spans="1:12" ht="15" customHeight="1" x14ac:dyDescent="0.25">
      <c r="A1047" s="293" t="s">
        <v>3377</v>
      </c>
      <c r="B1047" s="288" t="s">
        <v>87</v>
      </c>
      <c r="C1047" s="288" t="s">
        <v>87</v>
      </c>
      <c r="D1047" s="288" t="s">
        <v>3026</v>
      </c>
      <c r="E1047" s="299" t="s">
        <v>3378</v>
      </c>
      <c r="F1047" s="300" t="s">
        <v>3378</v>
      </c>
      <c r="G1047" s="296" t="s">
        <v>3379</v>
      </c>
      <c r="H1047" s="292"/>
      <c r="I1047" s="297">
        <v>0</v>
      </c>
      <c r="J1047" s="301"/>
      <c r="K1047" s="301">
        <f>+I1047+J1047</f>
        <v>0</v>
      </c>
      <c r="L1047" s="284"/>
    </row>
    <row r="1048" spans="1:12" ht="15" customHeight="1" x14ac:dyDescent="0.25">
      <c r="A1048" s="293" t="s">
        <v>3377</v>
      </c>
      <c r="B1048" s="288" t="s">
        <v>89</v>
      </c>
      <c r="C1048" s="288" t="s">
        <v>89</v>
      </c>
      <c r="D1048" s="288" t="s">
        <v>3029</v>
      </c>
      <c r="E1048" s="299" t="s">
        <v>3380</v>
      </c>
      <c r="F1048" s="300" t="s">
        <v>3380</v>
      </c>
      <c r="G1048" s="296" t="s">
        <v>3381</v>
      </c>
      <c r="H1048" s="292"/>
      <c r="I1048" s="297">
        <v>0</v>
      </c>
      <c r="J1048" s="301"/>
      <c r="K1048" s="301">
        <f>+I1048+J1048</f>
        <v>0</v>
      </c>
      <c r="L1048" s="284"/>
    </row>
    <row r="1049" spans="1:12" ht="15" customHeight="1" x14ac:dyDescent="0.25">
      <c r="A1049" s="293" t="s">
        <v>3377</v>
      </c>
      <c r="B1049" s="288" t="s">
        <v>91</v>
      </c>
      <c r="C1049" s="288" t="s">
        <v>91</v>
      </c>
      <c r="D1049" s="288" t="s">
        <v>3032</v>
      </c>
      <c r="E1049" s="299" t="s">
        <v>3382</v>
      </c>
      <c r="F1049" s="300" t="s">
        <v>3382</v>
      </c>
      <c r="G1049" s="296" t="s">
        <v>3383</v>
      </c>
      <c r="H1049" s="292"/>
      <c r="I1049" s="297">
        <v>0</v>
      </c>
      <c r="J1049" s="301"/>
      <c r="K1049" s="301">
        <f>+I1049+J1049</f>
        <v>0</v>
      </c>
      <c r="L1049" s="284"/>
    </row>
    <row r="1050" spans="1:12" ht="15" customHeight="1" x14ac:dyDescent="0.25">
      <c r="A1050" s="293" t="s">
        <v>3377</v>
      </c>
      <c r="B1050" s="288" t="s">
        <v>93</v>
      </c>
      <c r="C1050" s="288" t="s">
        <v>93</v>
      </c>
      <c r="D1050" s="288" t="s">
        <v>3035</v>
      </c>
      <c r="E1050" s="299" t="s">
        <v>3384</v>
      </c>
      <c r="F1050" s="300" t="s">
        <v>3384</v>
      </c>
      <c r="G1050" s="296" t="s">
        <v>3385</v>
      </c>
      <c r="H1050" s="292"/>
      <c r="I1050" s="297">
        <v>0</v>
      </c>
      <c r="J1050" s="301"/>
      <c r="K1050" s="301">
        <f>+I1050+J1050</f>
        <v>0</v>
      </c>
      <c r="L1050" s="284"/>
    </row>
    <row r="1051" spans="1:12" ht="15" customHeight="1" x14ac:dyDescent="0.25">
      <c r="A1051" s="293" t="s">
        <v>3377</v>
      </c>
      <c r="B1051" s="288"/>
      <c r="C1051" s="288" t="s">
        <v>85</v>
      </c>
      <c r="D1051" s="288" t="s">
        <v>3172</v>
      </c>
      <c r="E1051" s="299"/>
      <c r="F1051" s="326" t="s">
        <v>3386</v>
      </c>
      <c r="G1051" s="296" t="s">
        <v>3387</v>
      </c>
      <c r="H1051" s="292"/>
      <c r="I1051" s="297">
        <v>0</v>
      </c>
      <c r="J1051" s="301"/>
      <c r="K1051" s="301">
        <f>+I1051+J1051</f>
        <v>0</v>
      </c>
      <c r="L1051" s="284"/>
    </row>
    <row r="1052" spans="1:12" ht="15" customHeight="1" x14ac:dyDescent="0.25">
      <c r="A1052" s="281"/>
      <c r="B1052" s="281"/>
      <c r="C1052" s="281"/>
      <c r="D1052" s="281"/>
      <c r="E1052" s="285" t="s">
        <v>3388</v>
      </c>
      <c r="F1052" s="286" t="s">
        <v>3388</v>
      </c>
      <c r="G1052" s="282" t="s">
        <v>3389</v>
      </c>
      <c r="H1052" s="283">
        <f>+H1053+H1063+H1080+H1097+H1108+H1116+H1121</f>
        <v>0</v>
      </c>
      <c r="I1052" s="297">
        <v>0</v>
      </c>
      <c r="J1052" s="283">
        <f>+J1053+J1063+J1080+J1097+J1108+J1116+J1121</f>
        <v>0</v>
      </c>
      <c r="K1052" s="283">
        <f>+K1053+K1063+K1080+K1097+K1108+K1116+K1121</f>
        <v>24488052.079999998</v>
      </c>
      <c r="L1052" s="284"/>
    </row>
    <row r="1053" spans="1:12" ht="15" customHeight="1" x14ac:dyDescent="0.25">
      <c r="A1053" s="281"/>
      <c r="B1053" s="281"/>
      <c r="C1053" s="281"/>
      <c r="D1053" s="281"/>
      <c r="E1053" s="285" t="s">
        <v>3390</v>
      </c>
      <c r="F1053" s="286" t="s">
        <v>3390</v>
      </c>
      <c r="G1053" s="282" t="s">
        <v>3391</v>
      </c>
      <c r="H1053" s="283">
        <f>SUM(H1054:H1058)</f>
        <v>0</v>
      </c>
      <c r="I1053" s="297">
        <v>0</v>
      </c>
      <c r="J1053" s="283">
        <f>SUM(J1054:J1058)</f>
        <v>0</v>
      </c>
      <c r="K1053" s="283">
        <f>SUM(K1054:K1062)</f>
        <v>464971.69</v>
      </c>
      <c r="L1053" s="284"/>
    </row>
    <row r="1054" spans="1:12" ht="15" customHeight="1" x14ac:dyDescent="0.25">
      <c r="A1054" s="366" t="s">
        <v>3392</v>
      </c>
      <c r="B1054" s="367" t="s">
        <v>189</v>
      </c>
      <c r="C1054" s="367" t="s">
        <v>189</v>
      </c>
      <c r="D1054" s="367" t="s">
        <v>3393</v>
      </c>
      <c r="E1054" s="319" t="s">
        <v>3394</v>
      </c>
      <c r="F1054" s="320" t="s">
        <v>3394</v>
      </c>
      <c r="G1054" s="321" t="s">
        <v>3395</v>
      </c>
      <c r="H1054" s="322"/>
      <c r="I1054" s="297">
        <v>176512.9</v>
      </c>
      <c r="J1054" s="323"/>
      <c r="K1054" s="323">
        <f>+I1054+J1054</f>
        <v>176512.9</v>
      </c>
      <c r="L1054" s="284"/>
    </row>
    <row r="1055" spans="1:12" ht="15" customHeight="1" x14ac:dyDescent="0.25">
      <c r="A1055" s="366" t="s">
        <v>3392</v>
      </c>
      <c r="B1055" s="367" t="s">
        <v>189</v>
      </c>
      <c r="C1055" s="367" t="s">
        <v>189</v>
      </c>
      <c r="D1055" s="367" t="s">
        <v>3393</v>
      </c>
      <c r="E1055" s="319" t="s">
        <v>3396</v>
      </c>
      <c r="F1055" s="320" t="s">
        <v>3396</v>
      </c>
      <c r="G1055" s="321" t="s">
        <v>3397</v>
      </c>
      <c r="H1055" s="322"/>
      <c r="I1055" s="297">
        <v>10578.59</v>
      </c>
      <c r="J1055" s="323"/>
      <c r="K1055" s="323">
        <f>+I1055+J1055</f>
        <v>10578.59</v>
      </c>
      <c r="L1055" s="284"/>
    </row>
    <row r="1056" spans="1:12" ht="15" customHeight="1" x14ac:dyDescent="0.25">
      <c r="A1056" s="366" t="s">
        <v>3392</v>
      </c>
      <c r="B1056" s="367" t="s">
        <v>189</v>
      </c>
      <c r="C1056" s="367" t="s">
        <v>189</v>
      </c>
      <c r="D1056" s="367" t="s">
        <v>3393</v>
      </c>
      <c r="E1056" s="319" t="s">
        <v>3398</v>
      </c>
      <c r="F1056" s="320" t="s">
        <v>3398</v>
      </c>
      <c r="G1056" s="321" t="s">
        <v>3399</v>
      </c>
      <c r="H1056" s="322"/>
      <c r="I1056" s="297">
        <v>6138.17</v>
      </c>
      <c r="J1056" s="323"/>
      <c r="K1056" s="323">
        <f>+I1056+J1056</f>
        <v>6138.17</v>
      </c>
      <c r="L1056" s="284"/>
    </row>
    <row r="1057" spans="1:12" ht="15" customHeight="1" x14ac:dyDescent="0.25">
      <c r="A1057" s="368" t="s">
        <v>3392</v>
      </c>
      <c r="B1057" s="367" t="s">
        <v>189</v>
      </c>
      <c r="C1057" s="367" t="s">
        <v>189</v>
      </c>
      <c r="D1057" s="367" t="s">
        <v>3393</v>
      </c>
      <c r="E1057" s="369" t="s">
        <v>3400</v>
      </c>
      <c r="F1057" s="327" t="s">
        <v>3400</v>
      </c>
      <c r="G1057" s="321" t="s">
        <v>3401</v>
      </c>
      <c r="H1057" s="322"/>
      <c r="I1057" s="297">
        <v>182317.98</v>
      </c>
      <c r="J1057" s="323"/>
      <c r="K1057" s="323">
        <f>+I1057+J1057</f>
        <v>182317.98</v>
      </c>
      <c r="L1057" s="284"/>
    </row>
    <row r="1058" spans="1:12" ht="15" customHeight="1" x14ac:dyDescent="0.25">
      <c r="A1058" s="366" t="s">
        <v>3392</v>
      </c>
      <c r="B1058" s="367" t="s">
        <v>189</v>
      </c>
      <c r="C1058" s="367" t="s">
        <v>189</v>
      </c>
      <c r="D1058" s="367" t="s">
        <v>3393</v>
      </c>
      <c r="E1058" s="319" t="s">
        <v>3402</v>
      </c>
      <c r="F1058" s="320" t="s">
        <v>3402</v>
      </c>
      <c r="G1058" s="321" t="s">
        <v>3403</v>
      </c>
      <c r="H1058" s="322"/>
      <c r="I1058" s="297">
        <v>0</v>
      </c>
      <c r="J1058" s="323"/>
      <c r="K1058" s="323">
        <f>+I1058+J1058</f>
        <v>0</v>
      </c>
      <c r="L1058" s="284"/>
    </row>
    <row r="1059" spans="1:12" ht="15" customHeight="1" x14ac:dyDescent="0.25">
      <c r="A1059" s="366" t="s">
        <v>3392</v>
      </c>
      <c r="B1059" s="367" t="s">
        <v>189</v>
      </c>
      <c r="C1059" s="367" t="s">
        <v>189</v>
      </c>
      <c r="D1059" s="367" t="s">
        <v>3393</v>
      </c>
      <c r="E1059" s="319" t="s">
        <v>3404</v>
      </c>
      <c r="F1059" s="320" t="s">
        <v>3404</v>
      </c>
      <c r="G1059" s="321" t="s">
        <v>3405</v>
      </c>
      <c r="H1059" s="322"/>
      <c r="I1059" s="297">
        <v>67930.05</v>
      </c>
      <c r="J1059" s="323"/>
      <c r="K1059" s="323">
        <f t="shared" ref="K1059:K1062" si="47">+I1059+J1059</f>
        <v>67930.05</v>
      </c>
      <c r="L1059" s="284"/>
    </row>
    <row r="1060" spans="1:12" ht="15" customHeight="1" x14ac:dyDescent="0.25">
      <c r="A1060" s="366" t="s">
        <v>3392</v>
      </c>
      <c r="B1060" s="367" t="s">
        <v>189</v>
      </c>
      <c r="C1060" s="367" t="s">
        <v>189</v>
      </c>
      <c r="D1060" s="367" t="s">
        <v>3393</v>
      </c>
      <c r="E1060" s="319" t="s">
        <v>3406</v>
      </c>
      <c r="F1060" s="320" t="s">
        <v>3406</v>
      </c>
      <c r="G1060" s="321" t="s">
        <v>3407</v>
      </c>
      <c r="H1060" s="322"/>
      <c r="I1060" s="297">
        <v>19896</v>
      </c>
      <c r="J1060" s="323"/>
      <c r="K1060" s="323">
        <f t="shared" si="47"/>
        <v>19896</v>
      </c>
      <c r="L1060" s="284"/>
    </row>
    <row r="1061" spans="1:12" ht="15" customHeight="1" x14ac:dyDescent="0.25">
      <c r="A1061" s="366" t="s">
        <v>3392</v>
      </c>
      <c r="B1061" s="367" t="s">
        <v>189</v>
      </c>
      <c r="C1061" s="367" t="s">
        <v>189</v>
      </c>
      <c r="D1061" s="367" t="s">
        <v>3393</v>
      </c>
      <c r="E1061" s="319" t="s">
        <v>3408</v>
      </c>
      <c r="F1061" s="320" t="s">
        <v>3408</v>
      </c>
      <c r="G1061" s="321" t="s">
        <v>3409</v>
      </c>
      <c r="H1061" s="322"/>
      <c r="I1061" s="297">
        <v>0</v>
      </c>
      <c r="J1061" s="323"/>
      <c r="K1061" s="323">
        <f t="shared" si="47"/>
        <v>0</v>
      </c>
      <c r="L1061" s="284"/>
    </row>
    <row r="1062" spans="1:12" ht="15" customHeight="1" x14ac:dyDescent="0.25">
      <c r="A1062" s="366" t="s">
        <v>3392</v>
      </c>
      <c r="B1062" s="367" t="s">
        <v>189</v>
      </c>
      <c r="C1062" s="367" t="s">
        <v>189</v>
      </c>
      <c r="D1062" s="367" t="s">
        <v>3393</v>
      </c>
      <c r="E1062" s="319" t="s">
        <v>3410</v>
      </c>
      <c r="F1062" s="320" t="s">
        <v>3410</v>
      </c>
      <c r="G1062" s="321" t="s">
        <v>3411</v>
      </c>
      <c r="H1062" s="322"/>
      <c r="I1062" s="297">
        <v>1598</v>
      </c>
      <c r="J1062" s="323"/>
      <c r="K1062" s="323">
        <f t="shared" si="47"/>
        <v>1598</v>
      </c>
      <c r="L1062" s="284"/>
    </row>
    <row r="1063" spans="1:12" ht="15" customHeight="1" x14ac:dyDescent="0.25">
      <c r="A1063" s="281"/>
      <c r="B1063" s="281"/>
      <c r="C1063" s="281"/>
      <c r="D1063" s="281"/>
      <c r="E1063" s="285" t="s">
        <v>3412</v>
      </c>
      <c r="F1063" s="286" t="s">
        <v>3412</v>
      </c>
      <c r="G1063" s="282" t="s">
        <v>3413</v>
      </c>
      <c r="H1063" s="283">
        <f>SUM(H1064:H1079)</f>
        <v>0</v>
      </c>
      <c r="I1063" s="297">
        <v>0</v>
      </c>
      <c r="J1063" s="283">
        <f>SUM(J1064:J1079)</f>
        <v>0</v>
      </c>
      <c r="K1063" s="283">
        <f>SUM(K1064:K1079)</f>
        <v>19482678</v>
      </c>
      <c r="L1063" s="284"/>
    </row>
    <row r="1064" spans="1:12" ht="15" customHeight="1" x14ac:dyDescent="0.25">
      <c r="A1064" s="368" t="s">
        <v>3392</v>
      </c>
      <c r="B1064" s="288" t="s">
        <v>101</v>
      </c>
      <c r="C1064" s="288" t="s">
        <v>101</v>
      </c>
      <c r="D1064" s="288" t="s">
        <v>3414</v>
      </c>
      <c r="E1064" s="299" t="s">
        <v>3415</v>
      </c>
      <c r="F1064" s="300" t="s">
        <v>3415</v>
      </c>
      <c r="G1064" s="296" t="s">
        <v>3416</v>
      </c>
      <c r="H1064" s="292"/>
      <c r="I1064" s="297">
        <v>11880603.75</v>
      </c>
      <c r="J1064" s="301"/>
      <c r="K1064" s="301">
        <f t="shared" ref="K1064:K1079" si="48">+I1064+J1064</f>
        <v>11880603.75</v>
      </c>
      <c r="L1064" s="284"/>
    </row>
    <row r="1065" spans="1:12" ht="15" customHeight="1" x14ac:dyDescent="0.25">
      <c r="A1065" s="368" t="s">
        <v>3392</v>
      </c>
      <c r="B1065" s="288" t="s">
        <v>103</v>
      </c>
      <c r="C1065" s="288" t="s">
        <v>103</v>
      </c>
      <c r="D1065" s="288" t="s">
        <v>3417</v>
      </c>
      <c r="E1065" s="299" t="s">
        <v>3418</v>
      </c>
      <c r="F1065" s="300" t="s">
        <v>3418</v>
      </c>
      <c r="G1065" s="296" t="s">
        <v>3419</v>
      </c>
      <c r="H1065" s="292"/>
      <c r="I1065" s="297">
        <v>5007054.75</v>
      </c>
      <c r="J1065" s="301"/>
      <c r="K1065" s="301">
        <f t="shared" si="48"/>
        <v>5007054.75</v>
      </c>
      <c r="L1065" s="284"/>
    </row>
    <row r="1066" spans="1:12" ht="15" customHeight="1" x14ac:dyDescent="0.25">
      <c r="A1066" s="368" t="s">
        <v>3392</v>
      </c>
      <c r="B1066" s="288"/>
      <c r="C1066" s="288" t="s">
        <v>105</v>
      </c>
      <c r="D1066" s="288" t="s">
        <v>3420</v>
      </c>
      <c r="E1066" s="299"/>
      <c r="F1066" s="326" t="s">
        <v>3421</v>
      </c>
      <c r="G1066" s="296" t="s">
        <v>3422</v>
      </c>
      <c r="H1066" s="292"/>
      <c r="I1066" s="297">
        <v>0</v>
      </c>
      <c r="J1066" s="301"/>
      <c r="K1066" s="301">
        <f t="shared" si="48"/>
        <v>0</v>
      </c>
      <c r="L1066" s="284"/>
    </row>
    <row r="1067" spans="1:12" ht="15" customHeight="1" x14ac:dyDescent="0.25">
      <c r="A1067" s="368" t="s">
        <v>3392</v>
      </c>
      <c r="B1067" s="288" t="s">
        <v>107</v>
      </c>
      <c r="C1067" s="288" t="s">
        <v>107</v>
      </c>
      <c r="D1067" s="288" t="s">
        <v>3423</v>
      </c>
      <c r="E1067" s="299" t="s">
        <v>3424</v>
      </c>
      <c r="F1067" s="300" t="s">
        <v>3424</v>
      </c>
      <c r="G1067" s="296" t="s">
        <v>3425</v>
      </c>
      <c r="H1067" s="292"/>
      <c r="I1067" s="297">
        <v>0</v>
      </c>
      <c r="J1067" s="301"/>
      <c r="K1067" s="301">
        <f t="shared" si="48"/>
        <v>0</v>
      </c>
      <c r="L1067" s="284"/>
    </row>
    <row r="1068" spans="1:12" ht="15" customHeight="1" x14ac:dyDescent="0.25">
      <c r="A1068" s="368" t="s">
        <v>3392</v>
      </c>
      <c r="B1068" s="288" t="s">
        <v>107</v>
      </c>
      <c r="C1068" s="288" t="s">
        <v>107</v>
      </c>
      <c r="D1068" s="288" t="s">
        <v>3423</v>
      </c>
      <c r="E1068" s="299" t="s">
        <v>3426</v>
      </c>
      <c r="F1068" s="300" t="s">
        <v>3426</v>
      </c>
      <c r="G1068" s="296" t="s">
        <v>3427</v>
      </c>
      <c r="H1068" s="292"/>
      <c r="I1068" s="297">
        <v>0</v>
      </c>
      <c r="J1068" s="301"/>
      <c r="K1068" s="301">
        <f t="shared" si="48"/>
        <v>0</v>
      </c>
      <c r="L1068" s="284"/>
    </row>
    <row r="1069" spans="1:12" ht="15" customHeight="1" x14ac:dyDescent="0.25">
      <c r="A1069" s="368" t="s">
        <v>3392</v>
      </c>
      <c r="B1069" s="288" t="s">
        <v>109</v>
      </c>
      <c r="C1069" s="288" t="s">
        <v>109</v>
      </c>
      <c r="D1069" s="288" t="s">
        <v>3428</v>
      </c>
      <c r="E1069" s="299" t="s">
        <v>3429</v>
      </c>
      <c r="F1069" s="300" t="s">
        <v>3429</v>
      </c>
      <c r="G1069" s="296" t="s">
        <v>3430</v>
      </c>
      <c r="H1069" s="292"/>
      <c r="I1069" s="297">
        <v>1990412.25</v>
      </c>
      <c r="J1069" s="301"/>
      <c r="K1069" s="301">
        <f t="shared" si="48"/>
        <v>1990412.25</v>
      </c>
      <c r="L1069" s="284"/>
    </row>
    <row r="1070" spans="1:12" ht="15" customHeight="1" x14ac:dyDescent="0.25">
      <c r="A1070" s="368" t="s">
        <v>3392</v>
      </c>
      <c r="B1070" s="288" t="s">
        <v>111</v>
      </c>
      <c r="C1070" s="288" t="s">
        <v>111</v>
      </c>
      <c r="D1070" s="288" t="s">
        <v>3423</v>
      </c>
      <c r="E1070" s="299" t="s">
        <v>3431</v>
      </c>
      <c r="F1070" s="300" t="s">
        <v>3431</v>
      </c>
      <c r="G1070" s="296" t="s">
        <v>3432</v>
      </c>
      <c r="H1070" s="292"/>
      <c r="I1070" s="297">
        <v>52582.5</v>
      </c>
      <c r="J1070" s="301"/>
      <c r="K1070" s="301">
        <f t="shared" si="48"/>
        <v>52582.5</v>
      </c>
      <c r="L1070" s="284"/>
    </row>
    <row r="1071" spans="1:12" ht="15" customHeight="1" x14ac:dyDescent="0.25">
      <c r="A1071" s="368" t="s">
        <v>3392</v>
      </c>
      <c r="B1071" s="288" t="s">
        <v>113</v>
      </c>
      <c r="C1071" s="288" t="s">
        <v>113</v>
      </c>
      <c r="D1071" s="288" t="s">
        <v>3423</v>
      </c>
      <c r="E1071" s="299" t="s">
        <v>3433</v>
      </c>
      <c r="F1071" s="300" t="s">
        <v>3433</v>
      </c>
      <c r="G1071" s="296" t="s">
        <v>3434</v>
      </c>
      <c r="H1071" s="292"/>
      <c r="I1071" s="297">
        <v>248502.75</v>
      </c>
      <c r="J1071" s="301"/>
      <c r="K1071" s="301">
        <f t="shared" si="48"/>
        <v>248502.75</v>
      </c>
      <c r="L1071" s="284"/>
    </row>
    <row r="1072" spans="1:12" ht="15" customHeight="1" x14ac:dyDescent="0.25">
      <c r="A1072" s="368" t="s">
        <v>3392</v>
      </c>
      <c r="B1072" s="288" t="s">
        <v>115</v>
      </c>
      <c r="C1072" s="288" t="s">
        <v>115</v>
      </c>
      <c r="D1072" s="288" t="s">
        <v>3423</v>
      </c>
      <c r="E1072" s="299" t="s">
        <v>3435</v>
      </c>
      <c r="F1072" s="300" t="s">
        <v>3435</v>
      </c>
      <c r="G1072" s="296" t="s">
        <v>3436</v>
      </c>
      <c r="H1072" s="292"/>
      <c r="I1072" s="297">
        <v>303522</v>
      </c>
      <c r="J1072" s="301"/>
      <c r="K1072" s="301">
        <f t="shared" si="48"/>
        <v>303522</v>
      </c>
      <c r="L1072" s="284"/>
    </row>
    <row r="1073" spans="1:12" ht="15" customHeight="1" x14ac:dyDescent="0.25">
      <c r="A1073" s="368" t="s">
        <v>3392</v>
      </c>
      <c r="B1073" s="288" t="s">
        <v>117</v>
      </c>
      <c r="C1073" s="288" t="s">
        <v>117</v>
      </c>
      <c r="D1073" s="288" t="s">
        <v>3437</v>
      </c>
      <c r="E1073" s="299" t="s">
        <v>3438</v>
      </c>
      <c r="F1073" s="300" t="s">
        <v>3438</v>
      </c>
      <c r="G1073" s="296" t="s">
        <v>3439</v>
      </c>
      <c r="H1073" s="292"/>
      <c r="I1073" s="297">
        <v>0</v>
      </c>
      <c r="J1073" s="301"/>
      <c r="K1073" s="301">
        <f t="shared" si="48"/>
        <v>0</v>
      </c>
      <c r="L1073" s="284"/>
    </row>
    <row r="1074" spans="1:12" ht="15" customHeight="1" x14ac:dyDescent="0.25">
      <c r="A1074" s="368" t="s">
        <v>3392</v>
      </c>
      <c r="B1074" s="288" t="s">
        <v>129</v>
      </c>
      <c r="C1074" s="288" t="s">
        <v>129</v>
      </c>
      <c r="D1074" s="288" t="s">
        <v>3440</v>
      </c>
      <c r="E1074" s="299" t="s">
        <v>3441</v>
      </c>
      <c r="F1074" s="300" t="s">
        <v>3441</v>
      </c>
      <c r="G1074" s="296" t="s">
        <v>3442</v>
      </c>
      <c r="H1074" s="292"/>
      <c r="I1074" s="297">
        <v>0</v>
      </c>
      <c r="J1074" s="301"/>
      <c r="K1074" s="301">
        <f t="shared" si="48"/>
        <v>0</v>
      </c>
      <c r="L1074" s="284"/>
    </row>
    <row r="1075" spans="1:12" ht="15" customHeight="1" x14ac:dyDescent="0.25">
      <c r="A1075" s="368" t="s">
        <v>3392</v>
      </c>
      <c r="B1075" s="288" t="s">
        <v>119</v>
      </c>
      <c r="C1075" s="288" t="s">
        <v>119</v>
      </c>
      <c r="D1075" s="288" t="s">
        <v>3440</v>
      </c>
      <c r="E1075" s="299" t="s">
        <v>3443</v>
      </c>
      <c r="F1075" s="326" t="s">
        <v>3443</v>
      </c>
      <c r="G1075" s="296" t="s">
        <v>3444</v>
      </c>
      <c r="H1075" s="292"/>
      <c r="I1075" s="297">
        <v>0</v>
      </c>
      <c r="J1075" s="301"/>
      <c r="K1075" s="301">
        <f t="shared" si="48"/>
        <v>0</v>
      </c>
      <c r="L1075" s="284"/>
    </row>
    <row r="1076" spans="1:12" ht="15" customHeight="1" x14ac:dyDescent="0.25">
      <c r="A1076" s="368" t="s">
        <v>3392</v>
      </c>
      <c r="B1076" s="288" t="s">
        <v>121</v>
      </c>
      <c r="C1076" s="288" t="s">
        <v>121</v>
      </c>
      <c r="D1076" s="288" t="s">
        <v>3440</v>
      </c>
      <c r="E1076" s="299" t="s">
        <v>3445</v>
      </c>
      <c r="F1076" s="326" t="s">
        <v>3445</v>
      </c>
      <c r="G1076" s="296" t="s">
        <v>3446</v>
      </c>
      <c r="H1076" s="292"/>
      <c r="I1076" s="297">
        <v>0</v>
      </c>
      <c r="J1076" s="301"/>
      <c r="K1076" s="301">
        <f t="shared" si="48"/>
        <v>0</v>
      </c>
      <c r="L1076" s="284"/>
    </row>
    <row r="1077" spans="1:12" ht="15" customHeight="1" x14ac:dyDescent="0.25">
      <c r="A1077" s="368" t="s">
        <v>3392</v>
      </c>
      <c r="B1077" s="288" t="s">
        <v>123</v>
      </c>
      <c r="C1077" s="288" t="s">
        <v>123</v>
      </c>
      <c r="D1077" s="288" t="s">
        <v>3440</v>
      </c>
      <c r="E1077" s="299" t="s">
        <v>3447</v>
      </c>
      <c r="F1077" s="326" t="s">
        <v>3447</v>
      </c>
      <c r="G1077" s="296" t="s">
        <v>3448</v>
      </c>
      <c r="H1077" s="292"/>
      <c r="I1077" s="297">
        <v>0</v>
      </c>
      <c r="J1077" s="301"/>
      <c r="K1077" s="301">
        <f t="shared" si="48"/>
        <v>0</v>
      </c>
      <c r="L1077" s="284"/>
    </row>
    <row r="1078" spans="1:12" ht="15" customHeight="1" x14ac:dyDescent="0.25">
      <c r="A1078" s="368" t="s">
        <v>3392</v>
      </c>
      <c r="B1078" s="288" t="s">
        <v>125</v>
      </c>
      <c r="C1078" s="288" t="s">
        <v>125</v>
      </c>
      <c r="D1078" s="288" t="s">
        <v>3449</v>
      </c>
      <c r="E1078" s="299" t="s">
        <v>3450</v>
      </c>
      <c r="F1078" s="326" t="s">
        <v>3450</v>
      </c>
      <c r="G1078" s="296" t="s">
        <v>3451</v>
      </c>
      <c r="H1078" s="292"/>
      <c r="I1078" s="297">
        <v>0</v>
      </c>
      <c r="J1078" s="301"/>
      <c r="K1078" s="301">
        <f t="shared" si="48"/>
        <v>0</v>
      </c>
      <c r="L1078" s="284"/>
    </row>
    <row r="1079" spans="1:12" ht="15" customHeight="1" x14ac:dyDescent="0.25">
      <c r="A1079" s="368" t="s">
        <v>3392</v>
      </c>
      <c r="B1079" s="288" t="s">
        <v>127</v>
      </c>
      <c r="C1079" s="288" t="s">
        <v>127</v>
      </c>
      <c r="D1079" s="288" t="s">
        <v>3440</v>
      </c>
      <c r="E1079" s="299" t="s">
        <v>3452</v>
      </c>
      <c r="F1079" s="326" t="s">
        <v>3452</v>
      </c>
      <c r="G1079" s="296" t="s">
        <v>3453</v>
      </c>
      <c r="H1079" s="292"/>
      <c r="I1079" s="297">
        <v>0</v>
      </c>
      <c r="J1079" s="301"/>
      <c r="K1079" s="301">
        <f t="shared" si="48"/>
        <v>0</v>
      </c>
      <c r="L1079" s="284"/>
    </row>
    <row r="1080" spans="1:12" ht="15" customHeight="1" x14ac:dyDescent="0.25">
      <c r="A1080" s="279"/>
      <c r="B1080" s="279"/>
      <c r="C1080" s="279"/>
      <c r="D1080" s="279"/>
      <c r="E1080" s="285" t="s">
        <v>3454</v>
      </c>
      <c r="F1080" s="286" t="s">
        <v>3454</v>
      </c>
      <c r="G1080" s="282" t="s">
        <v>3455</v>
      </c>
      <c r="H1080" s="283">
        <f>SUM(H1081:H1096)</f>
        <v>0</v>
      </c>
      <c r="I1080" s="297">
        <v>0</v>
      </c>
      <c r="J1080" s="283">
        <f>SUM(J1081:J1096)</f>
        <v>0</v>
      </c>
      <c r="K1080" s="283">
        <f>SUM(K1081:K1096)</f>
        <v>1623750</v>
      </c>
      <c r="L1080" s="284"/>
    </row>
    <row r="1081" spans="1:12" ht="15" customHeight="1" x14ac:dyDescent="0.25">
      <c r="A1081" s="368" t="s">
        <v>3392</v>
      </c>
      <c r="B1081" s="288" t="s">
        <v>136</v>
      </c>
      <c r="C1081" s="288" t="s">
        <v>136</v>
      </c>
      <c r="D1081" s="288" t="s">
        <v>3414</v>
      </c>
      <c r="E1081" s="299" t="s">
        <v>3456</v>
      </c>
      <c r="F1081" s="300" t="s">
        <v>3456</v>
      </c>
      <c r="G1081" s="296" t="s">
        <v>3457</v>
      </c>
      <c r="H1081" s="292"/>
      <c r="I1081" s="297">
        <v>844500</v>
      </c>
      <c r="J1081" s="301"/>
      <c r="K1081" s="301">
        <f t="shared" ref="K1081:K1096" si="49">+I1081+J1081</f>
        <v>844500</v>
      </c>
      <c r="L1081" s="284"/>
    </row>
    <row r="1082" spans="1:12" ht="15" customHeight="1" x14ac:dyDescent="0.25">
      <c r="A1082" s="368" t="s">
        <v>3392</v>
      </c>
      <c r="B1082" s="288" t="s">
        <v>138</v>
      </c>
      <c r="C1082" s="288" t="s">
        <v>138</v>
      </c>
      <c r="D1082" s="288" t="s">
        <v>3417</v>
      </c>
      <c r="E1082" s="299" t="s">
        <v>3458</v>
      </c>
      <c r="F1082" s="300" t="s">
        <v>3458</v>
      </c>
      <c r="G1082" s="296" t="s">
        <v>3459</v>
      </c>
      <c r="H1082" s="292"/>
      <c r="I1082" s="297">
        <v>209250</v>
      </c>
      <c r="J1082" s="301"/>
      <c r="K1082" s="301">
        <f t="shared" si="49"/>
        <v>209250</v>
      </c>
      <c r="L1082" s="284"/>
    </row>
    <row r="1083" spans="1:12" ht="15" customHeight="1" x14ac:dyDescent="0.25">
      <c r="A1083" s="368" t="s">
        <v>3392</v>
      </c>
      <c r="B1083" s="288"/>
      <c r="C1083" s="288" t="s">
        <v>140</v>
      </c>
      <c r="D1083" s="288" t="s">
        <v>3420</v>
      </c>
      <c r="E1083" s="299"/>
      <c r="F1083" s="295" t="s">
        <v>3460</v>
      </c>
      <c r="G1083" s="296" t="s">
        <v>3422</v>
      </c>
      <c r="H1083" s="292"/>
      <c r="I1083" s="297">
        <v>0</v>
      </c>
      <c r="J1083" s="301"/>
      <c r="K1083" s="301">
        <f t="shared" si="49"/>
        <v>0</v>
      </c>
      <c r="L1083" s="284"/>
    </row>
    <row r="1084" spans="1:12" ht="15" customHeight="1" x14ac:dyDescent="0.25">
      <c r="A1084" s="368" t="s">
        <v>3392</v>
      </c>
      <c r="B1084" s="288" t="s">
        <v>143</v>
      </c>
      <c r="C1084" s="288" t="s">
        <v>143</v>
      </c>
      <c r="D1084" s="288" t="s">
        <v>3423</v>
      </c>
      <c r="E1084" s="299" t="s">
        <v>3461</v>
      </c>
      <c r="F1084" s="300" t="s">
        <v>3461</v>
      </c>
      <c r="G1084" s="296" t="s">
        <v>3462</v>
      </c>
      <c r="H1084" s="292"/>
      <c r="I1084" s="297">
        <v>0</v>
      </c>
      <c r="J1084" s="301"/>
      <c r="K1084" s="301">
        <f t="shared" si="49"/>
        <v>0</v>
      </c>
      <c r="L1084" s="284"/>
    </row>
    <row r="1085" spans="1:12" ht="15" customHeight="1" x14ac:dyDescent="0.25">
      <c r="A1085" s="368" t="s">
        <v>3392</v>
      </c>
      <c r="B1085" s="288" t="s">
        <v>145</v>
      </c>
      <c r="C1085" s="288" t="s">
        <v>145</v>
      </c>
      <c r="D1085" s="288" t="s">
        <v>3428</v>
      </c>
      <c r="E1085" s="299" t="s">
        <v>3463</v>
      </c>
      <c r="F1085" s="300" t="s">
        <v>3463</v>
      </c>
      <c r="G1085" s="296" t="s">
        <v>3464</v>
      </c>
      <c r="H1085" s="292"/>
      <c r="I1085" s="297">
        <v>131250</v>
      </c>
      <c r="J1085" s="301"/>
      <c r="K1085" s="301">
        <f t="shared" si="49"/>
        <v>131250</v>
      </c>
      <c r="L1085" s="284"/>
    </row>
    <row r="1086" spans="1:12" ht="15" customHeight="1" x14ac:dyDescent="0.25">
      <c r="A1086" s="368" t="s">
        <v>3392</v>
      </c>
      <c r="B1086" s="288" t="s">
        <v>147</v>
      </c>
      <c r="C1086" s="288" t="s">
        <v>147</v>
      </c>
      <c r="D1086" s="288" t="s">
        <v>3423</v>
      </c>
      <c r="E1086" s="299" t="s">
        <v>3465</v>
      </c>
      <c r="F1086" s="300" t="s">
        <v>3465</v>
      </c>
      <c r="G1086" s="296" t="s">
        <v>3466</v>
      </c>
      <c r="H1086" s="292"/>
      <c r="I1086" s="297">
        <v>52500</v>
      </c>
      <c r="J1086" s="301"/>
      <c r="K1086" s="301">
        <f t="shared" si="49"/>
        <v>52500</v>
      </c>
      <c r="L1086" s="284"/>
    </row>
    <row r="1087" spans="1:12" ht="15" customHeight="1" x14ac:dyDescent="0.25">
      <c r="A1087" s="368" t="s">
        <v>3392</v>
      </c>
      <c r="B1087" s="288" t="s">
        <v>149</v>
      </c>
      <c r="C1087" s="288" t="s">
        <v>149</v>
      </c>
      <c r="D1087" s="288" t="s">
        <v>3423</v>
      </c>
      <c r="E1087" s="299" t="s">
        <v>3467</v>
      </c>
      <c r="F1087" s="300" t="s">
        <v>3467</v>
      </c>
      <c r="G1087" s="296" t="s">
        <v>3468</v>
      </c>
      <c r="H1087" s="292"/>
      <c r="I1087" s="297">
        <v>76500</v>
      </c>
      <c r="J1087" s="301"/>
      <c r="K1087" s="301">
        <f t="shared" si="49"/>
        <v>76500</v>
      </c>
      <c r="L1087" s="284"/>
    </row>
    <row r="1088" spans="1:12" ht="15" customHeight="1" x14ac:dyDescent="0.25">
      <c r="A1088" s="368" t="s">
        <v>3392</v>
      </c>
      <c r="B1088" s="288" t="s">
        <v>151</v>
      </c>
      <c r="C1088" s="288" t="s">
        <v>151</v>
      </c>
      <c r="D1088" s="288" t="s">
        <v>3423</v>
      </c>
      <c r="E1088" s="299" t="s">
        <v>3469</v>
      </c>
      <c r="F1088" s="300" t="s">
        <v>3469</v>
      </c>
      <c r="G1088" s="296" t="s">
        <v>3470</v>
      </c>
      <c r="H1088" s="292"/>
      <c r="I1088" s="297">
        <v>270750</v>
      </c>
      <c r="J1088" s="301"/>
      <c r="K1088" s="301">
        <f t="shared" si="49"/>
        <v>270750</v>
      </c>
      <c r="L1088" s="284"/>
    </row>
    <row r="1089" spans="1:12" ht="15" customHeight="1" x14ac:dyDescent="0.25">
      <c r="A1089" s="368" t="s">
        <v>3392</v>
      </c>
      <c r="B1089" s="288" t="s">
        <v>153</v>
      </c>
      <c r="C1089" s="288" t="s">
        <v>153</v>
      </c>
      <c r="D1089" s="288" t="s">
        <v>3437</v>
      </c>
      <c r="E1089" s="299" t="s">
        <v>3471</v>
      </c>
      <c r="F1089" s="300" t="s">
        <v>3471</v>
      </c>
      <c r="G1089" s="296" t="s">
        <v>3472</v>
      </c>
      <c r="H1089" s="292"/>
      <c r="I1089" s="297">
        <v>39000</v>
      </c>
      <c r="J1089" s="301"/>
      <c r="K1089" s="301">
        <f t="shared" si="49"/>
        <v>39000</v>
      </c>
      <c r="L1089" s="284"/>
    </row>
    <row r="1090" spans="1:12" ht="15" customHeight="1" x14ac:dyDescent="0.25">
      <c r="A1090" s="368" t="s">
        <v>3392</v>
      </c>
      <c r="B1090" s="288" t="s">
        <v>3473</v>
      </c>
      <c r="C1090" s="288" t="s">
        <v>163</v>
      </c>
      <c r="D1090" s="288" t="s">
        <v>3440</v>
      </c>
      <c r="E1090" s="299" t="s">
        <v>3474</v>
      </c>
      <c r="F1090" s="300" t="s">
        <v>3474</v>
      </c>
      <c r="G1090" s="296" t="s">
        <v>3475</v>
      </c>
      <c r="H1090" s="292"/>
      <c r="I1090" s="297">
        <v>0</v>
      </c>
      <c r="J1090" s="301"/>
      <c r="K1090" s="301">
        <f t="shared" si="49"/>
        <v>0</v>
      </c>
      <c r="L1090" s="284"/>
    </row>
    <row r="1091" spans="1:12" ht="15" customHeight="1" x14ac:dyDescent="0.25">
      <c r="A1091" s="368" t="s">
        <v>3392</v>
      </c>
      <c r="B1091" s="288"/>
      <c r="C1091" s="288" t="s">
        <v>155</v>
      </c>
      <c r="D1091" s="288" t="s">
        <v>3440</v>
      </c>
      <c r="E1091" s="299"/>
      <c r="F1091" s="295" t="s">
        <v>3476</v>
      </c>
      <c r="G1091" s="296" t="s">
        <v>3477</v>
      </c>
      <c r="H1091" s="292"/>
      <c r="I1091" s="297">
        <v>0</v>
      </c>
      <c r="J1091" s="301"/>
      <c r="K1091" s="301">
        <f t="shared" si="49"/>
        <v>0</v>
      </c>
      <c r="L1091" s="284"/>
    </row>
    <row r="1092" spans="1:12" ht="15" customHeight="1" x14ac:dyDescent="0.25">
      <c r="A1092" s="368" t="s">
        <v>3392</v>
      </c>
      <c r="B1092" s="288"/>
      <c r="C1092" s="288" t="s">
        <v>157</v>
      </c>
      <c r="D1092" s="288" t="s">
        <v>3440</v>
      </c>
      <c r="E1092" s="299"/>
      <c r="F1092" s="326" t="s">
        <v>3478</v>
      </c>
      <c r="G1092" s="296" t="s">
        <v>3479</v>
      </c>
      <c r="H1092" s="292"/>
      <c r="I1092" s="297">
        <v>0</v>
      </c>
      <c r="J1092" s="301"/>
      <c r="K1092" s="301">
        <f t="shared" si="49"/>
        <v>0</v>
      </c>
      <c r="L1092" s="284"/>
    </row>
    <row r="1093" spans="1:12" ht="15" customHeight="1" x14ac:dyDescent="0.25">
      <c r="A1093" s="368" t="s">
        <v>3392</v>
      </c>
      <c r="B1093" s="288" t="s">
        <v>159</v>
      </c>
      <c r="C1093" s="288" t="s">
        <v>159</v>
      </c>
      <c r="D1093" s="288" t="s">
        <v>3449</v>
      </c>
      <c r="E1093" s="299" t="s">
        <v>3480</v>
      </c>
      <c r="F1093" s="300" t="s">
        <v>3480</v>
      </c>
      <c r="G1093" s="296" t="s">
        <v>3481</v>
      </c>
      <c r="H1093" s="292"/>
      <c r="I1093" s="297">
        <v>0</v>
      </c>
      <c r="J1093" s="301"/>
      <c r="K1093" s="301">
        <f t="shared" si="49"/>
        <v>0</v>
      </c>
      <c r="L1093" s="284"/>
    </row>
    <row r="1094" spans="1:12" ht="15" customHeight="1" x14ac:dyDescent="0.25">
      <c r="A1094" s="368" t="s">
        <v>3392</v>
      </c>
      <c r="B1094" s="288" t="s">
        <v>161</v>
      </c>
      <c r="C1094" s="288" t="s">
        <v>161</v>
      </c>
      <c r="D1094" s="288"/>
      <c r="E1094" s="299" t="s">
        <v>3482</v>
      </c>
      <c r="F1094" s="300" t="s">
        <v>3482</v>
      </c>
      <c r="G1094" s="296" t="s">
        <v>3483</v>
      </c>
      <c r="H1094" s="292"/>
      <c r="I1094" s="297">
        <v>0</v>
      </c>
      <c r="J1094" s="301"/>
      <c r="K1094" s="301">
        <f t="shared" si="49"/>
        <v>0</v>
      </c>
      <c r="L1094" s="284"/>
    </row>
    <row r="1095" spans="1:12" ht="15" customHeight="1" x14ac:dyDescent="0.25">
      <c r="A1095" s="368" t="s">
        <v>3392</v>
      </c>
      <c r="B1095" s="288" t="s">
        <v>167</v>
      </c>
      <c r="C1095" s="288" t="s">
        <v>167</v>
      </c>
      <c r="D1095" s="288" t="s">
        <v>3440</v>
      </c>
      <c r="E1095" s="299" t="s">
        <v>3484</v>
      </c>
      <c r="F1095" s="300" t="s">
        <v>3484</v>
      </c>
      <c r="G1095" s="296" t="s">
        <v>3485</v>
      </c>
      <c r="H1095" s="292"/>
      <c r="I1095" s="297">
        <v>0</v>
      </c>
      <c r="J1095" s="301"/>
      <c r="K1095" s="301">
        <f t="shared" si="49"/>
        <v>0</v>
      </c>
      <c r="L1095" s="284"/>
    </row>
    <row r="1096" spans="1:12" ht="15" customHeight="1" x14ac:dyDescent="0.25">
      <c r="A1096" s="368" t="s">
        <v>3392</v>
      </c>
      <c r="B1096" s="288" t="s">
        <v>169</v>
      </c>
      <c r="C1096" s="288" t="s">
        <v>169</v>
      </c>
      <c r="D1096" s="288" t="s">
        <v>3440</v>
      </c>
      <c r="E1096" s="299" t="s">
        <v>3486</v>
      </c>
      <c r="F1096" s="300" t="s">
        <v>3486</v>
      </c>
      <c r="G1096" s="296" t="s">
        <v>3487</v>
      </c>
      <c r="H1096" s="292"/>
      <c r="I1096" s="297">
        <v>0</v>
      </c>
      <c r="J1096" s="301"/>
      <c r="K1096" s="301">
        <f t="shared" si="49"/>
        <v>0</v>
      </c>
      <c r="L1096" s="284"/>
    </row>
    <row r="1097" spans="1:12" ht="15" customHeight="1" x14ac:dyDescent="0.25">
      <c r="A1097" s="279"/>
      <c r="B1097" s="279"/>
      <c r="C1097" s="279"/>
      <c r="D1097" s="279"/>
      <c r="E1097" s="285" t="s">
        <v>3488</v>
      </c>
      <c r="F1097" s="286" t="s">
        <v>3488</v>
      </c>
      <c r="G1097" s="282" t="s">
        <v>3489</v>
      </c>
      <c r="H1097" s="283">
        <f>SUM(H1098:H1107)</f>
        <v>0</v>
      </c>
      <c r="I1097" s="297">
        <v>0</v>
      </c>
      <c r="J1097" s="283">
        <f>SUM(J1098:J1107)</f>
        <v>0</v>
      </c>
      <c r="K1097" s="283">
        <f>SUM(K1098:K1107)</f>
        <v>0</v>
      </c>
      <c r="L1097" s="284"/>
    </row>
    <row r="1098" spans="1:12" ht="15" customHeight="1" x14ac:dyDescent="0.25">
      <c r="A1098" s="368" t="s">
        <v>3392</v>
      </c>
      <c r="B1098" s="288" t="s">
        <v>131</v>
      </c>
      <c r="C1098" s="288" t="s">
        <v>131</v>
      </c>
      <c r="D1098" s="288" t="s">
        <v>3490</v>
      </c>
      <c r="E1098" s="299" t="s">
        <v>3491</v>
      </c>
      <c r="F1098" s="300" t="s">
        <v>3491</v>
      </c>
      <c r="G1098" s="296" t="s">
        <v>3492</v>
      </c>
      <c r="H1098" s="292"/>
      <c r="I1098" s="297">
        <v>0</v>
      </c>
      <c r="J1098" s="301"/>
      <c r="K1098" s="301">
        <f t="shared" ref="K1098:K1107" si="50">+I1098+J1098</f>
        <v>0</v>
      </c>
      <c r="L1098" s="284"/>
    </row>
    <row r="1099" spans="1:12" ht="15" customHeight="1" x14ac:dyDescent="0.25">
      <c r="A1099" s="368" t="s">
        <v>3392</v>
      </c>
      <c r="B1099" s="288" t="s">
        <v>171</v>
      </c>
      <c r="C1099" s="288" t="s">
        <v>171</v>
      </c>
      <c r="D1099" s="288" t="s">
        <v>3493</v>
      </c>
      <c r="E1099" s="299" t="s">
        <v>3494</v>
      </c>
      <c r="F1099" s="300" t="s">
        <v>3494</v>
      </c>
      <c r="G1099" s="296" t="s">
        <v>3495</v>
      </c>
      <c r="H1099" s="292"/>
      <c r="I1099" s="297">
        <v>0</v>
      </c>
      <c r="J1099" s="301"/>
      <c r="K1099" s="301">
        <f t="shared" si="50"/>
        <v>0</v>
      </c>
      <c r="L1099" s="284"/>
    </row>
    <row r="1100" spans="1:12" ht="15" customHeight="1" x14ac:dyDescent="0.25">
      <c r="A1100" s="368" t="s">
        <v>3392</v>
      </c>
      <c r="B1100" s="288"/>
      <c r="C1100" s="288" t="s">
        <v>173</v>
      </c>
      <c r="D1100" s="288" t="s">
        <v>3493</v>
      </c>
      <c r="E1100" s="299"/>
      <c r="F1100" s="326" t="s">
        <v>3496</v>
      </c>
      <c r="G1100" s="296" t="s">
        <v>3497</v>
      </c>
      <c r="H1100" s="292"/>
      <c r="I1100" s="297">
        <v>0</v>
      </c>
      <c r="J1100" s="301"/>
      <c r="K1100" s="301">
        <f t="shared" si="50"/>
        <v>0</v>
      </c>
      <c r="L1100" s="284"/>
    </row>
    <row r="1101" spans="1:12" ht="15" customHeight="1" x14ac:dyDescent="0.25">
      <c r="A1101" s="368" t="s">
        <v>3392</v>
      </c>
      <c r="B1101" s="288"/>
      <c r="C1101" s="288" t="s">
        <v>175</v>
      </c>
      <c r="D1101" s="288" t="s">
        <v>3498</v>
      </c>
      <c r="E1101" s="299"/>
      <c r="F1101" s="326" t="s">
        <v>3499</v>
      </c>
      <c r="G1101" s="296" t="s">
        <v>3500</v>
      </c>
      <c r="H1101" s="292"/>
      <c r="I1101" s="297">
        <v>0</v>
      </c>
      <c r="J1101" s="301"/>
      <c r="K1101" s="301">
        <f t="shared" si="50"/>
        <v>0</v>
      </c>
      <c r="L1101" s="284"/>
    </row>
    <row r="1102" spans="1:12" ht="15" customHeight="1" x14ac:dyDescent="0.25">
      <c r="A1102" s="368" t="s">
        <v>3392</v>
      </c>
      <c r="B1102" s="288" t="s">
        <v>179</v>
      </c>
      <c r="C1102" s="288" t="s">
        <v>179</v>
      </c>
      <c r="D1102" s="288" t="s">
        <v>3414</v>
      </c>
      <c r="E1102" s="299" t="s">
        <v>3501</v>
      </c>
      <c r="F1102" s="300" t="s">
        <v>3501</v>
      </c>
      <c r="G1102" s="296" t="s">
        <v>3502</v>
      </c>
      <c r="H1102" s="292"/>
      <c r="I1102" s="297">
        <v>0</v>
      </c>
      <c r="J1102" s="301"/>
      <c r="K1102" s="301">
        <f t="shared" si="50"/>
        <v>0</v>
      </c>
      <c r="L1102" s="284"/>
    </row>
    <row r="1103" spans="1:12" ht="15" customHeight="1" x14ac:dyDescent="0.25">
      <c r="A1103" s="368" t="s">
        <v>3392</v>
      </c>
      <c r="B1103" s="288" t="s">
        <v>181</v>
      </c>
      <c r="C1103" s="288" t="s">
        <v>181</v>
      </c>
      <c r="D1103" s="288" t="s">
        <v>3449</v>
      </c>
      <c r="E1103" s="299" t="s">
        <v>3503</v>
      </c>
      <c r="F1103" s="300" t="s">
        <v>3503</v>
      </c>
      <c r="G1103" s="296" t="s">
        <v>3504</v>
      </c>
      <c r="H1103" s="292"/>
      <c r="I1103" s="297">
        <v>0</v>
      </c>
      <c r="J1103" s="301"/>
      <c r="K1103" s="301">
        <f t="shared" si="50"/>
        <v>0</v>
      </c>
      <c r="L1103" s="284"/>
    </row>
    <row r="1104" spans="1:12" ht="15" customHeight="1" x14ac:dyDescent="0.25">
      <c r="A1104" s="368" t="s">
        <v>3392</v>
      </c>
      <c r="B1104" s="288"/>
      <c r="C1104" s="288" t="s">
        <v>183</v>
      </c>
      <c r="D1104" s="288" t="s">
        <v>3505</v>
      </c>
      <c r="E1104" s="299"/>
      <c r="F1104" s="326" t="s">
        <v>3506</v>
      </c>
      <c r="G1104" s="296" t="s">
        <v>3507</v>
      </c>
      <c r="H1104" s="292"/>
      <c r="I1104" s="297">
        <v>0</v>
      </c>
      <c r="J1104" s="301"/>
      <c r="K1104" s="301">
        <f t="shared" si="50"/>
        <v>0</v>
      </c>
      <c r="L1104" s="284"/>
    </row>
    <row r="1105" spans="1:12" ht="15" customHeight="1" x14ac:dyDescent="0.25">
      <c r="A1105" s="368" t="s">
        <v>3392</v>
      </c>
      <c r="B1105" s="288" t="s">
        <v>185</v>
      </c>
      <c r="C1105" s="288" t="s">
        <v>185</v>
      </c>
      <c r="D1105" s="288" t="s">
        <v>3508</v>
      </c>
      <c r="E1105" s="299" t="s">
        <v>3509</v>
      </c>
      <c r="F1105" s="300" t="s">
        <v>3509</v>
      </c>
      <c r="G1105" s="296" t="s">
        <v>3510</v>
      </c>
      <c r="H1105" s="292"/>
      <c r="I1105" s="297">
        <v>0</v>
      </c>
      <c r="J1105" s="301"/>
      <c r="K1105" s="301">
        <f t="shared" si="50"/>
        <v>0</v>
      </c>
      <c r="L1105" s="284"/>
    </row>
    <row r="1106" spans="1:12" ht="15" customHeight="1" x14ac:dyDescent="0.25">
      <c r="A1106" s="368" t="s">
        <v>3392</v>
      </c>
      <c r="B1106" s="288" t="s">
        <v>187</v>
      </c>
      <c r="C1106" s="288" t="s">
        <v>187</v>
      </c>
      <c r="D1106" s="288" t="s">
        <v>3423</v>
      </c>
      <c r="E1106" s="299" t="s">
        <v>3511</v>
      </c>
      <c r="F1106" s="300" t="s">
        <v>3511</v>
      </c>
      <c r="G1106" s="296" t="s">
        <v>3512</v>
      </c>
      <c r="H1106" s="292"/>
      <c r="I1106" s="297">
        <v>0</v>
      </c>
      <c r="J1106" s="301"/>
      <c r="K1106" s="301">
        <f t="shared" si="50"/>
        <v>0</v>
      </c>
      <c r="L1106" s="284"/>
    </row>
    <row r="1107" spans="1:12" ht="15" customHeight="1" x14ac:dyDescent="0.25">
      <c r="A1107" s="368" t="s">
        <v>3392</v>
      </c>
      <c r="B1107" s="288" t="s">
        <v>189</v>
      </c>
      <c r="C1107" s="288" t="s">
        <v>189</v>
      </c>
      <c r="D1107" s="288" t="s">
        <v>3393</v>
      </c>
      <c r="E1107" s="304" t="s">
        <v>3513</v>
      </c>
      <c r="F1107" s="305" t="s">
        <v>3513</v>
      </c>
      <c r="G1107" s="306" t="s">
        <v>3514</v>
      </c>
      <c r="H1107" s="370"/>
      <c r="I1107" s="297">
        <v>0</v>
      </c>
      <c r="J1107" s="308"/>
      <c r="K1107" s="308">
        <f t="shared" si="50"/>
        <v>0</v>
      </c>
      <c r="L1107" s="284"/>
    </row>
    <row r="1108" spans="1:12" ht="15" customHeight="1" x14ac:dyDescent="0.25">
      <c r="A1108" s="279"/>
      <c r="B1108" s="279"/>
      <c r="C1108" s="279"/>
      <c r="D1108" s="279"/>
      <c r="E1108" s="285" t="s">
        <v>3515</v>
      </c>
      <c r="F1108" s="286" t="s">
        <v>3515</v>
      </c>
      <c r="G1108" s="282" t="s">
        <v>3516</v>
      </c>
      <c r="H1108" s="283">
        <f>SUM(H1109:H1115)</f>
        <v>0</v>
      </c>
      <c r="I1108" s="297">
        <v>0</v>
      </c>
      <c r="J1108" s="283">
        <f>SUM(J1109:J1115)</f>
        <v>0</v>
      </c>
      <c r="K1108" s="283">
        <f>SUM(K1109:K1115)</f>
        <v>201109.61</v>
      </c>
      <c r="L1108" s="284"/>
    </row>
    <row r="1109" spans="1:12" ht="15" customHeight="1" x14ac:dyDescent="0.25">
      <c r="A1109" s="293" t="s">
        <v>3517</v>
      </c>
      <c r="B1109" s="288" t="s">
        <v>275</v>
      </c>
      <c r="C1109" s="288" t="s">
        <v>275</v>
      </c>
      <c r="D1109" s="288" t="s">
        <v>3518</v>
      </c>
      <c r="E1109" s="294" t="s">
        <v>3519</v>
      </c>
      <c r="F1109" s="346" t="s">
        <v>3519</v>
      </c>
      <c r="G1109" s="296" t="s">
        <v>3520</v>
      </c>
      <c r="H1109" s="292"/>
      <c r="I1109" s="297">
        <v>25013.34</v>
      </c>
      <c r="J1109" s="301"/>
      <c r="K1109" s="301">
        <f t="shared" ref="K1109:K1115" si="51">+I1109+J1109</f>
        <v>25013.34</v>
      </c>
      <c r="L1109" s="284"/>
    </row>
    <row r="1110" spans="1:12" ht="15" customHeight="1" x14ac:dyDescent="0.25">
      <c r="A1110" s="293" t="s">
        <v>3517</v>
      </c>
      <c r="B1110" s="288" t="s">
        <v>277</v>
      </c>
      <c r="C1110" s="288" t="s">
        <v>277</v>
      </c>
      <c r="D1110" s="288" t="s">
        <v>3518</v>
      </c>
      <c r="E1110" s="294" t="s">
        <v>3521</v>
      </c>
      <c r="F1110" s="346" t="s">
        <v>3521</v>
      </c>
      <c r="G1110" s="296" t="s">
        <v>3522</v>
      </c>
      <c r="H1110" s="292"/>
      <c r="I1110" s="297">
        <v>0</v>
      </c>
      <c r="J1110" s="301"/>
      <c r="K1110" s="301">
        <f t="shared" si="51"/>
        <v>0</v>
      </c>
      <c r="L1110" s="284"/>
    </row>
    <row r="1111" spans="1:12" ht="15" customHeight="1" x14ac:dyDescent="0.25">
      <c r="A1111" s="368" t="s">
        <v>3392</v>
      </c>
      <c r="B1111" s="288" t="s">
        <v>189</v>
      </c>
      <c r="C1111" s="288" t="s">
        <v>189</v>
      </c>
      <c r="D1111" s="288" t="s">
        <v>3393</v>
      </c>
      <c r="E1111" s="294" t="s">
        <v>3523</v>
      </c>
      <c r="F1111" s="346" t="s">
        <v>3523</v>
      </c>
      <c r="G1111" s="296" t="s">
        <v>3524</v>
      </c>
      <c r="H1111" s="292"/>
      <c r="I1111" s="297">
        <v>41442</v>
      </c>
      <c r="J1111" s="301"/>
      <c r="K1111" s="301">
        <f t="shared" si="51"/>
        <v>41442</v>
      </c>
      <c r="L1111" s="284"/>
    </row>
    <row r="1112" spans="1:12" ht="15" customHeight="1" x14ac:dyDescent="0.25">
      <c r="A1112" s="293" t="s">
        <v>3517</v>
      </c>
      <c r="B1112" s="288" t="s">
        <v>275</v>
      </c>
      <c r="C1112" s="288" t="s">
        <v>275</v>
      </c>
      <c r="D1112" s="288" t="s">
        <v>3518</v>
      </c>
      <c r="E1112" s="299" t="s">
        <v>3525</v>
      </c>
      <c r="F1112" s="300" t="s">
        <v>3525</v>
      </c>
      <c r="G1112" s="296" t="s">
        <v>3526</v>
      </c>
      <c r="H1112" s="292"/>
      <c r="I1112" s="297">
        <v>0</v>
      </c>
      <c r="J1112" s="301"/>
      <c r="K1112" s="301">
        <f t="shared" si="51"/>
        <v>0</v>
      </c>
      <c r="L1112" s="284"/>
    </row>
    <row r="1113" spans="1:12" ht="15" customHeight="1" x14ac:dyDescent="0.25">
      <c r="A1113" s="293" t="s">
        <v>3517</v>
      </c>
      <c r="B1113" s="288" t="s">
        <v>275</v>
      </c>
      <c r="C1113" s="288" t="s">
        <v>275</v>
      </c>
      <c r="D1113" s="288" t="s">
        <v>3518</v>
      </c>
      <c r="E1113" s="299" t="s">
        <v>3527</v>
      </c>
      <c r="F1113" s="300" t="s">
        <v>3527</v>
      </c>
      <c r="G1113" s="296" t="s">
        <v>3528</v>
      </c>
      <c r="H1113" s="292"/>
      <c r="I1113" s="297">
        <v>0</v>
      </c>
      <c r="J1113" s="301"/>
      <c r="K1113" s="301">
        <f t="shared" si="51"/>
        <v>0</v>
      </c>
      <c r="L1113" s="284"/>
    </row>
    <row r="1114" spans="1:12" ht="15" customHeight="1" x14ac:dyDescent="0.25">
      <c r="A1114" s="293" t="s">
        <v>3517</v>
      </c>
      <c r="B1114" s="288" t="s">
        <v>275</v>
      </c>
      <c r="C1114" s="288" t="s">
        <v>275</v>
      </c>
      <c r="D1114" s="288" t="s">
        <v>3518</v>
      </c>
      <c r="E1114" s="299" t="s">
        <v>3529</v>
      </c>
      <c r="F1114" s="300" t="s">
        <v>3529</v>
      </c>
      <c r="G1114" s="296" t="s">
        <v>3530</v>
      </c>
      <c r="H1114" s="292"/>
      <c r="I1114" s="297">
        <v>134654.26999999999</v>
      </c>
      <c r="J1114" s="301"/>
      <c r="K1114" s="301">
        <f t="shared" si="51"/>
        <v>134654.26999999999</v>
      </c>
      <c r="L1114" s="284"/>
    </row>
    <row r="1115" spans="1:12" ht="15" customHeight="1" x14ac:dyDescent="0.25">
      <c r="A1115" s="293" t="s">
        <v>3517</v>
      </c>
      <c r="B1115" s="288"/>
      <c r="C1115" s="288" t="s">
        <v>279</v>
      </c>
      <c r="D1115" s="288" t="s">
        <v>3518</v>
      </c>
      <c r="E1115" s="299"/>
      <c r="F1115" s="295" t="s">
        <v>3531</v>
      </c>
      <c r="G1115" s="296" t="s">
        <v>3532</v>
      </c>
      <c r="H1115" s="292"/>
      <c r="I1115" s="297">
        <v>0</v>
      </c>
      <c r="J1115" s="301"/>
      <c r="K1115" s="301">
        <f t="shared" si="51"/>
        <v>0</v>
      </c>
      <c r="L1115" s="284"/>
    </row>
    <row r="1116" spans="1:12" ht="15" customHeight="1" x14ac:dyDescent="0.25">
      <c r="A1116" s="279"/>
      <c r="B1116" s="279"/>
      <c r="C1116" s="279"/>
      <c r="D1116" s="279"/>
      <c r="E1116" s="285" t="s">
        <v>3533</v>
      </c>
      <c r="F1116" s="286" t="s">
        <v>3533</v>
      </c>
      <c r="G1116" s="282" t="s">
        <v>3534</v>
      </c>
      <c r="H1116" s="283">
        <f>SUM(H1117:H1120)</f>
        <v>0</v>
      </c>
      <c r="I1116" s="297">
        <v>0</v>
      </c>
      <c r="J1116" s="283">
        <f>SUM(J1117:J1120)</f>
        <v>0</v>
      </c>
      <c r="K1116" s="283">
        <f>SUM(K1117:K1120)</f>
        <v>226178.61000000002</v>
      </c>
      <c r="L1116" s="284"/>
    </row>
    <row r="1117" spans="1:12" ht="15" customHeight="1" x14ac:dyDescent="0.25">
      <c r="A1117" s="293" t="s">
        <v>3517</v>
      </c>
      <c r="B1117" s="311" t="s">
        <v>275</v>
      </c>
      <c r="C1117" s="311" t="s">
        <v>275</v>
      </c>
      <c r="D1117" s="311" t="s">
        <v>3518</v>
      </c>
      <c r="E1117" s="319" t="s">
        <v>3535</v>
      </c>
      <c r="F1117" s="320" t="s">
        <v>3535</v>
      </c>
      <c r="G1117" s="321" t="s">
        <v>3536</v>
      </c>
      <c r="H1117" s="322"/>
      <c r="I1117" s="297">
        <v>0</v>
      </c>
      <c r="J1117" s="323"/>
      <c r="K1117" s="323">
        <f>+I1117+J1117</f>
        <v>0</v>
      </c>
      <c r="L1117" s="284"/>
    </row>
    <row r="1118" spans="1:12" ht="15" customHeight="1" x14ac:dyDescent="0.25">
      <c r="A1118" s="293" t="s">
        <v>3517</v>
      </c>
      <c r="B1118" s="311" t="s">
        <v>277</v>
      </c>
      <c r="C1118" s="311" t="s">
        <v>277</v>
      </c>
      <c r="D1118" s="311" t="s">
        <v>3518</v>
      </c>
      <c r="E1118" s="319" t="s">
        <v>3537</v>
      </c>
      <c r="F1118" s="320" t="s">
        <v>3537</v>
      </c>
      <c r="G1118" s="321" t="s">
        <v>3538</v>
      </c>
      <c r="H1118" s="322"/>
      <c r="I1118" s="297">
        <v>108033.75</v>
      </c>
      <c r="J1118" s="323"/>
      <c r="K1118" s="323">
        <f>+I1118+J1118</f>
        <v>108033.75</v>
      </c>
      <c r="L1118" s="284"/>
    </row>
    <row r="1119" spans="1:12" ht="15" customHeight="1" x14ac:dyDescent="0.25">
      <c r="A1119" s="293" t="s">
        <v>3517</v>
      </c>
      <c r="B1119" s="311" t="s">
        <v>275</v>
      </c>
      <c r="C1119" s="311" t="s">
        <v>275</v>
      </c>
      <c r="D1119" s="311" t="s">
        <v>3518</v>
      </c>
      <c r="E1119" s="319" t="s">
        <v>3539</v>
      </c>
      <c r="F1119" s="320" t="s">
        <v>3539</v>
      </c>
      <c r="G1119" s="321" t="s">
        <v>3540</v>
      </c>
      <c r="H1119" s="322"/>
      <c r="I1119" s="297">
        <v>46689.51</v>
      </c>
      <c r="J1119" s="323"/>
      <c r="K1119" s="323">
        <f>+I1119+J1119</f>
        <v>46689.51</v>
      </c>
      <c r="L1119" s="284"/>
    </row>
    <row r="1120" spans="1:12" ht="15" customHeight="1" x14ac:dyDescent="0.25">
      <c r="A1120" s="293" t="s">
        <v>3517</v>
      </c>
      <c r="B1120" s="311" t="s">
        <v>279</v>
      </c>
      <c r="C1120" s="311" t="s">
        <v>279</v>
      </c>
      <c r="D1120" s="311" t="s">
        <v>3518</v>
      </c>
      <c r="E1120" s="369" t="s">
        <v>3541</v>
      </c>
      <c r="F1120" s="327" t="s">
        <v>3541</v>
      </c>
      <c r="G1120" s="321" t="s">
        <v>3542</v>
      </c>
      <c r="H1120" s="322"/>
      <c r="I1120" s="297">
        <v>71455.350000000006</v>
      </c>
      <c r="J1120" s="323"/>
      <c r="K1120" s="323">
        <f>+I1120+J1120</f>
        <v>71455.350000000006</v>
      </c>
      <c r="L1120" s="284"/>
    </row>
    <row r="1121" spans="1:12" ht="15" customHeight="1" x14ac:dyDescent="0.25">
      <c r="A1121" s="279"/>
      <c r="B1121" s="279"/>
      <c r="C1121" s="279"/>
      <c r="D1121" s="279"/>
      <c r="E1121" s="285" t="s">
        <v>3543</v>
      </c>
      <c r="F1121" s="286" t="s">
        <v>3543</v>
      </c>
      <c r="G1121" s="282" t="s">
        <v>3544</v>
      </c>
      <c r="H1121" s="283">
        <f>SUM(H1122:H1128)</f>
        <v>0</v>
      </c>
      <c r="I1121" s="297">
        <v>0</v>
      </c>
      <c r="J1121" s="283">
        <f>SUM(J1122:J1128)</f>
        <v>0</v>
      </c>
      <c r="K1121" s="283">
        <f>SUM(K1122:K1128)</f>
        <v>2489364.17</v>
      </c>
      <c r="L1121" s="284"/>
    </row>
    <row r="1122" spans="1:12" ht="15" customHeight="1" x14ac:dyDescent="0.25">
      <c r="A1122" s="287" t="s">
        <v>3545</v>
      </c>
      <c r="B1122" s="331" t="s">
        <v>193</v>
      </c>
      <c r="C1122" s="331" t="s">
        <v>193</v>
      </c>
      <c r="D1122" s="331" t="s">
        <v>3546</v>
      </c>
      <c r="E1122" s="312" t="s">
        <v>3547</v>
      </c>
      <c r="F1122" s="313" t="s">
        <v>3547</v>
      </c>
      <c r="G1122" s="314" t="s">
        <v>3548</v>
      </c>
      <c r="H1122" s="315"/>
      <c r="I1122" s="297">
        <v>0</v>
      </c>
      <c r="J1122" s="301"/>
      <c r="K1122" s="316">
        <f t="shared" ref="K1122:K1128" si="52">+I1122+J1122</f>
        <v>0</v>
      </c>
      <c r="L1122" s="284"/>
    </row>
    <row r="1123" spans="1:12" ht="15" customHeight="1" x14ac:dyDescent="0.25">
      <c r="A1123" s="293" t="s">
        <v>3545</v>
      </c>
      <c r="B1123" s="331" t="s">
        <v>195</v>
      </c>
      <c r="C1123" s="331" t="s">
        <v>195</v>
      </c>
      <c r="D1123" s="331" t="s">
        <v>3546</v>
      </c>
      <c r="E1123" s="317" t="s">
        <v>3549</v>
      </c>
      <c r="F1123" s="332" t="s">
        <v>3549</v>
      </c>
      <c r="G1123" s="314" t="s">
        <v>3550</v>
      </c>
      <c r="H1123" s="315"/>
      <c r="I1123" s="297">
        <v>2240534.11</v>
      </c>
      <c r="J1123" s="301"/>
      <c r="K1123" s="316">
        <f t="shared" si="52"/>
        <v>2240534.11</v>
      </c>
      <c r="L1123" s="284"/>
    </row>
    <row r="1124" spans="1:12" ht="15" customHeight="1" x14ac:dyDescent="0.25">
      <c r="A1124" s="293" t="s">
        <v>3545</v>
      </c>
      <c r="B1124" s="331" t="s">
        <v>197</v>
      </c>
      <c r="C1124" s="331" t="s">
        <v>197</v>
      </c>
      <c r="D1124" s="331" t="s">
        <v>3546</v>
      </c>
      <c r="E1124" s="312" t="s">
        <v>3551</v>
      </c>
      <c r="F1124" s="313" t="s">
        <v>3551</v>
      </c>
      <c r="G1124" s="314" t="s">
        <v>3552</v>
      </c>
      <c r="H1124" s="315"/>
      <c r="I1124" s="297">
        <v>650</v>
      </c>
      <c r="J1124" s="301"/>
      <c r="K1124" s="316">
        <f t="shared" si="52"/>
        <v>650</v>
      </c>
      <c r="L1124" s="284"/>
    </row>
    <row r="1125" spans="1:12" ht="15" customHeight="1" x14ac:dyDescent="0.25">
      <c r="A1125" s="293" t="s">
        <v>3545</v>
      </c>
      <c r="B1125" s="331" t="s">
        <v>199</v>
      </c>
      <c r="C1125" s="331" t="s">
        <v>199</v>
      </c>
      <c r="D1125" s="331" t="s">
        <v>3546</v>
      </c>
      <c r="E1125" s="312" t="s">
        <v>3553</v>
      </c>
      <c r="F1125" s="313" t="s">
        <v>3553</v>
      </c>
      <c r="G1125" s="314" t="s">
        <v>3554</v>
      </c>
      <c r="H1125" s="315"/>
      <c r="I1125" s="297">
        <v>228570.06</v>
      </c>
      <c r="J1125" s="301"/>
      <c r="K1125" s="316">
        <f t="shared" si="52"/>
        <v>228570.06</v>
      </c>
      <c r="L1125" s="284"/>
    </row>
    <row r="1126" spans="1:12" ht="15" customHeight="1" x14ac:dyDescent="0.25">
      <c r="A1126" s="293" t="s">
        <v>3545</v>
      </c>
      <c r="B1126" s="331" t="s">
        <v>201</v>
      </c>
      <c r="C1126" s="331" t="s">
        <v>201</v>
      </c>
      <c r="D1126" s="331" t="s">
        <v>3546</v>
      </c>
      <c r="E1126" s="317" t="s">
        <v>3555</v>
      </c>
      <c r="F1126" s="332" t="s">
        <v>3555</v>
      </c>
      <c r="G1126" s="314" t="s">
        <v>3556</v>
      </c>
      <c r="H1126" s="315"/>
      <c r="I1126" s="297">
        <v>19610</v>
      </c>
      <c r="J1126" s="301"/>
      <c r="K1126" s="316">
        <f t="shared" si="52"/>
        <v>19610</v>
      </c>
      <c r="L1126" s="284"/>
    </row>
    <row r="1127" spans="1:12" ht="15" customHeight="1" x14ac:dyDescent="0.25">
      <c r="A1127" s="293" t="s">
        <v>3557</v>
      </c>
      <c r="B1127" s="331" t="s">
        <v>203</v>
      </c>
      <c r="C1127" s="331" t="s">
        <v>203</v>
      </c>
      <c r="D1127" s="331" t="s">
        <v>3546</v>
      </c>
      <c r="E1127" s="312" t="s">
        <v>3558</v>
      </c>
      <c r="F1127" s="313" t="s">
        <v>3558</v>
      </c>
      <c r="G1127" s="314" t="s">
        <v>3559</v>
      </c>
      <c r="H1127" s="315"/>
      <c r="I1127" s="297">
        <v>0</v>
      </c>
      <c r="J1127" s="301"/>
      <c r="K1127" s="316">
        <f t="shared" si="52"/>
        <v>0</v>
      </c>
      <c r="L1127" s="284"/>
    </row>
    <row r="1128" spans="1:12" ht="15" customHeight="1" x14ac:dyDescent="0.25">
      <c r="A1128" s="287" t="s">
        <v>3557</v>
      </c>
      <c r="B1128" s="331" t="s">
        <v>205</v>
      </c>
      <c r="C1128" s="331" t="s">
        <v>205</v>
      </c>
      <c r="D1128" s="331" t="s">
        <v>3546</v>
      </c>
      <c r="E1128" s="312" t="s">
        <v>3560</v>
      </c>
      <c r="F1128" s="313" t="s">
        <v>3560</v>
      </c>
      <c r="G1128" s="314" t="s">
        <v>3561</v>
      </c>
      <c r="H1128" s="315"/>
      <c r="I1128" s="297">
        <v>0</v>
      </c>
      <c r="J1128" s="301"/>
      <c r="K1128" s="316">
        <f t="shared" si="52"/>
        <v>0</v>
      </c>
      <c r="L1128" s="284"/>
    </row>
    <row r="1129" spans="1:12" ht="15" customHeight="1" x14ac:dyDescent="0.25">
      <c r="A1129" s="279"/>
      <c r="B1129" s="279"/>
      <c r="C1129" s="279"/>
      <c r="D1129" s="279"/>
      <c r="E1129" s="285" t="s">
        <v>3562</v>
      </c>
      <c r="F1129" s="286" t="s">
        <v>3562</v>
      </c>
      <c r="G1129" s="282" t="s">
        <v>3563</v>
      </c>
      <c r="H1129" s="283">
        <f>+H1130</f>
        <v>0</v>
      </c>
      <c r="I1129" s="297">
        <v>0</v>
      </c>
      <c r="J1129" s="283">
        <f>+J1130</f>
        <v>0</v>
      </c>
      <c r="K1129" s="283">
        <f>+K1130</f>
        <v>622833.82000000007</v>
      </c>
      <c r="L1129" s="284"/>
    </row>
    <row r="1130" spans="1:12" ht="15" customHeight="1" x14ac:dyDescent="0.25">
      <c r="A1130" s="279"/>
      <c r="B1130" s="279"/>
      <c r="C1130" s="279"/>
      <c r="D1130" s="279"/>
      <c r="E1130" s="285" t="s">
        <v>3564</v>
      </c>
      <c r="F1130" s="286" t="s">
        <v>3564</v>
      </c>
      <c r="G1130" s="282" t="s">
        <v>3563</v>
      </c>
      <c r="H1130" s="283">
        <f>SUM(H1131:H1150)</f>
        <v>0</v>
      </c>
      <c r="I1130" s="297">
        <v>0</v>
      </c>
      <c r="J1130" s="283">
        <f>SUM(J1131:J1150)</f>
        <v>0</v>
      </c>
      <c r="K1130" s="283">
        <f>SUM(K1131:K1150)</f>
        <v>622833.82000000007</v>
      </c>
      <c r="L1130" s="284"/>
    </row>
    <row r="1131" spans="1:12" ht="15" customHeight="1" x14ac:dyDescent="0.25">
      <c r="A1131" s="287" t="s">
        <v>3565</v>
      </c>
      <c r="B1131" s="288" t="s">
        <v>247</v>
      </c>
      <c r="C1131" s="288" t="s">
        <v>247</v>
      </c>
      <c r="D1131" s="288" t="s">
        <v>3518</v>
      </c>
      <c r="E1131" s="299" t="s">
        <v>3566</v>
      </c>
      <c r="F1131" s="300" t="s">
        <v>3566</v>
      </c>
      <c r="G1131" s="296" t="s">
        <v>3567</v>
      </c>
      <c r="H1131" s="292"/>
      <c r="I1131" s="297">
        <v>0</v>
      </c>
      <c r="J1131" s="301"/>
      <c r="K1131" s="301">
        <f t="shared" ref="K1131:K1150" si="53">+I1131+J1131</f>
        <v>0</v>
      </c>
      <c r="L1131" s="284"/>
    </row>
    <row r="1132" spans="1:12" ht="15" customHeight="1" x14ac:dyDescent="0.25">
      <c r="A1132" s="366" t="s">
        <v>3392</v>
      </c>
      <c r="B1132" s="288" t="s">
        <v>129</v>
      </c>
      <c r="C1132" s="288" t="s">
        <v>129</v>
      </c>
      <c r="D1132" s="288" t="s">
        <v>3440</v>
      </c>
      <c r="E1132" s="299" t="s">
        <v>3568</v>
      </c>
      <c r="F1132" s="300" t="s">
        <v>3568</v>
      </c>
      <c r="G1132" s="296" t="s">
        <v>3569</v>
      </c>
      <c r="H1132" s="292"/>
      <c r="I1132" s="297">
        <v>7879.17</v>
      </c>
      <c r="J1132" s="301"/>
      <c r="K1132" s="301">
        <f t="shared" si="53"/>
        <v>7879.17</v>
      </c>
      <c r="L1132" s="284"/>
    </row>
    <row r="1133" spans="1:12" ht="15" customHeight="1" x14ac:dyDescent="0.25">
      <c r="A1133" s="366" t="s">
        <v>3392</v>
      </c>
      <c r="B1133" s="288" t="s">
        <v>189</v>
      </c>
      <c r="C1133" s="288" t="s">
        <v>189</v>
      </c>
      <c r="D1133" s="288" t="s">
        <v>3393</v>
      </c>
      <c r="E1133" s="329" t="s">
        <v>3570</v>
      </c>
      <c r="F1133" s="326" t="s">
        <v>3570</v>
      </c>
      <c r="G1133" s="296" t="s">
        <v>3571</v>
      </c>
      <c r="H1133" s="292"/>
      <c r="I1133" s="297">
        <v>0</v>
      </c>
      <c r="J1133" s="301"/>
      <c r="K1133" s="301">
        <f t="shared" si="53"/>
        <v>0</v>
      </c>
      <c r="L1133" s="284"/>
    </row>
    <row r="1134" spans="1:12" ht="15" customHeight="1" x14ac:dyDescent="0.25">
      <c r="A1134" s="287" t="s">
        <v>3565</v>
      </c>
      <c r="B1134" s="288" t="s">
        <v>233</v>
      </c>
      <c r="C1134" s="288" t="s">
        <v>233</v>
      </c>
      <c r="D1134" s="288" t="s">
        <v>3518</v>
      </c>
      <c r="E1134" s="299" t="s">
        <v>3572</v>
      </c>
      <c r="F1134" s="300" t="s">
        <v>3572</v>
      </c>
      <c r="G1134" s="296" t="s">
        <v>3573</v>
      </c>
      <c r="H1134" s="292"/>
      <c r="I1134" s="297">
        <v>0</v>
      </c>
      <c r="J1134" s="301"/>
      <c r="K1134" s="301">
        <f t="shared" si="53"/>
        <v>0</v>
      </c>
      <c r="L1134" s="284"/>
    </row>
    <row r="1135" spans="1:12" ht="15" customHeight="1" x14ac:dyDescent="0.25">
      <c r="A1135" s="287" t="s">
        <v>3565</v>
      </c>
      <c r="B1135" s="288" t="s">
        <v>233</v>
      </c>
      <c r="C1135" s="288" t="s">
        <v>233</v>
      </c>
      <c r="D1135" s="288" t="s">
        <v>3518</v>
      </c>
      <c r="E1135" s="299" t="s">
        <v>3574</v>
      </c>
      <c r="F1135" s="300" t="s">
        <v>3574</v>
      </c>
      <c r="G1135" s="296" t="s">
        <v>3575</v>
      </c>
      <c r="H1135" s="292"/>
      <c r="I1135" s="297">
        <v>119959.9</v>
      </c>
      <c r="J1135" s="301"/>
      <c r="K1135" s="301">
        <f t="shared" si="53"/>
        <v>119959.9</v>
      </c>
      <c r="L1135" s="284"/>
    </row>
    <row r="1136" spans="1:12" ht="15" customHeight="1" x14ac:dyDescent="0.25">
      <c r="A1136" s="287" t="s">
        <v>3565</v>
      </c>
      <c r="B1136" s="288" t="s">
        <v>247</v>
      </c>
      <c r="C1136" s="288" t="s">
        <v>247</v>
      </c>
      <c r="D1136" s="288" t="s">
        <v>3518</v>
      </c>
      <c r="E1136" s="294" t="s">
        <v>3576</v>
      </c>
      <c r="F1136" s="295" t="s">
        <v>3576</v>
      </c>
      <c r="G1136" s="296" t="s">
        <v>3577</v>
      </c>
      <c r="H1136" s="292"/>
      <c r="I1136" s="297">
        <v>297171.52</v>
      </c>
      <c r="J1136" s="301"/>
      <c r="K1136" s="301">
        <f t="shared" si="53"/>
        <v>297171.52</v>
      </c>
      <c r="L1136" s="284"/>
    </row>
    <row r="1137" spans="1:12" ht="15" customHeight="1" x14ac:dyDescent="0.25">
      <c r="A1137" s="287" t="s">
        <v>3565</v>
      </c>
      <c r="B1137" s="288" t="s">
        <v>209</v>
      </c>
      <c r="C1137" s="288" t="s">
        <v>209</v>
      </c>
      <c r="D1137" s="288" t="s">
        <v>3518</v>
      </c>
      <c r="E1137" s="294" t="s">
        <v>3578</v>
      </c>
      <c r="F1137" s="295" t="s">
        <v>3578</v>
      </c>
      <c r="G1137" s="296" t="s">
        <v>3579</v>
      </c>
      <c r="H1137" s="292"/>
      <c r="I1137" s="297">
        <v>5500</v>
      </c>
      <c r="J1137" s="301"/>
      <c r="K1137" s="301">
        <f t="shared" si="53"/>
        <v>5500</v>
      </c>
      <c r="L1137" s="284"/>
    </row>
    <row r="1138" spans="1:12" ht="15" customHeight="1" x14ac:dyDescent="0.25">
      <c r="A1138" s="287" t="s">
        <v>3565</v>
      </c>
      <c r="B1138" s="288" t="s">
        <v>219</v>
      </c>
      <c r="C1138" s="288" t="s">
        <v>219</v>
      </c>
      <c r="D1138" s="288" t="s">
        <v>3518</v>
      </c>
      <c r="E1138" s="299" t="s">
        <v>3580</v>
      </c>
      <c r="F1138" s="300" t="s">
        <v>3580</v>
      </c>
      <c r="G1138" s="296" t="s">
        <v>3581</v>
      </c>
      <c r="H1138" s="292"/>
      <c r="I1138" s="297">
        <v>0</v>
      </c>
      <c r="J1138" s="301"/>
      <c r="K1138" s="301">
        <f t="shared" si="53"/>
        <v>0</v>
      </c>
      <c r="L1138" s="284"/>
    </row>
    <row r="1139" spans="1:12" ht="15" customHeight="1" x14ac:dyDescent="0.25">
      <c r="A1139" s="287" t="s">
        <v>3565</v>
      </c>
      <c r="B1139" s="288" t="s">
        <v>229</v>
      </c>
      <c r="C1139" s="288" t="s">
        <v>229</v>
      </c>
      <c r="D1139" s="288" t="s">
        <v>3518</v>
      </c>
      <c r="E1139" s="299" t="s">
        <v>3582</v>
      </c>
      <c r="F1139" s="300" t="s">
        <v>3582</v>
      </c>
      <c r="G1139" s="296" t="s">
        <v>3583</v>
      </c>
      <c r="H1139" s="292"/>
      <c r="I1139" s="297">
        <v>191965.73</v>
      </c>
      <c r="J1139" s="301"/>
      <c r="K1139" s="301">
        <f t="shared" si="53"/>
        <v>191965.73</v>
      </c>
      <c r="L1139" s="284"/>
    </row>
    <row r="1140" spans="1:12" ht="15" customHeight="1" x14ac:dyDescent="0.25">
      <c r="A1140" s="287" t="s">
        <v>3565</v>
      </c>
      <c r="B1140" s="288" t="s">
        <v>213</v>
      </c>
      <c r="C1140" s="288" t="s">
        <v>213</v>
      </c>
      <c r="D1140" s="288" t="s">
        <v>3518</v>
      </c>
      <c r="E1140" s="299" t="s">
        <v>3584</v>
      </c>
      <c r="F1140" s="300" t="s">
        <v>3584</v>
      </c>
      <c r="G1140" s="296" t="s">
        <v>3585</v>
      </c>
      <c r="H1140" s="292"/>
      <c r="I1140" s="297">
        <v>0</v>
      </c>
      <c r="J1140" s="301"/>
      <c r="K1140" s="301">
        <f t="shared" si="53"/>
        <v>0</v>
      </c>
      <c r="L1140" s="284"/>
    </row>
    <row r="1141" spans="1:12" ht="15" customHeight="1" x14ac:dyDescent="0.25">
      <c r="A1141" s="287" t="s">
        <v>3565</v>
      </c>
      <c r="B1141" s="288" t="s">
        <v>223</v>
      </c>
      <c r="C1141" s="288" t="s">
        <v>223</v>
      </c>
      <c r="D1141" s="288" t="s">
        <v>3518</v>
      </c>
      <c r="E1141" s="299" t="s">
        <v>3586</v>
      </c>
      <c r="F1141" s="300" t="s">
        <v>3586</v>
      </c>
      <c r="G1141" s="296" t="s">
        <v>3587</v>
      </c>
      <c r="H1141" s="292"/>
      <c r="I1141" s="297">
        <v>357.5</v>
      </c>
      <c r="J1141" s="301"/>
      <c r="K1141" s="301">
        <f t="shared" si="53"/>
        <v>357.5</v>
      </c>
      <c r="L1141" s="284"/>
    </row>
    <row r="1142" spans="1:12" ht="15" customHeight="1" x14ac:dyDescent="0.25">
      <c r="A1142" s="287" t="s">
        <v>3565</v>
      </c>
      <c r="B1142" s="288" t="s">
        <v>233</v>
      </c>
      <c r="C1142" s="288" t="s">
        <v>233</v>
      </c>
      <c r="D1142" s="288" t="s">
        <v>3518</v>
      </c>
      <c r="E1142" s="299" t="s">
        <v>3588</v>
      </c>
      <c r="F1142" s="300" t="s">
        <v>3588</v>
      </c>
      <c r="G1142" s="296" t="s">
        <v>3589</v>
      </c>
      <c r="H1142" s="292"/>
      <c r="I1142" s="297">
        <v>0</v>
      </c>
      <c r="J1142" s="301"/>
      <c r="K1142" s="301">
        <f t="shared" si="53"/>
        <v>0</v>
      </c>
      <c r="L1142" s="284"/>
    </row>
    <row r="1143" spans="1:12" ht="15" customHeight="1" x14ac:dyDescent="0.25">
      <c r="A1143" s="287" t="s">
        <v>3565</v>
      </c>
      <c r="B1143" s="288" t="s">
        <v>215</v>
      </c>
      <c r="C1143" s="288" t="s">
        <v>215</v>
      </c>
      <c r="D1143" s="288" t="s">
        <v>3518</v>
      </c>
      <c r="E1143" s="299" t="s">
        <v>3590</v>
      </c>
      <c r="F1143" s="300" t="s">
        <v>3590</v>
      </c>
      <c r="G1143" s="296" t="s">
        <v>3591</v>
      </c>
      <c r="H1143" s="292"/>
      <c r="I1143" s="297">
        <v>0</v>
      </c>
      <c r="J1143" s="301"/>
      <c r="K1143" s="301">
        <f t="shared" si="53"/>
        <v>0</v>
      </c>
      <c r="L1143" s="284"/>
    </row>
    <row r="1144" spans="1:12" ht="15" customHeight="1" x14ac:dyDescent="0.25">
      <c r="A1144" s="287" t="s">
        <v>3565</v>
      </c>
      <c r="B1144" s="288"/>
      <c r="C1144" s="288" t="s">
        <v>225</v>
      </c>
      <c r="D1144" s="288"/>
      <c r="E1144" s="299"/>
      <c r="F1144" s="326" t="s">
        <v>3592</v>
      </c>
      <c r="G1144" s="296" t="s">
        <v>3593</v>
      </c>
      <c r="H1144" s="292"/>
      <c r="I1144" s="297">
        <v>0</v>
      </c>
      <c r="J1144" s="301"/>
      <c r="K1144" s="301">
        <f t="shared" si="53"/>
        <v>0</v>
      </c>
      <c r="L1144" s="284"/>
    </row>
    <row r="1145" spans="1:12" ht="15" customHeight="1" x14ac:dyDescent="0.25">
      <c r="A1145" s="287" t="s">
        <v>3565</v>
      </c>
      <c r="B1145" s="288" t="s">
        <v>221</v>
      </c>
      <c r="C1145" s="288" t="s">
        <v>221</v>
      </c>
      <c r="D1145" s="288" t="s">
        <v>3518</v>
      </c>
      <c r="E1145" s="299" t="s">
        <v>3594</v>
      </c>
      <c r="F1145" s="300" t="s">
        <v>3594</v>
      </c>
      <c r="G1145" s="296" t="s">
        <v>3595</v>
      </c>
      <c r="H1145" s="292"/>
      <c r="I1145" s="297">
        <v>0</v>
      </c>
      <c r="J1145" s="301"/>
      <c r="K1145" s="301">
        <f t="shared" si="53"/>
        <v>0</v>
      </c>
      <c r="L1145" s="284"/>
    </row>
    <row r="1146" spans="1:12" ht="15" customHeight="1" x14ac:dyDescent="0.25">
      <c r="A1146" s="287" t="s">
        <v>3565</v>
      </c>
      <c r="B1146" s="288" t="s">
        <v>231</v>
      </c>
      <c r="C1146" s="288" t="s">
        <v>231</v>
      </c>
      <c r="D1146" s="288" t="s">
        <v>3518</v>
      </c>
      <c r="E1146" s="299" t="s">
        <v>3596</v>
      </c>
      <c r="F1146" s="300" t="s">
        <v>3596</v>
      </c>
      <c r="G1146" s="296" t="s">
        <v>3597</v>
      </c>
      <c r="H1146" s="292"/>
      <c r="I1146" s="297">
        <v>0</v>
      </c>
      <c r="J1146" s="301"/>
      <c r="K1146" s="301">
        <f t="shared" si="53"/>
        <v>0</v>
      </c>
      <c r="L1146" s="284"/>
    </row>
    <row r="1147" spans="1:12" ht="15" customHeight="1" x14ac:dyDescent="0.25">
      <c r="A1147" s="287" t="s">
        <v>3565</v>
      </c>
      <c r="B1147" s="288" t="s">
        <v>239</v>
      </c>
      <c r="C1147" s="288" t="s">
        <v>239</v>
      </c>
      <c r="D1147" s="288" t="s">
        <v>3518</v>
      </c>
      <c r="E1147" s="299" t="s">
        <v>3598</v>
      </c>
      <c r="F1147" s="300" t="s">
        <v>3598</v>
      </c>
      <c r="G1147" s="296" t="s">
        <v>3599</v>
      </c>
      <c r="H1147" s="292"/>
      <c r="I1147" s="297">
        <v>0</v>
      </c>
      <c r="J1147" s="301"/>
      <c r="K1147" s="301">
        <f t="shared" si="53"/>
        <v>0</v>
      </c>
      <c r="L1147" s="284"/>
    </row>
    <row r="1148" spans="1:12" ht="15" customHeight="1" x14ac:dyDescent="0.25">
      <c r="A1148" s="287" t="s">
        <v>3565</v>
      </c>
      <c r="B1148" s="288" t="s">
        <v>241</v>
      </c>
      <c r="C1148" s="288" t="s">
        <v>241</v>
      </c>
      <c r="D1148" s="288" t="s">
        <v>3518</v>
      </c>
      <c r="E1148" s="299" t="s">
        <v>3600</v>
      </c>
      <c r="F1148" s="300" t="s">
        <v>3600</v>
      </c>
      <c r="G1148" s="296" t="s">
        <v>3601</v>
      </c>
      <c r="H1148" s="292"/>
      <c r="I1148" s="297">
        <v>0</v>
      </c>
      <c r="J1148" s="301"/>
      <c r="K1148" s="301">
        <f t="shared" si="53"/>
        <v>0</v>
      </c>
      <c r="L1148" s="284"/>
    </row>
    <row r="1149" spans="1:12" ht="15" customHeight="1" x14ac:dyDescent="0.25">
      <c r="A1149" s="287" t="s">
        <v>3565</v>
      </c>
      <c r="B1149" s="288" t="s">
        <v>243</v>
      </c>
      <c r="C1149" s="288" t="s">
        <v>243</v>
      </c>
      <c r="D1149" s="288" t="s">
        <v>3518</v>
      </c>
      <c r="E1149" s="299" t="s">
        <v>3602</v>
      </c>
      <c r="F1149" s="300" t="s">
        <v>3602</v>
      </c>
      <c r="G1149" s="296" t="s">
        <v>3603</v>
      </c>
      <c r="H1149" s="292"/>
      <c r="I1149" s="297">
        <v>0</v>
      </c>
      <c r="J1149" s="301"/>
      <c r="K1149" s="301">
        <f t="shared" si="53"/>
        <v>0</v>
      </c>
      <c r="L1149" s="284"/>
    </row>
    <row r="1150" spans="1:12" ht="15" customHeight="1" x14ac:dyDescent="0.25">
      <c r="A1150" s="287" t="s">
        <v>3565</v>
      </c>
      <c r="B1150" s="288"/>
      <c r="C1150" s="288" t="s">
        <v>245</v>
      </c>
      <c r="D1150" s="288" t="s">
        <v>3518</v>
      </c>
      <c r="E1150" s="299"/>
      <c r="F1150" s="326" t="s">
        <v>3604</v>
      </c>
      <c r="G1150" s="296" t="s">
        <v>3605</v>
      </c>
      <c r="H1150" s="292"/>
      <c r="I1150" s="297">
        <v>0</v>
      </c>
      <c r="J1150" s="301"/>
      <c r="K1150" s="301">
        <f t="shared" si="53"/>
        <v>0</v>
      </c>
      <c r="L1150" s="284"/>
    </row>
    <row r="1151" spans="1:12" ht="15" customHeight="1" x14ac:dyDescent="0.25">
      <c r="A1151" s="279"/>
      <c r="B1151" s="279"/>
      <c r="C1151" s="279"/>
      <c r="D1151" s="279"/>
      <c r="E1151" s="285" t="s">
        <v>3606</v>
      </c>
      <c r="F1151" s="286"/>
      <c r="G1151" s="282" t="s">
        <v>3607</v>
      </c>
      <c r="H1151" s="283">
        <f>+H1152</f>
        <v>0</v>
      </c>
      <c r="I1151" s="297">
        <v>0</v>
      </c>
      <c r="J1151" s="283">
        <f>+J1152</f>
        <v>0</v>
      </c>
      <c r="K1151" s="283">
        <f>+K1152</f>
        <v>1816838.84</v>
      </c>
      <c r="L1151" s="284"/>
    </row>
    <row r="1152" spans="1:12" ht="15" customHeight="1" x14ac:dyDescent="0.25">
      <c r="A1152" s="279"/>
      <c r="B1152" s="279"/>
      <c r="C1152" s="279"/>
      <c r="D1152" s="279"/>
      <c r="E1152" s="285" t="s">
        <v>3608</v>
      </c>
      <c r="F1152" s="286"/>
      <c r="G1152" s="282" t="s">
        <v>3607</v>
      </c>
      <c r="H1152" s="283">
        <f>SUM(H1153:H1155)</f>
        <v>0</v>
      </c>
      <c r="I1152" s="297">
        <v>0</v>
      </c>
      <c r="J1152" s="283">
        <f>SUM(J1153:J1155)</f>
        <v>0</v>
      </c>
      <c r="K1152" s="283">
        <f>SUM(K1153:K1155)</f>
        <v>1816838.84</v>
      </c>
      <c r="L1152" s="284"/>
    </row>
    <row r="1153" spans="1:12" ht="15" customHeight="1" x14ac:dyDescent="0.25">
      <c r="A1153" s="293" t="s">
        <v>3609</v>
      </c>
      <c r="B1153" s="311" t="s">
        <v>251</v>
      </c>
      <c r="C1153" s="311" t="s">
        <v>251</v>
      </c>
      <c r="D1153" s="311" t="s">
        <v>3417</v>
      </c>
      <c r="E1153" s="369" t="s">
        <v>3610</v>
      </c>
      <c r="F1153" s="327" t="s">
        <v>3610</v>
      </c>
      <c r="G1153" s="321" t="s">
        <v>3611</v>
      </c>
      <c r="H1153" s="322"/>
      <c r="I1153" s="297">
        <v>1816801.84</v>
      </c>
      <c r="J1153" s="301"/>
      <c r="K1153" s="323">
        <f>+I1153+J1153</f>
        <v>1816801.84</v>
      </c>
      <c r="L1153" s="284"/>
    </row>
    <row r="1154" spans="1:12" ht="15" customHeight="1" x14ac:dyDescent="0.25">
      <c r="A1154" s="287" t="s">
        <v>3609</v>
      </c>
      <c r="B1154" s="311" t="s">
        <v>253</v>
      </c>
      <c r="C1154" s="311" t="s">
        <v>253</v>
      </c>
      <c r="D1154" s="311" t="s">
        <v>3417</v>
      </c>
      <c r="E1154" s="319" t="s">
        <v>3612</v>
      </c>
      <c r="F1154" s="320" t="s">
        <v>3612</v>
      </c>
      <c r="G1154" s="321" t="s">
        <v>3613</v>
      </c>
      <c r="H1154" s="322"/>
      <c r="I1154" s="297">
        <v>37</v>
      </c>
      <c r="J1154" s="323"/>
      <c r="K1154" s="323">
        <f>+I1154+J1154</f>
        <v>37</v>
      </c>
      <c r="L1154" s="284"/>
    </row>
    <row r="1155" spans="1:12" ht="15" customHeight="1" x14ac:dyDescent="0.25">
      <c r="A1155" s="287" t="s">
        <v>3609</v>
      </c>
      <c r="B1155" s="311" t="s">
        <v>255</v>
      </c>
      <c r="C1155" s="311" t="s">
        <v>255</v>
      </c>
      <c r="D1155" s="311" t="s">
        <v>3440</v>
      </c>
      <c r="E1155" s="371" t="s">
        <v>3614</v>
      </c>
      <c r="F1155" s="372" t="s">
        <v>3614</v>
      </c>
      <c r="G1155" s="373" t="s">
        <v>3615</v>
      </c>
      <c r="H1155" s="374"/>
      <c r="I1155" s="297">
        <v>0</v>
      </c>
      <c r="J1155" s="375"/>
      <c r="K1155" s="375">
        <f>+I1155+J1155</f>
        <v>0</v>
      </c>
      <c r="L1155" s="284"/>
    </row>
    <row r="1156" spans="1:12" ht="15" customHeight="1" x14ac:dyDescent="0.25">
      <c r="A1156" s="279"/>
      <c r="B1156" s="279"/>
      <c r="C1156" s="279"/>
      <c r="D1156" s="279"/>
      <c r="E1156" s="285" t="s">
        <v>3616</v>
      </c>
      <c r="F1156" s="286"/>
      <c r="G1156" s="282" t="s">
        <v>3617</v>
      </c>
      <c r="H1156" s="283">
        <f>+H1157+H1164</f>
        <v>0</v>
      </c>
      <c r="I1156" s="297">
        <v>0</v>
      </c>
      <c r="J1156" s="283">
        <f>+J1157+J1164</f>
        <v>0</v>
      </c>
      <c r="K1156" s="283">
        <f>+K1157+K1164</f>
        <v>8333037.6000000006</v>
      </c>
      <c r="L1156" s="284"/>
    </row>
    <row r="1157" spans="1:12" ht="15" customHeight="1" x14ac:dyDescent="0.25">
      <c r="A1157" s="279"/>
      <c r="B1157" s="279"/>
      <c r="C1157" s="279"/>
      <c r="D1157" s="279"/>
      <c r="E1157" s="285" t="s">
        <v>3618</v>
      </c>
      <c r="F1157" s="286"/>
      <c r="G1157" s="282" t="s">
        <v>3619</v>
      </c>
      <c r="H1157" s="283">
        <f>SUM(H1158:H1163)</f>
        <v>0</v>
      </c>
      <c r="I1157" s="297">
        <v>0</v>
      </c>
      <c r="J1157" s="283">
        <f>SUM(J1158:J1163)</f>
        <v>0</v>
      </c>
      <c r="K1157" s="283">
        <f>SUM(K1158:K1163)</f>
        <v>8333037.6000000006</v>
      </c>
      <c r="L1157" s="284"/>
    </row>
    <row r="1158" spans="1:12" ht="15" customHeight="1" x14ac:dyDescent="0.25">
      <c r="A1158" s="287" t="s">
        <v>3620</v>
      </c>
      <c r="B1158" s="311" t="s">
        <v>261</v>
      </c>
      <c r="C1158" s="311" t="s">
        <v>261</v>
      </c>
      <c r="D1158" s="311" t="s">
        <v>3518</v>
      </c>
      <c r="E1158" s="369" t="s">
        <v>3621</v>
      </c>
      <c r="F1158" s="327" t="s">
        <v>3621</v>
      </c>
      <c r="G1158" s="321" t="s">
        <v>3622</v>
      </c>
      <c r="H1158" s="322"/>
      <c r="I1158" s="297">
        <v>4289231.1900000004</v>
      </c>
      <c r="J1158" s="301"/>
      <c r="K1158" s="323">
        <f t="shared" ref="K1158:K1163" si="54">+I1158+J1158</f>
        <v>4289231.1900000004</v>
      </c>
      <c r="L1158" s="284"/>
    </row>
    <row r="1159" spans="1:12" ht="15" customHeight="1" x14ac:dyDescent="0.25">
      <c r="A1159" s="287" t="s">
        <v>3620</v>
      </c>
      <c r="B1159" s="311" t="s">
        <v>259</v>
      </c>
      <c r="C1159" s="311" t="s">
        <v>259</v>
      </c>
      <c r="D1159" s="311" t="s">
        <v>3518</v>
      </c>
      <c r="E1159" s="319" t="s">
        <v>3623</v>
      </c>
      <c r="F1159" s="320" t="s">
        <v>3623</v>
      </c>
      <c r="G1159" s="321" t="s">
        <v>3624</v>
      </c>
      <c r="H1159" s="322"/>
      <c r="I1159" s="297">
        <v>991822.91</v>
      </c>
      <c r="J1159" s="301"/>
      <c r="K1159" s="323">
        <f t="shared" si="54"/>
        <v>991822.91</v>
      </c>
      <c r="L1159" s="284"/>
    </row>
    <row r="1160" spans="1:12" ht="15" customHeight="1" x14ac:dyDescent="0.25">
      <c r="A1160" s="287" t="s">
        <v>3620</v>
      </c>
      <c r="B1160" s="311" t="s">
        <v>263</v>
      </c>
      <c r="C1160" s="311" t="s">
        <v>263</v>
      </c>
      <c r="D1160" s="311" t="s">
        <v>3518</v>
      </c>
      <c r="E1160" s="319" t="s">
        <v>3625</v>
      </c>
      <c r="F1160" s="320" t="s">
        <v>3625</v>
      </c>
      <c r="G1160" s="321" t="s">
        <v>3626</v>
      </c>
      <c r="H1160" s="322"/>
      <c r="I1160" s="297">
        <v>0</v>
      </c>
      <c r="J1160" s="301"/>
      <c r="K1160" s="323">
        <f t="shared" si="54"/>
        <v>0</v>
      </c>
      <c r="L1160" s="284"/>
    </row>
    <row r="1161" spans="1:12" ht="15" customHeight="1" x14ac:dyDescent="0.25">
      <c r="A1161" s="287" t="s">
        <v>3620</v>
      </c>
      <c r="B1161" s="311" t="s">
        <v>265</v>
      </c>
      <c r="C1161" s="311" t="s">
        <v>265</v>
      </c>
      <c r="D1161" s="311" t="s">
        <v>3518</v>
      </c>
      <c r="E1161" s="319" t="s">
        <v>3627</v>
      </c>
      <c r="F1161" s="320" t="s">
        <v>3627</v>
      </c>
      <c r="G1161" s="321" t="s">
        <v>3628</v>
      </c>
      <c r="H1161" s="322"/>
      <c r="I1161" s="297">
        <v>3044259.12</v>
      </c>
      <c r="J1161" s="301"/>
      <c r="K1161" s="323">
        <f t="shared" si="54"/>
        <v>3044259.12</v>
      </c>
      <c r="L1161" s="284"/>
    </row>
    <row r="1162" spans="1:12" ht="15" customHeight="1" x14ac:dyDescent="0.25">
      <c r="A1162" s="287" t="s">
        <v>3620</v>
      </c>
      <c r="B1162" s="311" t="s">
        <v>267</v>
      </c>
      <c r="C1162" s="311" t="s">
        <v>267</v>
      </c>
      <c r="D1162" s="311" t="s">
        <v>3518</v>
      </c>
      <c r="E1162" s="319" t="s">
        <v>3629</v>
      </c>
      <c r="F1162" s="320" t="s">
        <v>3629</v>
      </c>
      <c r="G1162" s="321" t="s">
        <v>3630</v>
      </c>
      <c r="H1162" s="322"/>
      <c r="I1162" s="297">
        <v>0</v>
      </c>
      <c r="J1162" s="301"/>
      <c r="K1162" s="323">
        <f t="shared" si="54"/>
        <v>0</v>
      </c>
      <c r="L1162" s="284"/>
    </row>
    <row r="1163" spans="1:12" ht="15" customHeight="1" x14ac:dyDescent="0.25">
      <c r="A1163" s="287" t="s">
        <v>3620</v>
      </c>
      <c r="B1163" s="311" t="s">
        <v>269</v>
      </c>
      <c r="C1163" s="311" t="s">
        <v>269</v>
      </c>
      <c r="D1163" s="311" t="s">
        <v>3518</v>
      </c>
      <c r="E1163" s="319" t="s">
        <v>3631</v>
      </c>
      <c r="F1163" s="320" t="s">
        <v>3631</v>
      </c>
      <c r="G1163" s="321" t="s">
        <v>3632</v>
      </c>
      <c r="H1163" s="322"/>
      <c r="I1163" s="297">
        <v>7724.38</v>
      </c>
      <c r="J1163" s="301"/>
      <c r="K1163" s="323">
        <f t="shared" si="54"/>
        <v>7724.38</v>
      </c>
      <c r="L1163" s="284"/>
    </row>
    <row r="1164" spans="1:12" ht="15" customHeight="1" x14ac:dyDescent="0.25">
      <c r="A1164" s="279"/>
      <c r="B1164" s="279"/>
      <c r="C1164" s="279"/>
      <c r="D1164" s="279"/>
      <c r="E1164" s="285" t="s">
        <v>3633</v>
      </c>
      <c r="F1164" s="286"/>
      <c r="G1164" s="282" t="s">
        <v>3634</v>
      </c>
      <c r="H1164" s="283">
        <f>+H1165</f>
        <v>0</v>
      </c>
      <c r="I1164" s="297">
        <v>0</v>
      </c>
      <c r="J1164" s="283">
        <f>+J1165</f>
        <v>0</v>
      </c>
      <c r="K1164" s="283">
        <f>+K1165</f>
        <v>0</v>
      </c>
      <c r="L1164" s="284"/>
    </row>
    <row r="1165" spans="1:12" ht="15" customHeight="1" x14ac:dyDescent="0.25">
      <c r="A1165" s="376" t="s">
        <v>3635</v>
      </c>
      <c r="B1165" s="311" t="s">
        <v>271</v>
      </c>
      <c r="C1165" s="311" t="s">
        <v>271</v>
      </c>
      <c r="D1165" s="311" t="s">
        <v>3518</v>
      </c>
      <c r="E1165" s="319" t="s">
        <v>3636</v>
      </c>
      <c r="F1165" s="320" t="s">
        <v>3636</v>
      </c>
      <c r="G1165" s="321" t="s">
        <v>3637</v>
      </c>
      <c r="H1165" s="322"/>
      <c r="I1165" s="297">
        <v>0</v>
      </c>
      <c r="J1165" s="323"/>
      <c r="K1165" s="323">
        <f>+I1165+J1165</f>
        <v>0</v>
      </c>
      <c r="L1165" s="284"/>
    </row>
    <row r="1166" spans="1:12" ht="15" customHeight="1" x14ac:dyDescent="0.25">
      <c r="A1166" s="279"/>
      <c r="B1166" s="279"/>
      <c r="C1166" s="279"/>
      <c r="D1166" s="279"/>
      <c r="E1166" s="285" t="s">
        <v>3638</v>
      </c>
      <c r="F1166" s="286"/>
      <c r="G1166" s="282" t="s">
        <v>3639</v>
      </c>
      <c r="H1166" s="283">
        <f>+H1167+H1194</f>
        <v>0</v>
      </c>
      <c r="I1166" s="297">
        <v>0</v>
      </c>
      <c r="J1166" s="283">
        <f>+J1167+J1194</f>
        <v>0</v>
      </c>
      <c r="K1166" s="283">
        <f>+K1167+K1194</f>
        <v>10802423.209999999</v>
      </c>
      <c r="L1166" s="284"/>
    </row>
    <row r="1167" spans="1:12" ht="15" customHeight="1" x14ac:dyDescent="0.25">
      <c r="A1167" s="279"/>
      <c r="B1167" s="279"/>
      <c r="C1167" s="279"/>
      <c r="D1167" s="279"/>
      <c r="E1167" s="285" t="s">
        <v>3640</v>
      </c>
      <c r="F1167" s="286"/>
      <c r="G1167" s="282" t="s">
        <v>3641</v>
      </c>
      <c r="H1167" s="283">
        <f>SUM(H1168:H1193)</f>
        <v>0</v>
      </c>
      <c r="I1167" s="297">
        <v>0</v>
      </c>
      <c r="J1167" s="283">
        <f>SUM(J1168:J1193)</f>
        <v>0</v>
      </c>
      <c r="K1167" s="283">
        <f>SUM(K1168:K1193)</f>
        <v>10179805.459999999</v>
      </c>
      <c r="L1167" s="284"/>
    </row>
    <row r="1168" spans="1:12" ht="15" customHeight="1" x14ac:dyDescent="0.25">
      <c r="A1168" s="377" t="s">
        <v>3642</v>
      </c>
      <c r="B1168" s="378" t="s">
        <v>3643</v>
      </c>
      <c r="C1168" s="378" t="s">
        <v>3644</v>
      </c>
      <c r="D1168" s="378" t="s">
        <v>1155</v>
      </c>
      <c r="E1168" s="299" t="s">
        <v>3645</v>
      </c>
      <c r="F1168" s="300" t="s">
        <v>3645</v>
      </c>
      <c r="G1168" s="296" t="s">
        <v>3646</v>
      </c>
      <c r="H1168" s="292"/>
      <c r="I1168" s="297">
        <v>4287247.46</v>
      </c>
      <c r="J1168" s="301"/>
      <c r="K1168" s="301">
        <f t="shared" ref="K1168:K1193" si="55">+I1168+J1168</f>
        <v>4287247.46</v>
      </c>
      <c r="L1168" s="284"/>
    </row>
    <row r="1169" spans="1:12" ht="15" customHeight="1" x14ac:dyDescent="0.25">
      <c r="A1169" s="377" t="s">
        <v>3642</v>
      </c>
      <c r="B1169" s="378" t="s">
        <v>3643</v>
      </c>
      <c r="C1169" s="378" t="s">
        <v>3644</v>
      </c>
      <c r="D1169" s="378" t="s">
        <v>1155</v>
      </c>
      <c r="E1169" s="329" t="s">
        <v>3647</v>
      </c>
      <c r="F1169" s="326" t="s">
        <v>3647</v>
      </c>
      <c r="G1169" s="296" t="s">
        <v>3648</v>
      </c>
      <c r="H1169" s="292"/>
      <c r="I1169" s="297">
        <v>15772.97</v>
      </c>
      <c r="J1169" s="301"/>
      <c r="K1169" s="301">
        <f t="shared" si="55"/>
        <v>15772.97</v>
      </c>
      <c r="L1169" s="284"/>
    </row>
    <row r="1170" spans="1:12" ht="15" customHeight="1" x14ac:dyDescent="0.25">
      <c r="A1170" s="377" t="s">
        <v>3642</v>
      </c>
      <c r="B1170" s="378" t="s">
        <v>3643</v>
      </c>
      <c r="C1170" s="378" t="s">
        <v>3644</v>
      </c>
      <c r="D1170" s="378" t="s">
        <v>1155</v>
      </c>
      <c r="E1170" s="299" t="s">
        <v>3649</v>
      </c>
      <c r="F1170" s="300" t="s">
        <v>3649</v>
      </c>
      <c r="G1170" s="296" t="s">
        <v>3650</v>
      </c>
      <c r="H1170" s="292"/>
      <c r="I1170" s="297">
        <v>35336.39</v>
      </c>
      <c r="J1170" s="301"/>
      <c r="K1170" s="301">
        <f t="shared" si="55"/>
        <v>35336.39</v>
      </c>
      <c r="L1170" s="284"/>
    </row>
    <row r="1171" spans="1:12" ht="15" customHeight="1" x14ac:dyDescent="0.25">
      <c r="A1171" s="377" t="s">
        <v>3642</v>
      </c>
      <c r="B1171" s="378" t="s">
        <v>3643</v>
      </c>
      <c r="C1171" s="378" t="s">
        <v>3644</v>
      </c>
      <c r="D1171" s="378" t="s">
        <v>1155</v>
      </c>
      <c r="E1171" s="299" t="s">
        <v>3651</v>
      </c>
      <c r="F1171" s="300" t="s">
        <v>3651</v>
      </c>
      <c r="G1171" s="296" t="s">
        <v>3652</v>
      </c>
      <c r="H1171" s="292"/>
      <c r="I1171" s="297">
        <v>29885.84</v>
      </c>
      <c r="J1171" s="301"/>
      <c r="K1171" s="301">
        <f t="shared" si="55"/>
        <v>29885.84</v>
      </c>
      <c r="L1171" s="284"/>
    </row>
    <row r="1172" spans="1:12" ht="15" customHeight="1" x14ac:dyDescent="0.25">
      <c r="A1172" s="377" t="s">
        <v>3642</v>
      </c>
      <c r="B1172" s="378" t="s">
        <v>3643</v>
      </c>
      <c r="C1172" s="378" t="s">
        <v>3644</v>
      </c>
      <c r="D1172" s="378" t="s">
        <v>1155</v>
      </c>
      <c r="E1172" s="299" t="s">
        <v>3653</v>
      </c>
      <c r="F1172" s="300" t="s">
        <v>3653</v>
      </c>
      <c r="G1172" s="296" t="s">
        <v>3654</v>
      </c>
      <c r="H1172" s="292"/>
      <c r="I1172" s="297">
        <v>0</v>
      </c>
      <c r="J1172" s="301"/>
      <c r="K1172" s="301">
        <f t="shared" si="55"/>
        <v>0</v>
      </c>
      <c r="L1172" s="284"/>
    </row>
    <row r="1173" spans="1:12" ht="15" customHeight="1" x14ac:dyDescent="0.25">
      <c r="A1173" s="377" t="s">
        <v>3642</v>
      </c>
      <c r="B1173" s="378" t="s">
        <v>3643</v>
      </c>
      <c r="C1173" s="378" t="s">
        <v>3655</v>
      </c>
      <c r="D1173" s="378" t="s">
        <v>1168</v>
      </c>
      <c r="E1173" s="299" t="s">
        <v>3656</v>
      </c>
      <c r="F1173" s="300" t="s">
        <v>3656</v>
      </c>
      <c r="G1173" s="296" t="s">
        <v>3657</v>
      </c>
      <c r="H1173" s="292"/>
      <c r="I1173" s="297">
        <v>0</v>
      </c>
      <c r="J1173" s="301"/>
      <c r="K1173" s="301">
        <f t="shared" si="55"/>
        <v>0</v>
      </c>
      <c r="L1173" s="284"/>
    </row>
    <row r="1174" spans="1:12" ht="15" customHeight="1" x14ac:dyDescent="0.25">
      <c r="A1174" s="377" t="s">
        <v>3642</v>
      </c>
      <c r="B1174" s="378" t="s">
        <v>3643</v>
      </c>
      <c r="C1174" s="378" t="s">
        <v>3655</v>
      </c>
      <c r="D1174" s="378" t="s">
        <v>1168</v>
      </c>
      <c r="E1174" s="294" t="s">
        <v>3658</v>
      </c>
      <c r="F1174" s="295" t="s">
        <v>3658</v>
      </c>
      <c r="G1174" s="306" t="s">
        <v>3659</v>
      </c>
      <c r="H1174" s="307"/>
      <c r="I1174" s="297">
        <v>99755.27</v>
      </c>
      <c r="J1174" s="308"/>
      <c r="K1174" s="308">
        <f t="shared" si="55"/>
        <v>99755.27</v>
      </c>
      <c r="L1174" s="284"/>
    </row>
    <row r="1175" spans="1:12" ht="15" customHeight="1" x14ac:dyDescent="0.25">
      <c r="A1175" s="377" t="s">
        <v>3642</v>
      </c>
      <c r="B1175" s="378" t="s">
        <v>3643</v>
      </c>
      <c r="C1175" s="378" t="s">
        <v>3660</v>
      </c>
      <c r="D1175" s="378" t="s">
        <v>1171</v>
      </c>
      <c r="E1175" s="299" t="s">
        <v>3661</v>
      </c>
      <c r="F1175" s="300" t="s">
        <v>3661</v>
      </c>
      <c r="G1175" s="296" t="s">
        <v>3662</v>
      </c>
      <c r="H1175" s="292"/>
      <c r="I1175" s="297">
        <v>85923.74</v>
      </c>
      <c r="J1175" s="301"/>
      <c r="K1175" s="301">
        <f t="shared" si="55"/>
        <v>85923.74</v>
      </c>
      <c r="L1175" s="284"/>
    </row>
    <row r="1176" spans="1:12" ht="15" customHeight="1" x14ac:dyDescent="0.25">
      <c r="A1176" s="377" t="s">
        <v>3642</v>
      </c>
      <c r="B1176" s="378" t="s">
        <v>3643</v>
      </c>
      <c r="C1176" s="378" t="s">
        <v>3663</v>
      </c>
      <c r="D1176" s="378" t="s">
        <v>1180</v>
      </c>
      <c r="E1176" s="299" t="s">
        <v>3664</v>
      </c>
      <c r="F1176" s="300" t="s">
        <v>3664</v>
      </c>
      <c r="G1176" s="296" t="s">
        <v>3665</v>
      </c>
      <c r="H1176" s="292"/>
      <c r="I1176" s="297">
        <v>0</v>
      </c>
      <c r="J1176" s="301"/>
      <c r="K1176" s="301">
        <f t="shared" si="55"/>
        <v>0</v>
      </c>
      <c r="L1176" s="284"/>
    </row>
    <row r="1177" spans="1:12" ht="15" customHeight="1" x14ac:dyDescent="0.25">
      <c r="A1177" s="377" t="s">
        <v>3642</v>
      </c>
      <c r="B1177" s="378" t="s">
        <v>3643</v>
      </c>
      <c r="C1177" s="378" t="s">
        <v>3663</v>
      </c>
      <c r="D1177" s="378" t="s">
        <v>1180</v>
      </c>
      <c r="E1177" s="299" t="s">
        <v>3666</v>
      </c>
      <c r="F1177" s="300" t="s">
        <v>3666</v>
      </c>
      <c r="G1177" s="296" t="s">
        <v>3667</v>
      </c>
      <c r="H1177" s="292"/>
      <c r="I1177" s="297">
        <v>918212.65</v>
      </c>
      <c r="J1177" s="301"/>
      <c r="K1177" s="301">
        <f t="shared" si="55"/>
        <v>918212.65</v>
      </c>
      <c r="L1177" s="284"/>
    </row>
    <row r="1178" spans="1:12" ht="15" customHeight="1" x14ac:dyDescent="0.25">
      <c r="A1178" s="377" t="s">
        <v>3642</v>
      </c>
      <c r="B1178" s="378" t="s">
        <v>3643</v>
      </c>
      <c r="C1178" s="378" t="s">
        <v>3668</v>
      </c>
      <c r="D1178" s="378" t="s">
        <v>1185</v>
      </c>
      <c r="E1178" s="299" t="s">
        <v>3669</v>
      </c>
      <c r="F1178" s="300" t="s">
        <v>3669</v>
      </c>
      <c r="G1178" s="296" t="s">
        <v>3670</v>
      </c>
      <c r="H1178" s="292"/>
      <c r="I1178" s="297">
        <v>1207894.3799999999</v>
      </c>
      <c r="J1178" s="301"/>
      <c r="K1178" s="301">
        <f t="shared" si="55"/>
        <v>1207894.3799999999</v>
      </c>
      <c r="L1178" s="284"/>
    </row>
    <row r="1179" spans="1:12" ht="15" customHeight="1" x14ac:dyDescent="0.25">
      <c r="A1179" s="377" t="s">
        <v>3642</v>
      </c>
      <c r="B1179" s="378" t="s">
        <v>3643</v>
      </c>
      <c r="C1179" s="288" t="s">
        <v>872</v>
      </c>
      <c r="D1179" s="288" t="s">
        <v>1188</v>
      </c>
      <c r="E1179" s="299" t="s">
        <v>3671</v>
      </c>
      <c r="F1179" s="300" t="s">
        <v>3671</v>
      </c>
      <c r="G1179" s="296" t="s">
        <v>3672</v>
      </c>
      <c r="H1179" s="292"/>
      <c r="I1179" s="297">
        <v>0</v>
      </c>
      <c r="J1179" s="301"/>
      <c r="K1179" s="301">
        <f t="shared" si="55"/>
        <v>0</v>
      </c>
      <c r="L1179" s="284"/>
    </row>
    <row r="1180" spans="1:12" ht="15" customHeight="1" x14ac:dyDescent="0.25">
      <c r="A1180" s="377" t="s">
        <v>3642</v>
      </c>
      <c r="B1180" s="378" t="s">
        <v>3643</v>
      </c>
      <c r="C1180" s="378" t="s">
        <v>3668</v>
      </c>
      <c r="D1180" s="378" t="s">
        <v>1185</v>
      </c>
      <c r="E1180" s="299" t="s">
        <v>3673</v>
      </c>
      <c r="F1180" s="300" t="s">
        <v>3673</v>
      </c>
      <c r="G1180" s="296" t="s">
        <v>3674</v>
      </c>
      <c r="H1180" s="292"/>
      <c r="I1180" s="297">
        <v>57458.14</v>
      </c>
      <c r="J1180" s="301"/>
      <c r="K1180" s="301">
        <f t="shared" si="55"/>
        <v>57458.14</v>
      </c>
      <c r="L1180" s="284"/>
    </row>
    <row r="1181" spans="1:12" ht="15" customHeight="1" x14ac:dyDescent="0.25">
      <c r="A1181" s="377" t="s">
        <v>3642</v>
      </c>
      <c r="B1181" s="378" t="s">
        <v>3643</v>
      </c>
      <c r="C1181" s="378" t="s">
        <v>3644</v>
      </c>
      <c r="D1181" s="378" t="s">
        <v>1155</v>
      </c>
      <c r="E1181" s="299" t="s">
        <v>3675</v>
      </c>
      <c r="F1181" s="300" t="s">
        <v>3675</v>
      </c>
      <c r="G1181" s="296" t="s">
        <v>3676</v>
      </c>
      <c r="H1181" s="292"/>
      <c r="I1181" s="297">
        <v>103592.21</v>
      </c>
      <c r="J1181" s="301"/>
      <c r="K1181" s="301">
        <f t="shared" si="55"/>
        <v>103592.21</v>
      </c>
      <c r="L1181" s="284"/>
    </row>
    <row r="1182" spans="1:12" ht="15" customHeight="1" x14ac:dyDescent="0.25">
      <c r="A1182" s="377" t="s">
        <v>3642</v>
      </c>
      <c r="B1182" s="378" t="s">
        <v>3643</v>
      </c>
      <c r="C1182" s="378" t="s">
        <v>3668</v>
      </c>
      <c r="D1182" s="378" t="s">
        <v>1185</v>
      </c>
      <c r="E1182" s="299" t="s">
        <v>3677</v>
      </c>
      <c r="F1182" s="300" t="s">
        <v>3677</v>
      </c>
      <c r="G1182" s="296" t="s">
        <v>3678</v>
      </c>
      <c r="H1182" s="292"/>
      <c r="I1182" s="297">
        <v>2611304.65</v>
      </c>
      <c r="J1182" s="301"/>
      <c r="K1182" s="301">
        <f t="shared" si="55"/>
        <v>2611304.65</v>
      </c>
      <c r="L1182" s="284"/>
    </row>
    <row r="1183" spans="1:12" ht="15" customHeight="1" x14ac:dyDescent="0.25">
      <c r="A1183" s="377" t="s">
        <v>3642</v>
      </c>
      <c r="B1183" s="378" t="s">
        <v>3643</v>
      </c>
      <c r="C1183" s="378" t="s">
        <v>3668</v>
      </c>
      <c r="D1183" s="378" t="s">
        <v>1185</v>
      </c>
      <c r="E1183" s="299" t="s">
        <v>3679</v>
      </c>
      <c r="F1183" s="300" t="s">
        <v>3679</v>
      </c>
      <c r="G1183" s="296" t="s">
        <v>3680</v>
      </c>
      <c r="H1183" s="292"/>
      <c r="I1183" s="297">
        <v>199004.75</v>
      </c>
      <c r="J1183" s="301"/>
      <c r="K1183" s="301">
        <f t="shared" si="55"/>
        <v>199004.75</v>
      </c>
      <c r="L1183" s="284"/>
    </row>
    <row r="1184" spans="1:12" ht="15" customHeight="1" x14ac:dyDescent="0.25">
      <c r="A1184" s="377" t="s">
        <v>3642</v>
      </c>
      <c r="B1184" s="378" t="s">
        <v>3643</v>
      </c>
      <c r="C1184" s="378" t="s">
        <v>3668</v>
      </c>
      <c r="D1184" s="378" t="s">
        <v>1185</v>
      </c>
      <c r="E1184" s="294" t="s">
        <v>3681</v>
      </c>
      <c r="F1184" s="295" t="s">
        <v>3681</v>
      </c>
      <c r="G1184" s="306" t="s">
        <v>3682</v>
      </c>
      <c r="H1184" s="307"/>
      <c r="I1184" s="297">
        <v>0</v>
      </c>
      <c r="J1184" s="308"/>
      <c r="K1184" s="308">
        <f t="shared" si="55"/>
        <v>0</v>
      </c>
      <c r="L1184" s="284"/>
    </row>
    <row r="1185" spans="1:12" ht="15" customHeight="1" x14ac:dyDescent="0.25">
      <c r="A1185" s="377" t="s">
        <v>3642</v>
      </c>
      <c r="B1185" s="378" t="s">
        <v>3643</v>
      </c>
      <c r="C1185" s="378" t="s">
        <v>3668</v>
      </c>
      <c r="D1185" s="378" t="s">
        <v>1185</v>
      </c>
      <c r="E1185" s="299" t="s">
        <v>3683</v>
      </c>
      <c r="F1185" s="300" t="s">
        <v>3683</v>
      </c>
      <c r="G1185" s="296" t="s">
        <v>3684</v>
      </c>
      <c r="H1185" s="292"/>
      <c r="I1185" s="297">
        <v>313778.15000000002</v>
      </c>
      <c r="J1185" s="301"/>
      <c r="K1185" s="301">
        <f t="shared" si="55"/>
        <v>313778.15000000002</v>
      </c>
      <c r="L1185" s="284"/>
    </row>
    <row r="1186" spans="1:12" ht="15" customHeight="1" x14ac:dyDescent="0.25">
      <c r="A1186" s="377" t="s">
        <v>3642</v>
      </c>
      <c r="B1186" s="378" t="s">
        <v>3643</v>
      </c>
      <c r="C1186" s="378" t="s">
        <v>3668</v>
      </c>
      <c r="D1186" s="378" t="s">
        <v>1185</v>
      </c>
      <c r="E1186" s="299" t="s">
        <v>3685</v>
      </c>
      <c r="F1186" s="300" t="s">
        <v>3685</v>
      </c>
      <c r="G1186" s="296" t="s">
        <v>3686</v>
      </c>
      <c r="H1186" s="292"/>
      <c r="I1186" s="297">
        <v>75699.86</v>
      </c>
      <c r="J1186" s="301"/>
      <c r="K1186" s="301">
        <f t="shared" si="55"/>
        <v>75699.86</v>
      </c>
      <c r="L1186" s="284"/>
    </row>
    <row r="1187" spans="1:12" ht="15" customHeight="1" x14ac:dyDescent="0.25">
      <c r="A1187" s="377" t="s">
        <v>3642</v>
      </c>
      <c r="B1187" s="378" t="s">
        <v>3643</v>
      </c>
      <c r="C1187" s="378" t="s">
        <v>3687</v>
      </c>
      <c r="D1187" s="378" t="s">
        <v>1205</v>
      </c>
      <c r="E1187" s="299" t="s">
        <v>3688</v>
      </c>
      <c r="F1187" s="300" t="s">
        <v>3688</v>
      </c>
      <c r="G1187" s="296" t="s">
        <v>3689</v>
      </c>
      <c r="H1187" s="292"/>
      <c r="I1187" s="297">
        <v>0</v>
      </c>
      <c r="J1187" s="301"/>
      <c r="K1187" s="301">
        <f t="shared" si="55"/>
        <v>0</v>
      </c>
      <c r="L1187" s="284"/>
    </row>
    <row r="1188" spans="1:12" ht="15" customHeight="1" x14ac:dyDescent="0.25">
      <c r="A1188" s="377" t="s">
        <v>3642</v>
      </c>
      <c r="B1188" s="378" t="s">
        <v>3643</v>
      </c>
      <c r="C1188" s="378" t="s">
        <v>3687</v>
      </c>
      <c r="D1188" s="378" t="s">
        <v>1205</v>
      </c>
      <c r="E1188" s="299" t="s">
        <v>3690</v>
      </c>
      <c r="F1188" s="300" t="s">
        <v>3690</v>
      </c>
      <c r="G1188" s="296" t="s">
        <v>3691</v>
      </c>
      <c r="H1188" s="292"/>
      <c r="I1188" s="297">
        <v>0</v>
      </c>
      <c r="J1188" s="301"/>
      <c r="K1188" s="301">
        <f t="shared" si="55"/>
        <v>0</v>
      </c>
      <c r="L1188" s="284"/>
    </row>
    <row r="1189" spans="1:12" ht="15" customHeight="1" x14ac:dyDescent="0.25">
      <c r="A1189" s="377" t="s">
        <v>3642</v>
      </c>
      <c r="B1189" s="378" t="s">
        <v>3643</v>
      </c>
      <c r="C1189" s="378" t="s">
        <v>3655</v>
      </c>
      <c r="D1189" s="378" t="s">
        <v>1168</v>
      </c>
      <c r="E1189" s="329" t="s">
        <v>3692</v>
      </c>
      <c r="F1189" s="326" t="s">
        <v>3692</v>
      </c>
      <c r="G1189" s="296" t="s">
        <v>3693</v>
      </c>
      <c r="H1189" s="292"/>
      <c r="I1189" s="297">
        <v>0</v>
      </c>
      <c r="J1189" s="301"/>
      <c r="K1189" s="301">
        <f t="shared" si="55"/>
        <v>0</v>
      </c>
      <c r="L1189" s="284"/>
    </row>
    <row r="1190" spans="1:12" ht="15" customHeight="1" x14ac:dyDescent="0.25">
      <c r="A1190" s="377" t="s">
        <v>3642</v>
      </c>
      <c r="B1190" s="378" t="s">
        <v>3643</v>
      </c>
      <c r="C1190" s="378" t="s">
        <v>3655</v>
      </c>
      <c r="D1190" s="378" t="s">
        <v>1168</v>
      </c>
      <c r="E1190" s="329" t="s">
        <v>3694</v>
      </c>
      <c r="F1190" s="326" t="s">
        <v>3694</v>
      </c>
      <c r="G1190" s="296" t="s">
        <v>3695</v>
      </c>
      <c r="H1190" s="292"/>
      <c r="I1190" s="297">
        <v>0</v>
      </c>
      <c r="J1190" s="301"/>
      <c r="K1190" s="301">
        <f t="shared" si="55"/>
        <v>0</v>
      </c>
      <c r="L1190" s="284"/>
    </row>
    <row r="1191" spans="1:12" ht="15" customHeight="1" x14ac:dyDescent="0.25">
      <c r="A1191" s="377" t="s">
        <v>3642</v>
      </c>
      <c r="B1191" s="378" t="s">
        <v>3643</v>
      </c>
      <c r="C1191" s="378" t="s">
        <v>3655</v>
      </c>
      <c r="D1191" s="378" t="s">
        <v>1168</v>
      </c>
      <c r="E1191" s="299" t="s">
        <v>3696</v>
      </c>
      <c r="F1191" s="300" t="s">
        <v>3696</v>
      </c>
      <c r="G1191" s="296" t="s">
        <v>3697</v>
      </c>
      <c r="H1191" s="292"/>
      <c r="I1191" s="297">
        <v>0</v>
      </c>
      <c r="J1191" s="301"/>
      <c r="K1191" s="301">
        <f t="shared" si="55"/>
        <v>0</v>
      </c>
      <c r="L1191" s="284"/>
    </row>
    <row r="1192" spans="1:12" ht="15" customHeight="1" x14ac:dyDescent="0.25">
      <c r="A1192" s="377" t="s">
        <v>3642</v>
      </c>
      <c r="B1192" s="378" t="s">
        <v>3643</v>
      </c>
      <c r="C1192" s="378" t="s">
        <v>3698</v>
      </c>
      <c r="D1192" s="378" t="s">
        <v>1261</v>
      </c>
      <c r="E1192" s="299" t="s">
        <v>3699</v>
      </c>
      <c r="F1192" s="300" t="s">
        <v>3699</v>
      </c>
      <c r="G1192" s="296" t="s">
        <v>3700</v>
      </c>
      <c r="H1192" s="292"/>
      <c r="I1192" s="297">
        <v>138939</v>
      </c>
      <c r="J1192" s="301"/>
      <c r="K1192" s="301">
        <f t="shared" si="55"/>
        <v>138939</v>
      </c>
      <c r="L1192" s="284"/>
    </row>
    <row r="1193" spans="1:12" ht="15" customHeight="1" x14ac:dyDescent="0.25">
      <c r="A1193" s="377" t="s">
        <v>3642</v>
      </c>
      <c r="B1193" s="378" t="s">
        <v>3643</v>
      </c>
      <c r="C1193" s="288"/>
      <c r="D1193" s="288"/>
      <c r="E1193" s="299" t="s">
        <v>3701</v>
      </c>
      <c r="F1193" s="300"/>
      <c r="G1193" s="296" t="s">
        <v>3702</v>
      </c>
      <c r="H1193" s="292"/>
      <c r="I1193" s="297">
        <v>0</v>
      </c>
      <c r="J1193" s="301"/>
      <c r="K1193" s="301">
        <f t="shared" si="55"/>
        <v>0</v>
      </c>
      <c r="L1193" s="284"/>
    </row>
    <row r="1194" spans="1:12" ht="15" customHeight="1" x14ac:dyDescent="0.25">
      <c r="A1194" s="279"/>
      <c r="B1194" s="279"/>
      <c r="C1194" s="279"/>
      <c r="D1194" s="279"/>
      <c r="E1194" s="358">
        <v>776110</v>
      </c>
      <c r="F1194" s="336"/>
      <c r="G1194" s="282" t="s">
        <v>3703</v>
      </c>
      <c r="H1194" s="283">
        <f>SUM(H1195:H1207)</f>
        <v>0</v>
      </c>
      <c r="I1194" s="297">
        <v>0</v>
      </c>
      <c r="J1194" s="283">
        <f>SUM(J1195:J1207)</f>
        <v>0</v>
      </c>
      <c r="K1194" s="283">
        <f>SUM(K1195:K1207)</f>
        <v>622617.75</v>
      </c>
      <c r="L1194" s="284"/>
    </row>
    <row r="1195" spans="1:12" ht="15" customHeight="1" x14ac:dyDescent="0.25">
      <c r="A1195" s="377" t="s">
        <v>3704</v>
      </c>
      <c r="B1195" s="378" t="s">
        <v>3705</v>
      </c>
      <c r="C1195" s="378" t="s">
        <v>3706</v>
      </c>
      <c r="D1195" s="378" t="s">
        <v>1267</v>
      </c>
      <c r="E1195" s="299" t="s">
        <v>3707</v>
      </c>
      <c r="F1195" s="300" t="s">
        <v>3707</v>
      </c>
      <c r="G1195" s="296" t="s">
        <v>3708</v>
      </c>
      <c r="H1195" s="292"/>
      <c r="I1195" s="297">
        <v>24525.040000000001</v>
      </c>
      <c r="J1195" s="379"/>
      <c r="K1195" s="301">
        <f t="shared" ref="K1195:K1207" si="56">+I1195+J1195</f>
        <v>24525.040000000001</v>
      </c>
      <c r="L1195" s="284"/>
    </row>
    <row r="1196" spans="1:12" ht="15" customHeight="1" x14ac:dyDescent="0.25">
      <c r="A1196" s="377" t="s">
        <v>3704</v>
      </c>
      <c r="B1196" s="378" t="s">
        <v>3705</v>
      </c>
      <c r="C1196" s="378" t="s">
        <v>3709</v>
      </c>
      <c r="D1196" s="378" t="s">
        <v>1270</v>
      </c>
      <c r="E1196" s="299" t="s">
        <v>3710</v>
      </c>
      <c r="F1196" s="300" t="s">
        <v>3710</v>
      </c>
      <c r="G1196" s="296" t="s">
        <v>3711</v>
      </c>
      <c r="H1196" s="292"/>
      <c r="I1196" s="297">
        <v>145475.5</v>
      </c>
      <c r="J1196" s="379"/>
      <c r="K1196" s="301">
        <f t="shared" si="56"/>
        <v>145475.5</v>
      </c>
      <c r="L1196" s="284"/>
    </row>
    <row r="1197" spans="1:12" ht="15" customHeight="1" x14ac:dyDescent="0.25">
      <c r="A1197" s="377" t="s">
        <v>3704</v>
      </c>
      <c r="B1197" s="378" t="s">
        <v>3705</v>
      </c>
      <c r="C1197" s="378" t="s">
        <v>3712</v>
      </c>
      <c r="D1197" s="378" t="s">
        <v>1273</v>
      </c>
      <c r="E1197" s="299" t="s">
        <v>3713</v>
      </c>
      <c r="F1197" s="300" t="s">
        <v>3713</v>
      </c>
      <c r="G1197" s="296" t="s">
        <v>3714</v>
      </c>
      <c r="H1197" s="292"/>
      <c r="I1197" s="297">
        <v>30042.78</v>
      </c>
      <c r="J1197" s="379"/>
      <c r="K1197" s="301">
        <f t="shared" si="56"/>
        <v>30042.78</v>
      </c>
      <c r="L1197" s="284"/>
    </row>
    <row r="1198" spans="1:12" ht="15" customHeight="1" x14ac:dyDescent="0.25">
      <c r="A1198" s="377" t="s">
        <v>3704</v>
      </c>
      <c r="B1198" s="378" t="s">
        <v>3705</v>
      </c>
      <c r="C1198" s="378" t="s">
        <v>3712</v>
      </c>
      <c r="D1198" s="378" t="s">
        <v>1273</v>
      </c>
      <c r="E1198" s="299" t="s">
        <v>3715</v>
      </c>
      <c r="F1198" s="300" t="s">
        <v>3715</v>
      </c>
      <c r="G1198" s="296" t="s">
        <v>3716</v>
      </c>
      <c r="H1198" s="292"/>
      <c r="I1198" s="297">
        <v>10036.76</v>
      </c>
      <c r="J1198" s="379"/>
      <c r="K1198" s="301">
        <f t="shared" si="56"/>
        <v>10036.76</v>
      </c>
      <c r="L1198" s="284"/>
    </row>
    <row r="1199" spans="1:12" ht="15" customHeight="1" x14ac:dyDescent="0.25">
      <c r="A1199" s="377" t="s">
        <v>3704</v>
      </c>
      <c r="B1199" s="378" t="s">
        <v>3705</v>
      </c>
      <c r="C1199" s="378" t="s">
        <v>3717</v>
      </c>
      <c r="D1199" s="378" t="s">
        <v>1278</v>
      </c>
      <c r="E1199" s="299" t="s">
        <v>3718</v>
      </c>
      <c r="F1199" s="300" t="s">
        <v>3718</v>
      </c>
      <c r="G1199" s="296" t="s">
        <v>3719</v>
      </c>
      <c r="H1199" s="292"/>
      <c r="I1199" s="297">
        <v>226325.74</v>
      </c>
      <c r="J1199" s="379"/>
      <c r="K1199" s="301">
        <f t="shared" si="56"/>
        <v>226325.74</v>
      </c>
      <c r="L1199" s="284"/>
    </row>
    <row r="1200" spans="1:12" ht="15" customHeight="1" x14ac:dyDescent="0.25">
      <c r="A1200" s="377" t="s">
        <v>3704</v>
      </c>
      <c r="B1200" s="378" t="s">
        <v>3705</v>
      </c>
      <c r="C1200" s="378" t="s">
        <v>3720</v>
      </c>
      <c r="D1200" s="378" t="s">
        <v>1281</v>
      </c>
      <c r="E1200" s="299" t="s">
        <v>3721</v>
      </c>
      <c r="F1200" s="300" t="s">
        <v>3721</v>
      </c>
      <c r="G1200" s="296" t="s">
        <v>3722</v>
      </c>
      <c r="H1200" s="292"/>
      <c r="I1200" s="297">
        <v>1342.1</v>
      </c>
      <c r="J1200" s="379"/>
      <c r="K1200" s="301">
        <f t="shared" si="56"/>
        <v>1342.1</v>
      </c>
      <c r="L1200" s="284"/>
    </row>
    <row r="1201" spans="1:12" ht="15" customHeight="1" x14ac:dyDescent="0.25">
      <c r="A1201" s="377" t="s">
        <v>3704</v>
      </c>
      <c r="B1201" s="378" t="s">
        <v>3705</v>
      </c>
      <c r="C1201" s="378" t="s">
        <v>3720</v>
      </c>
      <c r="D1201" s="378" t="s">
        <v>1281</v>
      </c>
      <c r="E1201" s="299" t="s">
        <v>3723</v>
      </c>
      <c r="F1201" s="300" t="s">
        <v>3723</v>
      </c>
      <c r="G1201" s="296" t="s">
        <v>3724</v>
      </c>
      <c r="H1201" s="292"/>
      <c r="I1201" s="297">
        <v>0</v>
      </c>
      <c r="J1201" s="379"/>
      <c r="K1201" s="301">
        <f t="shared" si="56"/>
        <v>0</v>
      </c>
      <c r="L1201" s="284"/>
    </row>
    <row r="1202" spans="1:12" ht="15" customHeight="1" x14ac:dyDescent="0.25">
      <c r="A1202" s="377" t="s">
        <v>3704</v>
      </c>
      <c r="B1202" s="378" t="s">
        <v>3705</v>
      </c>
      <c r="C1202" s="378" t="s">
        <v>3720</v>
      </c>
      <c r="D1202" s="378" t="s">
        <v>1281</v>
      </c>
      <c r="E1202" s="299" t="s">
        <v>3725</v>
      </c>
      <c r="F1202" s="300" t="s">
        <v>3725</v>
      </c>
      <c r="G1202" s="296" t="s">
        <v>3726</v>
      </c>
      <c r="H1202" s="292"/>
      <c r="I1202" s="297">
        <v>0</v>
      </c>
      <c r="J1202" s="379"/>
      <c r="K1202" s="301">
        <f t="shared" si="56"/>
        <v>0</v>
      </c>
      <c r="L1202" s="284"/>
    </row>
    <row r="1203" spans="1:12" ht="15" customHeight="1" x14ac:dyDescent="0.25">
      <c r="A1203" s="377" t="s">
        <v>3704</v>
      </c>
      <c r="B1203" s="378" t="s">
        <v>3705</v>
      </c>
      <c r="C1203" s="378" t="s">
        <v>3720</v>
      </c>
      <c r="D1203" s="378" t="s">
        <v>1281</v>
      </c>
      <c r="E1203" s="299" t="s">
        <v>3727</v>
      </c>
      <c r="F1203" s="300" t="s">
        <v>3727</v>
      </c>
      <c r="G1203" s="296" t="s">
        <v>3728</v>
      </c>
      <c r="H1203" s="292"/>
      <c r="I1203" s="297">
        <v>818.5</v>
      </c>
      <c r="J1203" s="379"/>
      <c r="K1203" s="301">
        <f t="shared" si="56"/>
        <v>818.5</v>
      </c>
      <c r="L1203" s="284"/>
    </row>
    <row r="1204" spans="1:12" ht="15" customHeight="1" x14ac:dyDescent="0.25">
      <c r="A1204" s="377" t="s">
        <v>3704</v>
      </c>
      <c r="B1204" s="378" t="s">
        <v>3705</v>
      </c>
      <c r="C1204" s="378" t="s">
        <v>3720</v>
      </c>
      <c r="D1204" s="378" t="s">
        <v>1281</v>
      </c>
      <c r="E1204" s="299" t="s">
        <v>3729</v>
      </c>
      <c r="F1204" s="300" t="s">
        <v>3729</v>
      </c>
      <c r="G1204" s="296" t="s">
        <v>3730</v>
      </c>
      <c r="H1204" s="292"/>
      <c r="I1204" s="297">
        <v>0</v>
      </c>
      <c r="J1204" s="379"/>
      <c r="K1204" s="301">
        <f t="shared" si="56"/>
        <v>0</v>
      </c>
      <c r="L1204" s="284"/>
    </row>
    <row r="1205" spans="1:12" ht="15" customHeight="1" x14ac:dyDescent="0.25">
      <c r="A1205" s="377" t="s">
        <v>3704</v>
      </c>
      <c r="B1205" s="378" t="s">
        <v>3705</v>
      </c>
      <c r="C1205" s="378" t="s">
        <v>3720</v>
      </c>
      <c r="D1205" s="378" t="s">
        <v>1281</v>
      </c>
      <c r="E1205" s="299" t="s">
        <v>3731</v>
      </c>
      <c r="F1205" s="300" t="s">
        <v>3731</v>
      </c>
      <c r="G1205" s="296" t="s">
        <v>3732</v>
      </c>
      <c r="H1205" s="292"/>
      <c r="I1205" s="297">
        <v>0</v>
      </c>
      <c r="J1205" s="379"/>
      <c r="K1205" s="301">
        <f t="shared" si="56"/>
        <v>0</v>
      </c>
      <c r="L1205" s="284"/>
    </row>
    <row r="1206" spans="1:12" ht="15" customHeight="1" x14ac:dyDescent="0.25">
      <c r="A1206" s="377" t="s">
        <v>3704</v>
      </c>
      <c r="B1206" s="378" t="s">
        <v>3705</v>
      </c>
      <c r="C1206" s="378" t="s">
        <v>3733</v>
      </c>
      <c r="D1206" s="378" t="s">
        <v>1294</v>
      </c>
      <c r="E1206" s="299" t="s">
        <v>3734</v>
      </c>
      <c r="F1206" s="300" t="s">
        <v>3734</v>
      </c>
      <c r="G1206" s="296" t="s">
        <v>3735</v>
      </c>
      <c r="H1206" s="292"/>
      <c r="I1206" s="297">
        <v>184051.33</v>
      </c>
      <c r="J1206" s="379"/>
      <c r="K1206" s="301">
        <f t="shared" si="56"/>
        <v>184051.33</v>
      </c>
      <c r="L1206" s="284"/>
    </row>
    <row r="1207" spans="1:12" ht="15" customHeight="1" x14ac:dyDescent="0.25">
      <c r="A1207" s="377" t="s">
        <v>3704</v>
      </c>
      <c r="B1207" s="378" t="s">
        <v>3705</v>
      </c>
      <c r="C1207" s="378"/>
      <c r="D1207" s="378"/>
      <c r="E1207" s="299" t="s">
        <v>3736</v>
      </c>
      <c r="F1207" s="300"/>
      <c r="G1207" s="296" t="s">
        <v>3737</v>
      </c>
      <c r="H1207" s="292"/>
      <c r="I1207" s="297">
        <v>0</v>
      </c>
      <c r="J1207" s="379"/>
      <c r="K1207" s="301">
        <f t="shared" si="56"/>
        <v>0</v>
      </c>
      <c r="L1207" s="284"/>
    </row>
    <row r="1208" spans="1:12" ht="15" customHeight="1" x14ac:dyDescent="0.25">
      <c r="A1208" s="279"/>
      <c r="B1208" s="279"/>
      <c r="C1208" s="279"/>
      <c r="D1208" s="279"/>
      <c r="E1208" s="285" t="s">
        <v>3738</v>
      </c>
      <c r="F1208" s="286"/>
      <c r="G1208" s="282" t="s">
        <v>3739</v>
      </c>
      <c r="H1208" s="283">
        <f>+H1209</f>
        <v>0</v>
      </c>
      <c r="I1208" s="297">
        <v>0</v>
      </c>
      <c r="J1208" s="283">
        <f>+J1209</f>
        <v>0</v>
      </c>
      <c r="K1208" s="283">
        <f>+K1209</f>
        <v>21.07</v>
      </c>
      <c r="L1208" s="284"/>
    </row>
    <row r="1209" spans="1:12" ht="15" customHeight="1" x14ac:dyDescent="0.25">
      <c r="A1209" s="279"/>
      <c r="B1209" s="279"/>
      <c r="C1209" s="279"/>
      <c r="D1209" s="279"/>
      <c r="E1209" s="285" t="s">
        <v>3740</v>
      </c>
      <c r="F1209" s="286"/>
      <c r="G1209" s="282" t="s">
        <v>3739</v>
      </c>
      <c r="H1209" s="283">
        <f>SUM(H1210:H1218)</f>
        <v>0</v>
      </c>
      <c r="I1209" s="297">
        <v>0</v>
      </c>
      <c r="J1209" s="283">
        <f>SUM(J1210:J1218)</f>
        <v>0</v>
      </c>
      <c r="K1209" s="283">
        <f>SUM(K1210:K1218)</f>
        <v>21.07</v>
      </c>
      <c r="L1209" s="284"/>
    </row>
    <row r="1210" spans="1:12" ht="15" customHeight="1" x14ac:dyDescent="0.25">
      <c r="A1210" s="287" t="s">
        <v>3741</v>
      </c>
      <c r="B1210" s="311" t="s">
        <v>957</v>
      </c>
      <c r="C1210" s="311" t="s">
        <v>957</v>
      </c>
      <c r="D1210" s="311" t="s">
        <v>3742</v>
      </c>
      <c r="E1210" s="319" t="s">
        <v>3743</v>
      </c>
      <c r="F1210" s="320" t="s">
        <v>3743</v>
      </c>
      <c r="G1210" s="321" t="s">
        <v>3744</v>
      </c>
      <c r="H1210" s="322"/>
      <c r="I1210" s="297">
        <v>0</v>
      </c>
      <c r="J1210" s="323"/>
      <c r="K1210" s="323">
        <f t="shared" ref="K1210:K1218" si="57">+I1210+J1210</f>
        <v>0</v>
      </c>
      <c r="L1210" s="284"/>
    </row>
    <row r="1211" spans="1:12" ht="15" customHeight="1" x14ac:dyDescent="0.25">
      <c r="A1211" s="287" t="s">
        <v>3741</v>
      </c>
      <c r="B1211" s="311" t="s">
        <v>955</v>
      </c>
      <c r="C1211" s="311" t="s">
        <v>955</v>
      </c>
      <c r="D1211" s="311" t="s">
        <v>3742</v>
      </c>
      <c r="E1211" s="319" t="s">
        <v>3745</v>
      </c>
      <c r="F1211" s="320" t="s">
        <v>3745</v>
      </c>
      <c r="G1211" s="321" t="s">
        <v>3746</v>
      </c>
      <c r="H1211" s="322"/>
      <c r="I1211" s="297">
        <v>21</v>
      </c>
      <c r="J1211" s="323"/>
      <c r="K1211" s="323">
        <f t="shared" si="57"/>
        <v>21</v>
      </c>
      <c r="L1211" s="284"/>
    </row>
    <row r="1212" spans="1:12" ht="15" customHeight="1" x14ac:dyDescent="0.25">
      <c r="A1212" s="287" t="s">
        <v>3741</v>
      </c>
      <c r="B1212" s="331" t="s">
        <v>953</v>
      </c>
      <c r="C1212" s="331" t="s">
        <v>953</v>
      </c>
      <c r="D1212" s="331" t="s">
        <v>3742</v>
      </c>
      <c r="E1212" s="317" t="s">
        <v>3747</v>
      </c>
      <c r="F1212" s="318" t="s">
        <v>3747</v>
      </c>
      <c r="G1212" s="314" t="s">
        <v>3748</v>
      </c>
      <c r="H1212" s="315"/>
      <c r="I1212" s="297">
        <v>7.0000000000000007E-2</v>
      </c>
      <c r="J1212" s="316"/>
      <c r="K1212" s="316">
        <f t="shared" si="57"/>
        <v>7.0000000000000007E-2</v>
      </c>
      <c r="L1212" s="284"/>
    </row>
    <row r="1213" spans="1:12" ht="15" customHeight="1" x14ac:dyDescent="0.25">
      <c r="A1213" s="287" t="s">
        <v>3741</v>
      </c>
      <c r="B1213" s="311" t="s">
        <v>957</v>
      </c>
      <c r="C1213" s="311" t="s">
        <v>957</v>
      </c>
      <c r="D1213" s="311" t="s">
        <v>3742</v>
      </c>
      <c r="E1213" s="319" t="s">
        <v>3749</v>
      </c>
      <c r="F1213" s="320" t="s">
        <v>3749</v>
      </c>
      <c r="G1213" s="321" t="s">
        <v>3750</v>
      </c>
      <c r="H1213" s="322"/>
      <c r="I1213" s="297">
        <v>0</v>
      </c>
      <c r="J1213" s="323"/>
      <c r="K1213" s="323">
        <f t="shared" si="57"/>
        <v>0</v>
      </c>
      <c r="L1213" s="284"/>
    </row>
    <row r="1214" spans="1:12" ht="15" customHeight="1" x14ac:dyDescent="0.25">
      <c r="A1214" s="287" t="s">
        <v>3741</v>
      </c>
      <c r="B1214" s="311" t="s">
        <v>963</v>
      </c>
      <c r="C1214" s="311" t="s">
        <v>963</v>
      </c>
      <c r="D1214" s="311" t="s">
        <v>3742</v>
      </c>
      <c r="E1214" s="319" t="s">
        <v>3751</v>
      </c>
      <c r="F1214" s="320" t="s">
        <v>3751</v>
      </c>
      <c r="G1214" s="321" t="s">
        <v>3752</v>
      </c>
      <c r="H1214" s="322"/>
      <c r="I1214" s="297">
        <v>0</v>
      </c>
      <c r="J1214" s="323"/>
      <c r="K1214" s="323">
        <f t="shared" si="57"/>
        <v>0</v>
      </c>
      <c r="L1214" s="284"/>
    </row>
    <row r="1215" spans="1:12" ht="15" customHeight="1" x14ac:dyDescent="0.25">
      <c r="A1215" s="287" t="s">
        <v>3741</v>
      </c>
      <c r="B1215" s="311" t="s">
        <v>965</v>
      </c>
      <c r="C1215" s="311" t="s">
        <v>965</v>
      </c>
      <c r="D1215" s="311" t="s">
        <v>3742</v>
      </c>
      <c r="E1215" s="319" t="s">
        <v>3753</v>
      </c>
      <c r="F1215" s="320" t="s">
        <v>3753</v>
      </c>
      <c r="G1215" s="321" t="s">
        <v>3754</v>
      </c>
      <c r="H1215" s="322"/>
      <c r="I1215" s="297">
        <v>0</v>
      </c>
      <c r="J1215" s="323"/>
      <c r="K1215" s="323">
        <f t="shared" si="57"/>
        <v>0</v>
      </c>
      <c r="L1215" s="284"/>
    </row>
    <row r="1216" spans="1:12" ht="15" customHeight="1" x14ac:dyDescent="0.25">
      <c r="A1216" s="287" t="s">
        <v>3741</v>
      </c>
      <c r="B1216" s="311" t="s">
        <v>967</v>
      </c>
      <c r="C1216" s="311" t="s">
        <v>967</v>
      </c>
      <c r="D1216" s="311" t="s">
        <v>3742</v>
      </c>
      <c r="E1216" s="319" t="s">
        <v>3755</v>
      </c>
      <c r="F1216" s="320" t="s">
        <v>3755</v>
      </c>
      <c r="G1216" s="321" t="s">
        <v>3756</v>
      </c>
      <c r="H1216" s="322"/>
      <c r="I1216" s="297">
        <v>0</v>
      </c>
      <c r="J1216" s="323"/>
      <c r="K1216" s="323">
        <f t="shared" si="57"/>
        <v>0</v>
      </c>
      <c r="L1216" s="284"/>
    </row>
    <row r="1217" spans="1:12" ht="15" customHeight="1" x14ac:dyDescent="0.25">
      <c r="A1217" s="287" t="s">
        <v>3741</v>
      </c>
      <c r="B1217" s="311" t="s">
        <v>969</v>
      </c>
      <c r="C1217" s="311" t="s">
        <v>969</v>
      </c>
      <c r="D1217" s="311" t="s">
        <v>3742</v>
      </c>
      <c r="E1217" s="319" t="s">
        <v>3757</v>
      </c>
      <c r="F1217" s="320" t="s">
        <v>3757</v>
      </c>
      <c r="G1217" s="321" t="s">
        <v>3758</v>
      </c>
      <c r="H1217" s="322"/>
      <c r="I1217" s="297">
        <v>0</v>
      </c>
      <c r="J1217" s="323"/>
      <c r="K1217" s="323">
        <f t="shared" si="57"/>
        <v>0</v>
      </c>
      <c r="L1217" s="284"/>
    </row>
    <row r="1218" spans="1:12" ht="15" customHeight="1" x14ac:dyDescent="0.25">
      <c r="A1218" s="287" t="s">
        <v>3741</v>
      </c>
      <c r="B1218" s="311" t="s">
        <v>961</v>
      </c>
      <c r="C1218" s="311" t="s">
        <v>961</v>
      </c>
      <c r="D1218" s="311" t="s">
        <v>3742</v>
      </c>
      <c r="E1218" s="319" t="s">
        <v>3759</v>
      </c>
      <c r="F1218" s="320" t="s">
        <v>3759</v>
      </c>
      <c r="G1218" s="321" t="s">
        <v>3760</v>
      </c>
      <c r="H1218" s="322"/>
      <c r="I1218" s="297">
        <v>0</v>
      </c>
      <c r="J1218" s="323"/>
      <c r="K1218" s="323">
        <f t="shared" si="57"/>
        <v>0</v>
      </c>
      <c r="L1218" s="284"/>
    </row>
    <row r="1219" spans="1:12" ht="15" customHeight="1" x14ac:dyDescent="0.25">
      <c r="A1219" s="279"/>
      <c r="B1219" s="279"/>
      <c r="C1219" s="279"/>
      <c r="D1219" s="279"/>
      <c r="E1219" s="285">
        <v>781</v>
      </c>
      <c r="F1219" s="286">
        <v>781</v>
      </c>
      <c r="G1219" s="282" t="s">
        <v>3761</v>
      </c>
      <c r="H1219" s="283">
        <f>+H1220</f>
        <v>0</v>
      </c>
      <c r="I1219" s="297">
        <v>0</v>
      </c>
      <c r="J1219" s="283">
        <f>+J1220</f>
        <v>0</v>
      </c>
      <c r="K1219" s="283">
        <f>+K1220</f>
        <v>0</v>
      </c>
      <c r="L1219" s="284"/>
    </row>
    <row r="1220" spans="1:12" ht="15" customHeight="1" x14ac:dyDescent="0.25">
      <c r="A1220" s="279"/>
      <c r="B1220" s="279"/>
      <c r="C1220" s="279"/>
      <c r="D1220" s="279"/>
      <c r="E1220" s="285" t="s">
        <v>3762</v>
      </c>
      <c r="F1220" s="286" t="s">
        <v>3762</v>
      </c>
      <c r="G1220" s="282" t="s">
        <v>3761</v>
      </c>
      <c r="H1220" s="283">
        <f>+H1221</f>
        <v>0</v>
      </c>
      <c r="I1220" s="297">
        <v>0</v>
      </c>
      <c r="J1220" s="283">
        <f>+J1221</f>
        <v>0</v>
      </c>
      <c r="K1220" s="283">
        <f>+K1221</f>
        <v>0</v>
      </c>
      <c r="L1220" s="284"/>
    </row>
    <row r="1221" spans="1:12" ht="15" customHeight="1" x14ac:dyDescent="0.25">
      <c r="A1221" s="287" t="s">
        <v>3763</v>
      </c>
      <c r="B1221" s="311" t="s">
        <v>988</v>
      </c>
      <c r="C1221" s="311" t="s">
        <v>988</v>
      </c>
      <c r="D1221" s="311" t="s">
        <v>3764</v>
      </c>
      <c r="E1221" s="319" t="s">
        <v>3765</v>
      </c>
      <c r="F1221" s="320" t="s">
        <v>3765</v>
      </c>
      <c r="G1221" s="321" t="s">
        <v>3766</v>
      </c>
      <c r="H1221" s="322"/>
      <c r="I1221" s="297">
        <v>0</v>
      </c>
      <c r="J1221" s="323"/>
      <c r="K1221" s="323">
        <f>+I1221+J1221</f>
        <v>0</v>
      </c>
      <c r="L1221" s="284"/>
    </row>
    <row r="1222" spans="1:12" ht="15" customHeight="1" x14ac:dyDescent="0.25">
      <c r="A1222" s="279"/>
      <c r="B1222" s="279"/>
      <c r="C1222" s="279"/>
      <c r="D1222" s="279"/>
      <c r="E1222" s="285" t="s">
        <v>3767</v>
      </c>
      <c r="F1222" s="286" t="s">
        <v>3767</v>
      </c>
      <c r="G1222" s="282" t="s">
        <v>3768</v>
      </c>
      <c r="H1222" s="283">
        <f>+H1223</f>
        <v>0</v>
      </c>
      <c r="I1222" s="297">
        <v>0</v>
      </c>
      <c r="J1222" s="283">
        <f>+J1223</f>
        <v>0</v>
      </c>
      <c r="K1222" s="283">
        <f>+K1223</f>
        <v>2607.54</v>
      </c>
      <c r="L1222" s="284"/>
    </row>
    <row r="1223" spans="1:12" ht="15" customHeight="1" x14ac:dyDescent="0.25">
      <c r="A1223" s="279"/>
      <c r="B1223" s="279"/>
      <c r="C1223" s="279"/>
      <c r="D1223" s="279"/>
      <c r="E1223" s="285" t="s">
        <v>3769</v>
      </c>
      <c r="F1223" s="286" t="s">
        <v>3769</v>
      </c>
      <c r="G1223" s="282" t="s">
        <v>3768</v>
      </c>
      <c r="H1223" s="283">
        <f>+H1224+H1225</f>
        <v>0</v>
      </c>
      <c r="I1223" s="297">
        <v>0</v>
      </c>
      <c r="J1223" s="283">
        <f>+J1224+J1225</f>
        <v>0</v>
      </c>
      <c r="K1223" s="283">
        <f>+K1224+K1225</f>
        <v>2607.54</v>
      </c>
      <c r="L1223" s="284"/>
    </row>
    <row r="1224" spans="1:12" ht="15" customHeight="1" x14ac:dyDescent="0.25">
      <c r="A1224" s="287" t="s">
        <v>3770</v>
      </c>
      <c r="B1224" s="311" t="s">
        <v>997</v>
      </c>
      <c r="C1224" s="311" t="s">
        <v>997</v>
      </c>
      <c r="D1224" s="311" t="s">
        <v>3764</v>
      </c>
      <c r="E1224" s="319" t="s">
        <v>3771</v>
      </c>
      <c r="F1224" s="320" t="s">
        <v>3771</v>
      </c>
      <c r="G1224" s="321" t="s">
        <v>3772</v>
      </c>
      <c r="H1224" s="322"/>
      <c r="I1224" s="297">
        <v>0</v>
      </c>
      <c r="J1224" s="323"/>
      <c r="K1224" s="323">
        <f>+I1224+J1224</f>
        <v>0</v>
      </c>
      <c r="L1224" s="284"/>
    </row>
    <row r="1225" spans="1:12" ht="15" customHeight="1" x14ac:dyDescent="0.25">
      <c r="A1225" s="287" t="s">
        <v>3770</v>
      </c>
      <c r="B1225" s="311" t="s">
        <v>997</v>
      </c>
      <c r="C1225" s="311" t="s">
        <v>997</v>
      </c>
      <c r="D1225" s="311" t="s">
        <v>3764</v>
      </c>
      <c r="E1225" s="319" t="s">
        <v>3773</v>
      </c>
      <c r="F1225" s="320" t="s">
        <v>3773</v>
      </c>
      <c r="G1225" s="321" t="s">
        <v>3774</v>
      </c>
      <c r="H1225" s="322"/>
      <c r="I1225" s="297">
        <v>2607.54</v>
      </c>
      <c r="J1225" s="323"/>
      <c r="K1225" s="323">
        <f>+I1225+J1225</f>
        <v>2607.54</v>
      </c>
      <c r="L1225" s="284"/>
    </row>
    <row r="1226" spans="1:12" ht="15" customHeight="1" x14ac:dyDescent="0.25">
      <c r="A1226" s="279"/>
      <c r="B1226" s="279"/>
      <c r="C1226" s="279"/>
      <c r="D1226" s="279"/>
      <c r="E1226" s="285" t="s">
        <v>3775</v>
      </c>
      <c r="F1226" s="286" t="s">
        <v>3775</v>
      </c>
      <c r="G1226" s="282" t="s">
        <v>3776</v>
      </c>
      <c r="H1226" s="283">
        <f>+H1227</f>
        <v>0</v>
      </c>
      <c r="I1226" s="297">
        <v>0</v>
      </c>
      <c r="J1226" s="283">
        <f>+J1227</f>
        <v>0</v>
      </c>
      <c r="K1226" s="283">
        <f>+K1227</f>
        <v>1168557.26</v>
      </c>
      <c r="L1226" s="284"/>
    </row>
    <row r="1227" spans="1:12" ht="15" customHeight="1" x14ac:dyDescent="0.25">
      <c r="A1227" s="279"/>
      <c r="B1227" s="279"/>
      <c r="C1227" s="279"/>
      <c r="D1227" s="279"/>
      <c r="E1227" s="358">
        <v>785100</v>
      </c>
      <c r="F1227" s="336">
        <v>785100</v>
      </c>
      <c r="G1227" s="282" t="s">
        <v>3776</v>
      </c>
      <c r="H1227" s="283">
        <f>SUM(H1228:H1246)</f>
        <v>0</v>
      </c>
      <c r="I1227" s="297">
        <v>0</v>
      </c>
      <c r="J1227" s="283">
        <f>SUM(J1228:J1246)</f>
        <v>0</v>
      </c>
      <c r="K1227" s="283">
        <f>SUM(K1228:K1246)</f>
        <v>1168557.26</v>
      </c>
      <c r="L1227" s="284"/>
    </row>
    <row r="1228" spans="1:12" ht="15" customHeight="1" x14ac:dyDescent="0.25">
      <c r="A1228" s="287" t="s">
        <v>3777</v>
      </c>
      <c r="B1228" s="311" t="s">
        <v>1001</v>
      </c>
      <c r="C1228" s="311" t="s">
        <v>1001</v>
      </c>
      <c r="D1228" s="311" t="s">
        <v>3764</v>
      </c>
      <c r="E1228" s="369" t="s">
        <v>3778</v>
      </c>
      <c r="F1228" s="327" t="s">
        <v>3778</v>
      </c>
      <c r="G1228" s="321" t="s">
        <v>3779</v>
      </c>
      <c r="H1228" s="322"/>
      <c r="I1228" s="297">
        <v>0</v>
      </c>
      <c r="J1228" s="301"/>
      <c r="K1228" s="301">
        <f t="shared" ref="K1228:K1246" si="58">+I1228+J1228</f>
        <v>0</v>
      </c>
      <c r="L1228" s="284"/>
    </row>
    <row r="1229" spans="1:12" ht="15" customHeight="1" x14ac:dyDescent="0.25">
      <c r="A1229" s="293" t="s">
        <v>3777</v>
      </c>
      <c r="B1229" s="311" t="s">
        <v>1023</v>
      </c>
      <c r="C1229" s="311" t="s">
        <v>1023</v>
      </c>
      <c r="D1229" s="311" t="s">
        <v>3764</v>
      </c>
      <c r="E1229" s="369" t="s">
        <v>3780</v>
      </c>
      <c r="F1229" s="327" t="s">
        <v>3780</v>
      </c>
      <c r="G1229" s="321" t="s">
        <v>3781</v>
      </c>
      <c r="H1229" s="322"/>
      <c r="I1229" s="297">
        <v>43037.8</v>
      </c>
      <c r="J1229" s="301"/>
      <c r="K1229" s="301">
        <f t="shared" si="58"/>
        <v>43037.8</v>
      </c>
      <c r="L1229" s="284"/>
    </row>
    <row r="1230" spans="1:12" ht="15" customHeight="1" x14ac:dyDescent="0.25">
      <c r="A1230" s="287" t="s">
        <v>3777</v>
      </c>
      <c r="B1230" s="288" t="s">
        <v>1011</v>
      </c>
      <c r="C1230" s="288" t="s">
        <v>1011</v>
      </c>
      <c r="D1230" s="288" t="s">
        <v>3764</v>
      </c>
      <c r="E1230" s="299" t="s">
        <v>3782</v>
      </c>
      <c r="F1230" s="300" t="s">
        <v>3782</v>
      </c>
      <c r="G1230" s="296" t="s">
        <v>3783</v>
      </c>
      <c r="H1230" s="292"/>
      <c r="I1230" s="297">
        <v>0</v>
      </c>
      <c r="J1230" s="301"/>
      <c r="K1230" s="301">
        <f t="shared" si="58"/>
        <v>0</v>
      </c>
      <c r="L1230" s="284"/>
    </row>
    <row r="1231" spans="1:12" ht="15" customHeight="1" x14ac:dyDescent="0.25">
      <c r="A1231" s="287" t="s">
        <v>3777</v>
      </c>
      <c r="B1231" s="288"/>
      <c r="C1231" s="288" t="s">
        <v>1005</v>
      </c>
      <c r="D1231" s="288" t="s">
        <v>3764</v>
      </c>
      <c r="E1231" s="326" t="s">
        <v>3784</v>
      </c>
      <c r="F1231" s="326" t="s">
        <v>3784</v>
      </c>
      <c r="G1231" s="296" t="s">
        <v>3785</v>
      </c>
      <c r="H1231" s="292"/>
      <c r="I1231" s="297">
        <v>0</v>
      </c>
      <c r="J1231" s="301"/>
      <c r="K1231" s="301">
        <f t="shared" si="58"/>
        <v>0</v>
      </c>
      <c r="L1231" s="284"/>
    </row>
    <row r="1232" spans="1:12" ht="15" customHeight="1" x14ac:dyDescent="0.25">
      <c r="A1232" s="287" t="s">
        <v>3777</v>
      </c>
      <c r="B1232" s="288" t="s">
        <v>1007</v>
      </c>
      <c r="C1232" s="288" t="s">
        <v>1007</v>
      </c>
      <c r="D1232" s="288" t="s">
        <v>3764</v>
      </c>
      <c r="E1232" s="294" t="s">
        <v>3786</v>
      </c>
      <c r="F1232" s="295" t="s">
        <v>3786</v>
      </c>
      <c r="G1232" s="296" t="s">
        <v>3787</v>
      </c>
      <c r="H1232" s="292"/>
      <c r="I1232" s="297">
        <v>6758.02</v>
      </c>
      <c r="J1232" s="301"/>
      <c r="K1232" s="301">
        <f t="shared" si="58"/>
        <v>6758.02</v>
      </c>
      <c r="L1232" s="284"/>
    </row>
    <row r="1233" spans="1:12" ht="15" customHeight="1" x14ac:dyDescent="0.25">
      <c r="A1233" s="287" t="s">
        <v>3777</v>
      </c>
      <c r="B1233" s="288" t="s">
        <v>1013</v>
      </c>
      <c r="C1233" s="288" t="s">
        <v>1013</v>
      </c>
      <c r="D1233" s="288" t="s">
        <v>3764</v>
      </c>
      <c r="E1233" s="294" t="s">
        <v>3788</v>
      </c>
      <c r="F1233" s="295" t="s">
        <v>3788</v>
      </c>
      <c r="G1233" s="296" t="s">
        <v>3789</v>
      </c>
      <c r="H1233" s="292"/>
      <c r="I1233" s="297">
        <v>0</v>
      </c>
      <c r="J1233" s="301"/>
      <c r="K1233" s="301">
        <f t="shared" si="58"/>
        <v>0</v>
      </c>
      <c r="L1233" s="284"/>
    </row>
    <row r="1234" spans="1:12" ht="15" customHeight="1" x14ac:dyDescent="0.25">
      <c r="A1234" s="287" t="s">
        <v>3777</v>
      </c>
      <c r="B1234" s="311" t="s">
        <v>1015</v>
      </c>
      <c r="C1234" s="311" t="s">
        <v>1015</v>
      </c>
      <c r="D1234" s="311" t="s">
        <v>3764</v>
      </c>
      <c r="E1234" s="319" t="s">
        <v>3790</v>
      </c>
      <c r="F1234" s="320" t="s">
        <v>3790</v>
      </c>
      <c r="G1234" s="321" t="s">
        <v>3791</v>
      </c>
      <c r="H1234" s="322"/>
      <c r="I1234" s="297">
        <v>0</v>
      </c>
      <c r="J1234" s="301"/>
      <c r="K1234" s="301">
        <f t="shared" si="58"/>
        <v>0</v>
      </c>
      <c r="L1234" s="284"/>
    </row>
    <row r="1235" spans="1:12" ht="15" customHeight="1" x14ac:dyDescent="0.25">
      <c r="A1235" s="287" t="s">
        <v>3777</v>
      </c>
      <c r="B1235" s="311" t="s">
        <v>1017</v>
      </c>
      <c r="C1235" s="311" t="s">
        <v>1017</v>
      </c>
      <c r="D1235" s="311" t="s">
        <v>3764</v>
      </c>
      <c r="E1235" s="319" t="s">
        <v>3792</v>
      </c>
      <c r="F1235" s="320" t="s">
        <v>3792</v>
      </c>
      <c r="G1235" s="321" t="s">
        <v>3793</v>
      </c>
      <c r="H1235" s="322"/>
      <c r="I1235" s="297">
        <v>0</v>
      </c>
      <c r="J1235" s="301"/>
      <c r="K1235" s="301">
        <f t="shared" si="58"/>
        <v>0</v>
      </c>
      <c r="L1235" s="284"/>
    </row>
    <row r="1236" spans="1:12" ht="15" customHeight="1" x14ac:dyDescent="0.25">
      <c r="A1236" s="287" t="s">
        <v>3777</v>
      </c>
      <c r="B1236" s="311" t="s">
        <v>1019</v>
      </c>
      <c r="C1236" s="311" t="s">
        <v>1019</v>
      </c>
      <c r="D1236" s="311" t="s">
        <v>3764</v>
      </c>
      <c r="E1236" s="319" t="s">
        <v>3794</v>
      </c>
      <c r="F1236" s="320" t="s">
        <v>3794</v>
      </c>
      <c r="G1236" s="321" t="s">
        <v>3795</v>
      </c>
      <c r="H1236" s="322"/>
      <c r="I1236" s="297">
        <v>42508.02</v>
      </c>
      <c r="J1236" s="301"/>
      <c r="K1236" s="301">
        <f t="shared" si="58"/>
        <v>42508.02</v>
      </c>
      <c r="L1236" s="284"/>
    </row>
    <row r="1237" spans="1:12" ht="15" customHeight="1" x14ac:dyDescent="0.25">
      <c r="A1237" s="287" t="s">
        <v>3777</v>
      </c>
      <c r="B1237" s="331" t="s">
        <v>1021</v>
      </c>
      <c r="C1237" s="331" t="s">
        <v>1021</v>
      </c>
      <c r="D1237" s="331" t="s">
        <v>3764</v>
      </c>
      <c r="E1237" s="317" t="s">
        <v>3796</v>
      </c>
      <c r="F1237" s="332" t="s">
        <v>3796</v>
      </c>
      <c r="G1237" s="314" t="s">
        <v>3797</v>
      </c>
      <c r="H1237" s="315"/>
      <c r="I1237" s="297">
        <v>1073506.44</v>
      </c>
      <c r="J1237" s="301"/>
      <c r="K1237" s="301">
        <f t="shared" si="58"/>
        <v>1073506.44</v>
      </c>
      <c r="L1237" s="284"/>
    </row>
    <row r="1238" spans="1:12" ht="15" customHeight="1" x14ac:dyDescent="0.25">
      <c r="A1238" s="287" t="s">
        <v>3777</v>
      </c>
      <c r="B1238" s="311" t="s">
        <v>1027</v>
      </c>
      <c r="C1238" s="311" t="s">
        <v>1027</v>
      </c>
      <c r="D1238" s="311" t="s">
        <v>3764</v>
      </c>
      <c r="E1238" s="319" t="s">
        <v>3798</v>
      </c>
      <c r="F1238" s="320" t="s">
        <v>3798</v>
      </c>
      <c r="G1238" s="321" t="s">
        <v>3799</v>
      </c>
      <c r="H1238" s="322"/>
      <c r="I1238" s="297">
        <v>0</v>
      </c>
      <c r="J1238" s="301"/>
      <c r="K1238" s="301">
        <f t="shared" si="58"/>
        <v>0</v>
      </c>
      <c r="L1238" s="284"/>
    </row>
    <row r="1239" spans="1:12" ht="15" customHeight="1" x14ac:dyDescent="0.25">
      <c r="A1239" s="287" t="s">
        <v>3777</v>
      </c>
      <c r="B1239" s="311" t="s">
        <v>1031</v>
      </c>
      <c r="C1239" s="311" t="s">
        <v>1031</v>
      </c>
      <c r="D1239" s="311" t="s">
        <v>3764</v>
      </c>
      <c r="E1239" s="319" t="s">
        <v>3800</v>
      </c>
      <c r="F1239" s="320" t="s">
        <v>3800</v>
      </c>
      <c r="G1239" s="321" t="s">
        <v>3801</v>
      </c>
      <c r="H1239" s="322"/>
      <c r="I1239" s="297">
        <v>0</v>
      </c>
      <c r="J1239" s="301"/>
      <c r="K1239" s="301">
        <f t="shared" si="58"/>
        <v>0</v>
      </c>
      <c r="L1239" s="284"/>
    </row>
    <row r="1240" spans="1:12" ht="15" customHeight="1" x14ac:dyDescent="0.25">
      <c r="A1240" s="287" t="s">
        <v>3777</v>
      </c>
      <c r="B1240" s="311" t="s">
        <v>1033</v>
      </c>
      <c r="C1240" s="311" t="s">
        <v>1033</v>
      </c>
      <c r="D1240" s="311" t="s">
        <v>3764</v>
      </c>
      <c r="E1240" s="369" t="s">
        <v>3802</v>
      </c>
      <c r="F1240" s="327" t="s">
        <v>3802</v>
      </c>
      <c r="G1240" s="321" t="s">
        <v>3803</v>
      </c>
      <c r="H1240" s="322"/>
      <c r="I1240" s="297">
        <v>0</v>
      </c>
      <c r="J1240" s="301"/>
      <c r="K1240" s="301">
        <f t="shared" si="58"/>
        <v>0</v>
      </c>
      <c r="L1240" s="284"/>
    </row>
    <row r="1241" spans="1:12" ht="15" customHeight="1" x14ac:dyDescent="0.25">
      <c r="A1241" s="287" t="s">
        <v>3777</v>
      </c>
      <c r="B1241" s="311" t="s">
        <v>1035</v>
      </c>
      <c r="C1241" s="311" t="s">
        <v>1035</v>
      </c>
      <c r="D1241" s="311" t="s">
        <v>3764</v>
      </c>
      <c r="E1241" s="319" t="s">
        <v>3804</v>
      </c>
      <c r="F1241" s="320" t="s">
        <v>3804</v>
      </c>
      <c r="G1241" s="321" t="s">
        <v>3805</v>
      </c>
      <c r="H1241" s="322"/>
      <c r="I1241" s="297">
        <v>0</v>
      </c>
      <c r="J1241" s="301"/>
      <c r="K1241" s="301">
        <f t="shared" si="58"/>
        <v>0</v>
      </c>
      <c r="L1241" s="284"/>
    </row>
    <row r="1242" spans="1:12" ht="15" customHeight="1" x14ac:dyDescent="0.25">
      <c r="A1242" s="287" t="s">
        <v>3777</v>
      </c>
      <c r="B1242" s="311" t="s">
        <v>1037</v>
      </c>
      <c r="C1242" s="311" t="s">
        <v>1037</v>
      </c>
      <c r="D1242" s="311" t="s">
        <v>3764</v>
      </c>
      <c r="E1242" s="319" t="s">
        <v>3806</v>
      </c>
      <c r="F1242" s="320" t="s">
        <v>3806</v>
      </c>
      <c r="G1242" s="321" t="s">
        <v>3807</v>
      </c>
      <c r="H1242" s="322"/>
      <c r="I1242" s="297">
        <v>0</v>
      </c>
      <c r="J1242" s="301"/>
      <c r="K1242" s="301">
        <f t="shared" si="58"/>
        <v>0</v>
      </c>
      <c r="L1242" s="284"/>
    </row>
    <row r="1243" spans="1:12" ht="15" customHeight="1" x14ac:dyDescent="0.25">
      <c r="A1243" s="287" t="s">
        <v>3777</v>
      </c>
      <c r="B1243" s="311" t="s">
        <v>1039</v>
      </c>
      <c r="C1243" s="311" t="s">
        <v>1039</v>
      </c>
      <c r="D1243" s="311" t="s">
        <v>3764</v>
      </c>
      <c r="E1243" s="319" t="s">
        <v>3808</v>
      </c>
      <c r="F1243" s="320" t="s">
        <v>3808</v>
      </c>
      <c r="G1243" s="321" t="s">
        <v>3809</v>
      </c>
      <c r="H1243" s="322"/>
      <c r="I1243" s="297">
        <v>0</v>
      </c>
      <c r="J1243" s="301"/>
      <c r="K1243" s="301">
        <f t="shared" si="58"/>
        <v>0</v>
      </c>
      <c r="L1243" s="284"/>
    </row>
    <row r="1244" spans="1:12" ht="15" customHeight="1" x14ac:dyDescent="0.25">
      <c r="A1244" s="287" t="s">
        <v>3777</v>
      </c>
      <c r="B1244" s="331" t="s">
        <v>1041</v>
      </c>
      <c r="C1244" s="331" t="s">
        <v>1041</v>
      </c>
      <c r="D1244" s="311" t="s">
        <v>3764</v>
      </c>
      <c r="E1244" s="317" t="s">
        <v>3810</v>
      </c>
      <c r="F1244" s="332" t="s">
        <v>3810</v>
      </c>
      <c r="G1244" s="314" t="s">
        <v>3811</v>
      </c>
      <c r="H1244" s="315"/>
      <c r="I1244" s="297">
        <v>1846.98</v>
      </c>
      <c r="J1244" s="301"/>
      <c r="K1244" s="301">
        <f t="shared" si="58"/>
        <v>1846.98</v>
      </c>
      <c r="L1244" s="284"/>
    </row>
    <row r="1245" spans="1:12" ht="15" customHeight="1" x14ac:dyDescent="0.25">
      <c r="A1245" s="287" t="s">
        <v>3777</v>
      </c>
      <c r="B1245" s="331" t="s">
        <v>1043</v>
      </c>
      <c r="C1245" s="331" t="s">
        <v>1043</v>
      </c>
      <c r="D1245" s="311" t="s">
        <v>3764</v>
      </c>
      <c r="E1245" s="317" t="s">
        <v>3812</v>
      </c>
      <c r="F1245" s="332" t="s">
        <v>3812</v>
      </c>
      <c r="G1245" s="314" t="s">
        <v>3813</v>
      </c>
      <c r="H1245" s="315"/>
      <c r="I1245" s="297">
        <v>900</v>
      </c>
      <c r="J1245" s="301"/>
      <c r="K1245" s="301">
        <f t="shared" si="58"/>
        <v>900</v>
      </c>
      <c r="L1245" s="284"/>
    </row>
    <row r="1246" spans="1:12" ht="15" customHeight="1" x14ac:dyDescent="0.25">
      <c r="A1246" s="287" t="s">
        <v>3777</v>
      </c>
      <c r="B1246" s="311" t="s">
        <v>1045</v>
      </c>
      <c r="C1246" s="311" t="s">
        <v>1045</v>
      </c>
      <c r="D1246" s="311" t="s">
        <v>3764</v>
      </c>
      <c r="E1246" s="369" t="s">
        <v>3814</v>
      </c>
      <c r="F1246" s="327" t="s">
        <v>3814</v>
      </c>
      <c r="G1246" s="321" t="s">
        <v>3815</v>
      </c>
      <c r="H1246" s="322"/>
      <c r="I1246" s="297">
        <v>0</v>
      </c>
      <c r="J1246" s="301"/>
      <c r="K1246" s="301">
        <f t="shared" si="58"/>
        <v>0</v>
      </c>
      <c r="L1246" s="284"/>
    </row>
    <row r="1247" spans="1:12" ht="15" customHeight="1" x14ac:dyDescent="0.25">
      <c r="A1247" s="279"/>
      <c r="B1247" s="279"/>
      <c r="C1247" s="279"/>
      <c r="D1247" s="279"/>
      <c r="E1247" s="285" t="s">
        <v>3816</v>
      </c>
      <c r="F1247" s="286" t="s">
        <v>3816</v>
      </c>
      <c r="G1247" s="282" t="s">
        <v>3817</v>
      </c>
      <c r="H1247" s="283">
        <f>+H1248</f>
        <v>0</v>
      </c>
      <c r="I1247" s="297">
        <v>0</v>
      </c>
      <c r="J1247" s="283">
        <f>+J1248</f>
        <v>0</v>
      </c>
      <c r="K1247" s="283">
        <f>+K1248</f>
        <v>27.08</v>
      </c>
      <c r="L1247" s="284"/>
    </row>
    <row r="1248" spans="1:12" ht="15" customHeight="1" x14ac:dyDescent="0.25">
      <c r="A1248" s="279"/>
      <c r="B1248" s="279"/>
      <c r="C1248" s="279"/>
      <c r="D1248" s="279"/>
      <c r="E1248" s="285" t="s">
        <v>3818</v>
      </c>
      <c r="F1248" s="286" t="s">
        <v>3818</v>
      </c>
      <c r="G1248" s="282" t="s">
        <v>3817</v>
      </c>
      <c r="H1248" s="283">
        <f>+H1249</f>
        <v>0</v>
      </c>
      <c r="I1248" s="297">
        <v>0</v>
      </c>
      <c r="J1248" s="283">
        <f>+J1249</f>
        <v>0</v>
      </c>
      <c r="K1248" s="283">
        <f>+K1249</f>
        <v>27.08</v>
      </c>
      <c r="L1248" s="284"/>
    </row>
    <row r="1249" spans="1:12" ht="15" customHeight="1" x14ac:dyDescent="0.25">
      <c r="A1249" s="287" t="s">
        <v>3777</v>
      </c>
      <c r="B1249" s="380" t="s">
        <v>1045</v>
      </c>
      <c r="C1249" s="380" t="s">
        <v>1045</v>
      </c>
      <c r="D1249" s="380"/>
      <c r="E1249" s="381" t="s">
        <v>3819</v>
      </c>
      <c r="F1249" s="320" t="s">
        <v>3819</v>
      </c>
      <c r="G1249" s="382" t="s">
        <v>3820</v>
      </c>
      <c r="H1249" s="383"/>
      <c r="I1249" s="297">
        <v>27.08</v>
      </c>
      <c r="J1249" s="384"/>
      <c r="K1249" s="384">
        <f>+I1249+J1249</f>
        <v>27.08</v>
      </c>
      <c r="L1249" s="284"/>
    </row>
    <row r="1250" spans="1:12" ht="15" customHeight="1" x14ac:dyDescent="0.25">
      <c r="A1250" s="385"/>
      <c r="B1250" s="386"/>
      <c r="C1250" s="386"/>
      <c r="D1250" s="386"/>
      <c r="E1250" s="387"/>
      <c r="F1250" s="388"/>
      <c r="G1250" s="389"/>
      <c r="H1250" s="383"/>
      <c r="I1250" s="389"/>
      <c r="J1250" s="389"/>
      <c r="K1250" s="389"/>
    </row>
    <row r="1251" spans="1:12" ht="15.6" customHeight="1" x14ac:dyDescent="0.25">
      <c r="A1251" s="390"/>
      <c r="B1251" s="391"/>
      <c r="C1251" s="391"/>
      <c r="D1251" s="391"/>
      <c r="E1251" s="392"/>
      <c r="F1251" s="390"/>
      <c r="G1251" s="393"/>
      <c r="H1251" s="394"/>
      <c r="I1251" s="390"/>
      <c r="J1251" s="390"/>
      <c r="K1251" s="390"/>
    </row>
    <row r="1252" spans="1:12" ht="15.6" customHeight="1" x14ac:dyDescent="0.25">
      <c r="A1252" s="390"/>
      <c r="B1252" s="391"/>
      <c r="C1252" s="391"/>
      <c r="D1252" s="391"/>
      <c r="E1252" s="392"/>
      <c r="F1252" s="390"/>
      <c r="G1252" s="393"/>
      <c r="H1252" s="394"/>
      <c r="I1252" s="390"/>
      <c r="J1252" s="390"/>
      <c r="K1252" s="390"/>
    </row>
    <row r="1253" spans="1:12" ht="15.6" customHeight="1" x14ac:dyDescent="0.25">
      <c r="A1253" s="390"/>
      <c r="B1253" s="391"/>
      <c r="C1253" s="391"/>
      <c r="D1253" s="391"/>
      <c r="E1253" s="392"/>
      <c r="F1253" s="390"/>
      <c r="G1253" s="393"/>
      <c r="H1253" s="394"/>
      <c r="I1253" s="390"/>
      <c r="J1253" s="390"/>
      <c r="K1253" s="390"/>
    </row>
    <row r="1254" spans="1:12" ht="15.6" customHeight="1" x14ac:dyDescent="0.25">
      <c r="A1254" s="390"/>
      <c r="B1254" s="391"/>
      <c r="C1254" s="391"/>
      <c r="D1254" s="391"/>
      <c r="E1254" s="392"/>
      <c r="F1254" s="390"/>
      <c r="G1254" s="395" t="s">
        <v>3821</v>
      </c>
      <c r="H1254" s="396">
        <f>+H952</f>
        <v>0</v>
      </c>
      <c r="I1254" s="397">
        <f>SUM(I955:I1249)</f>
        <v>548183691.88999999</v>
      </c>
      <c r="J1254" s="396">
        <f>+J952</f>
        <v>0</v>
      </c>
      <c r="K1254" s="397">
        <f>+K952</f>
        <v>548183691.8900001</v>
      </c>
      <c r="L1254" s="270"/>
    </row>
    <row r="1255" spans="1:12" ht="15.6" customHeight="1" x14ac:dyDescent="0.25">
      <c r="A1255" s="390"/>
      <c r="B1255" s="391"/>
      <c r="C1255" s="391"/>
      <c r="D1255" s="391"/>
      <c r="E1255" s="392"/>
      <c r="F1255" s="390"/>
      <c r="G1255" s="395" t="s">
        <v>3822</v>
      </c>
      <c r="H1255" s="396">
        <f>+H3</f>
        <v>0</v>
      </c>
      <c r="I1255" s="397">
        <f>SUM(I6:I951)</f>
        <v>615143698.42000008</v>
      </c>
      <c r="J1255" s="396">
        <f>+J3</f>
        <v>0</v>
      </c>
      <c r="K1255" s="397">
        <f>+K3</f>
        <v>615143698.41999996</v>
      </c>
      <c r="L1255" s="270"/>
    </row>
    <row r="1256" spans="1:12" ht="15.6" customHeight="1" x14ac:dyDescent="0.25">
      <c r="A1256" s="398"/>
      <c r="B1256" s="399"/>
      <c r="C1256" s="399"/>
      <c r="D1256" s="399"/>
      <c r="E1256" s="400"/>
      <c r="F1256" s="398"/>
      <c r="G1256" s="401" t="s">
        <v>3823</v>
      </c>
      <c r="H1256" s="402">
        <f>+H1254-H1255</f>
        <v>0</v>
      </c>
      <c r="I1256" s="403">
        <f>I1255-I1254</f>
        <v>66960006.530000091</v>
      </c>
      <c r="J1256" s="402">
        <f>+J1254-J1255</f>
        <v>0</v>
      </c>
      <c r="K1256" s="403">
        <f>+K1254-K1255</f>
        <v>-66960006.529999852</v>
      </c>
    </row>
    <row r="1258" spans="1:12" ht="15.6" customHeight="1" x14ac:dyDescent="0.25">
      <c r="G1258" s="404" t="s">
        <v>3824</v>
      </c>
      <c r="K1258" s="270"/>
    </row>
    <row r="1259" spans="1:12" ht="15.6" customHeight="1" x14ac:dyDescent="0.25">
      <c r="I1259" s="405"/>
      <c r="J1259" s="406"/>
      <c r="K1259" s="405"/>
    </row>
    <row r="1260" spans="1:12" ht="15.6" customHeight="1" x14ac:dyDescent="0.25">
      <c r="I1260" s="302"/>
      <c r="J1260" s="406"/>
      <c r="K1260" s="405"/>
    </row>
    <row r="1262" spans="1:12" ht="15.6" customHeight="1" x14ac:dyDescent="0.25">
      <c r="I1262" s="302"/>
      <c r="J1262" s="406"/>
      <c r="K1262" s="407"/>
    </row>
    <row r="1263" spans="1:12" ht="15.6" customHeight="1" x14ac:dyDescent="0.25">
      <c r="I1263" s="406"/>
      <c r="K1263" s="406"/>
    </row>
    <row r="1264" spans="1:12" ht="15.6" customHeight="1" x14ac:dyDescent="0.25">
      <c r="I1264" s="298"/>
    </row>
    <row r="1265" spans="9:11" ht="15.6" customHeight="1" x14ac:dyDescent="0.25">
      <c r="I1265" s="302"/>
      <c r="K1265" s="408"/>
    </row>
    <row r="1268" spans="9:11" ht="15.6" customHeight="1" x14ac:dyDescent="0.25">
      <c r="J1268" s="298"/>
    </row>
    <row r="1269" spans="9:11" ht="15.6" customHeight="1" x14ac:dyDescent="0.25">
      <c r="J1269" s="298"/>
    </row>
  </sheetData>
  <autoFilter ref="F2:K1249"/>
  <printOptions horizontalCentered="1"/>
  <pageMargins left="0.15748031496062992" right="0.15748031496062992" top="0.31496062992125984" bottom="0.43307086614173229" header="0.15748031496062992" footer="0.17"/>
  <pageSetup paperSize="8" scale="60" fitToWidth="11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 Nuovo Modello CE</vt:lpstr>
      <vt:lpstr>Raccordo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2022-11-03T13:39:55Z</dcterms:created>
  <dcterms:modified xsi:type="dcterms:W3CDTF">2022-11-03T14:03:27Z</dcterms:modified>
</cp:coreProperties>
</file>