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1185" windowWidth="22935" windowHeight="8835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N115" i="1"/>
  <c r="N114"/>
  <c r="N113"/>
  <c r="N112"/>
  <c r="N111"/>
  <c r="N110"/>
  <c r="N109" s="1"/>
  <c r="N103"/>
  <c r="N102"/>
  <c r="N101" s="1"/>
  <c r="N100"/>
  <c r="N99"/>
  <c r="N98" s="1"/>
  <c r="N94"/>
  <c r="N93"/>
  <c r="N90"/>
  <c r="N89"/>
  <c r="N88"/>
  <c r="N82"/>
  <c r="N81"/>
  <c r="N80"/>
  <c r="N79"/>
  <c r="N78" s="1"/>
  <c r="N77"/>
  <c r="N76"/>
  <c r="N75" s="1"/>
  <c r="N74"/>
  <c r="N73"/>
  <c r="N72"/>
  <c r="N71"/>
  <c r="N70" s="1"/>
  <c r="N69"/>
  <c r="N68"/>
  <c r="N67"/>
  <c r="N66"/>
  <c r="N65"/>
  <c r="N64"/>
  <c r="N63" s="1"/>
  <c r="N62"/>
  <c r="N61"/>
  <c r="N60"/>
  <c r="N59"/>
  <c r="N58"/>
  <c r="N57" s="1"/>
  <c r="N56"/>
  <c r="N55"/>
  <c r="N54"/>
  <c r="N53"/>
  <c r="N52"/>
  <c r="N51"/>
  <c r="N50"/>
  <c r="N49"/>
  <c r="N48"/>
  <c r="N47"/>
  <c r="N46"/>
  <c r="N45"/>
  <c r="N44"/>
  <c r="N43"/>
  <c r="N42"/>
  <c r="N41"/>
  <c r="N40"/>
  <c r="N39" s="1"/>
  <c r="N38"/>
  <c r="N37"/>
  <c r="N36" s="1"/>
  <c r="N32"/>
  <c r="N31"/>
  <c r="N30"/>
  <c r="N29"/>
  <c r="N28"/>
  <c r="N27"/>
  <c r="N26"/>
  <c r="N25"/>
  <c r="N24" s="1"/>
  <c r="N23"/>
  <c r="N22"/>
  <c r="N21"/>
  <c r="N20"/>
  <c r="N19"/>
  <c r="N18"/>
  <c r="N17"/>
  <c r="N16" s="1"/>
  <c r="N15"/>
  <c r="N14"/>
  <c r="N13"/>
  <c r="N12"/>
  <c r="N11"/>
  <c r="N10"/>
  <c r="N9" s="1"/>
  <c r="N8"/>
  <c r="D7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7" s="1"/>
  <c r="D88" s="1"/>
  <c r="D89" s="1"/>
  <c r="D92" s="1"/>
  <c r="D93" s="1"/>
  <c r="D94" s="1"/>
  <c r="D97" s="1"/>
  <c r="D98" s="1"/>
  <c r="D99" s="1"/>
  <c r="D100" s="1"/>
  <c r="D101" s="1"/>
  <c r="D102" s="1"/>
  <c r="D103" s="1"/>
  <c r="D108" s="1"/>
  <c r="D109" s="1"/>
  <c r="D110" s="1"/>
  <c r="D111" s="1"/>
  <c r="D112" s="1"/>
  <c r="D113" s="1"/>
  <c r="D114" s="1"/>
  <c r="D115" s="1"/>
  <c r="N7" l="1"/>
  <c r="N33" s="1"/>
  <c r="N104"/>
  <c r="N116"/>
  <c r="N95"/>
  <c r="N83"/>
  <c r="N85" l="1"/>
  <c r="N106" s="1"/>
  <c r="N118" s="1"/>
  <c r="M118" l="1"/>
</calcChain>
</file>

<file path=xl/sharedStrings.xml><?xml version="1.0" encoding="utf-8"?>
<sst xmlns="http://schemas.openxmlformats.org/spreadsheetml/2006/main" count="375" uniqueCount="249">
  <si>
    <t>CONTO  ECONOMICO PREVISIONALE ARESS PUGLIA
ANNO 2019</t>
  </si>
  <si>
    <r>
      <t>Importi</t>
    </r>
    <r>
      <rPr>
        <b/>
        <sz val="11"/>
        <rFont val="Calibri"/>
        <family val="2"/>
        <scheme val="minor"/>
      </rPr>
      <t xml:space="preserve">: Euro    </t>
    </r>
  </si>
  <si>
    <r>
      <t xml:space="preserve">SCHEMA DI BILANCIO
</t>
    </r>
    <r>
      <rPr>
        <i/>
        <sz val="11"/>
        <rFont val="Calibri"/>
        <family val="2"/>
        <scheme val="minor"/>
      </rPr>
      <t>Decreto Legislativo n.118/2011 - DM 20 marzo 2013</t>
    </r>
  </si>
  <si>
    <t>BILANCIO 
2017</t>
  </si>
  <si>
    <t>BUDGET 
2018</t>
  </si>
  <si>
    <t>BUDGET 
2019</t>
  </si>
  <si>
    <t>PRECONSUNTIVO 2013</t>
  </si>
  <si>
    <t>VARIAZIONE BGT2019 - CNS2017</t>
  </si>
  <si>
    <t>VARIAZIONE BGT2019 - BGT2018</t>
  </si>
  <si>
    <t>Importo
(in euro)</t>
  </si>
  <si>
    <t>%</t>
  </si>
  <si>
    <t>C.A</t>
  </si>
  <si>
    <t>A)</t>
  </si>
  <si>
    <t>VALORE DELLA PRODUZIONE</t>
  </si>
  <si>
    <t>C.A.1</t>
  </si>
  <si>
    <t>1)</t>
  </si>
  <si>
    <t>Contributi in c/esercizio</t>
  </si>
  <si>
    <t>C.A.1.a</t>
  </si>
  <si>
    <t>a)</t>
  </si>
  <si>
    <t>Contributi in c/esercizio - da Regione o Provincia Autonoma per quota F.S. regionale</t>
  </si>
  <si>
    <t>C.A.1.b</t>
  </si>
  <si>
    <t>b)</t>
  </si>
  <si>
    <t>Contributi in c/esercizio - extra fondo</t>
  </si>
  <si>
    <t>C.A.1.b.1</t>
  </si>
  <si>
    <t>Contributi da Regione o Prov. Aut. (extra fondo) - vincolati</t>
  </si>
  <si>
    <t>C.A.1.b.2</t>
  </si>
  <si>
    <t>2)</t>
  </si>
  <si>
    <t>Contributi da Regione o Prov. Aut. (extra fondo) - Risorse aggiuntive da bilancio a titolo di copertura LEA</t>
  </si>
  <si>
    <t>C.A.1.b.3</t>
  </si>
  <si>
    <t>3)</t>
  </si>
  <si>
    <t>Contributi da Regione o Prov. Aut. (extra fondo) - Risorse aggiuntive da bilancio a titolo di copertura extra LEA</t>
  </si>
  <si>
    <t>C.A.1.b.4</t>
  </si>
  <si>
    <t>4)</t>
  </si>
  <si>
    <t>Contributi da Regione o Prov. Aut. (extra fondo) - altro</t>
  </si>
  <si>
    <t>C.A.1.b.5</t>
  </si>
  <si>
    <t>5)</t>
  </si>
  <si>
    <t>Contributi da aziende sanitarie pubbliche (extra fondo)</t>
  </si>
  <si>
    <t>C.A.1.b.6</t>
  </si>
  <si>
    <t>6)</t>
  </si>
  <si>
    <t>Contributi da altri soggetti pubblici</t>
  </si>
  <si>
    <t>C.A.1.c</t>
  </si>
  <si>
    <t>c)</t>
  </si>
  <si>
    <t>Contributi in c/esercizio - per ricerca</t>
  </si>
  <si>
    <t>C.A.1.c.1</t>
  </si>
  <si>
    <t>da Ministero della Salute per ricerca corrente</t>
  </si>
  <si>
    <t>C.A.1.c.2</t>
  </si>
  <si>
    <t>da Ministero della Salute per ricerca finalizzata</t>
  </si>
  <si>
    <t>C.A.1.c.3</t>
  </si>
  <si>
    <t>da Regione e altri soggetti pubblici</t>
  </si>
  <si>
    <t>C.A.1.c.4</t>
  </si>
  <si>
    <t>da privati</t>
  </si>
  <si>
    <t>C.A.1.d</t>
  </si>
  <si>
    <t>d)</t>
  </si>
  <si>
    <t>Contributi in c/esercizio - da privati</t>
  </si>
  <si>
    <t>C.A.2</t>
  </si>
  <si>
    <t>Rettifica contributi c/esercizio per destinazione ad investimenti</t>
  </si>
  <si>
    <t>C.A.3</t>
  </si>
  <si>
    <t>Utilizzo fondi per quote inutilizzate contributi vincolati di esercizi precedenti</t>
  </si>
  <si>
    <t>C.A.4</t>
  </si>
  <si>
    <t>Ricavi per prestazioni sanitarie e sociosanitarie a rilevanza sanitaria</t>
  </si>
  <si>
    <t>C.A.4.a</t>
  </si>
  <si>
    <t>Ricavi per prestazioni sanitarie e sociosanitarie - ad aziende sanitarie pubbliche</t>
  </si>
  <si>
    <t>C.A.4.b</t>
  </si>
  <si>
    <t>Ricavi per prestazioni sanitarie e sociosanitarie - intramoenia</t>
  </si>
  <si>
    <t>C.A.4.c</t>
  </si>
  <si>
    <t>Ricavi per prestazioni sanitarie e sociosanitarie - altro</t>
  </si>
  <si>
    <t>C.A.5</t>
  </si>
  <si>
    <t>Concorsi, recuperi e rimborsi</t>
  </si>
  <si>
    <t>C.A.6</t>
  </si>
  <si>
    <t>Compartecipazione alla spesa per prestazioni sanitarie (Ticket)</t>
  </si>
  <si>
    <t>C.A.7</t>
  </si>
  <si>
    <t>7)</t>
  </si>
  <si>
    <t>Quota contributi in c/capitale imputata nell'esercizio</t>
  </si>
  <si>
    <t>C.A.8</t>
  </si>
  <si>
    <t>8)</t>
  </si>
  <si>
    <t>Incrementi delle immobilizzazioni per lavori interni</t>
  </si>
  <si>
    <t>C.A.9</t>
  </si>
  <si>
    <t>9)</t>
  </si>
  <si>
    <t>Altri ricavi e proventi</t>
  </si>
  <si>
    <t>Totale A)</t>
  </si>
  <si>
    <t>C.B</t>
  </si>
  <si>
    <t>B)</t>
  </si>
  <si>
    <t>COSTI DELLA PRODUZIONE</t>
  </si>
  <si>
    <t>C.B.1</t>
  </si>
  <si>
    <t>Acquisti di beni</t>
  </si>
  <si>
    <t>C.B.1.a</t>
  </si>
  <si>
    <t>Acquisti di beni sanitari</t>
  </si>
  <si>
    <t>C.B.1.b</t>
  </si>
  <si>
    <t>Acquisti di beni non sanitari</t>
  </si>
  <si>
    <t>C.B.2</t>
  </si>
  <si>
    <t>Acquisti di servizi sanitari</t>
  </si>
  <si>
    <t>C.B.2.a</t>
  </si>
  <si>
    <t>Acquisti di servizi sanitari - Medicina di base</t>
  </si>
  <si>
    <t>C.B.2.b</t>
  </si>
  <si>
    <t>Acquisti di servizi sanitari - Farmaceutica</t>
  </si>
  <si>
    <t>C.B.2.c</t>
  </si>
  <si>
    <t>Acquisti di servizi sanitari per assitenza specialistica ambulatoriale</t>
  </si>
  <si>
    <t>C.B.2.d</t>
  </si>
  <si>
    <t>Acquisti di servizi sanitari per assistenza riabilitativa</t>
  </si>
  <si>
    <t>C.B.2.e</t>
  </si>
  <si>
    <t>e)</t>
  </si>
  <si>
    <t>Acquisti di servizi sanitari per assistenza integrativa</t>
  </si>
  <si>
    <t>C.B.2.f</t>
  </si>
  <si>
    <t>f)</t>
  </si>
  <si>
    <t>Acquisti di servizi sanitari per assistenza protesica</t>
  </si>
  <si>
    <t>C.B.2.g</t>
  </si>
  <si>
    <t>g)</t>
  </si>
  <si>
    <t>Acquisti di servizi sanitari per assistenza ospedaliera</t>
  </si>
  <si>
    <t>C.B.2.h</t>
  </si>
  <si>
    <t>h)</t>
  </si>
  <si>
    <t>Acquisti prestazioni di psichiatrica residenziale e semiresidenziale</t>
  </si>
  <si>
    <t>C.B.2.i</t>
  </si>
  <si>
    <t>i)</t>
  </si>
  <si>
    <t>Acquisti prestazioni di distribuzione farmaci File F</t>
  </si>
  <si>
    <t>C.B.2.j</t>
  </si>
  <si>
    <t>j)</t>
  </si>
  <si>
    <t>Acquisti prestazioni termali in convenzione</t>
  </si>
  <si>
    <t>C.B.2.k</t>
  </si>
  <si>
    <t>k)</t>
  </si>
  <si>
    <t>Acquisti prestazioni di trasporto sanitario</t>
  </si>
  <si>
    <t>C.B.2.l</t>
  </si>
  <si>
    <t>l)</t>
  </si>
  <si>
    <t>Acquisti prestazioni  socio-sanitarie a rilevanza sanitaria</t>
  </si>
  <si>
    <t>C.B.2.m</t>
  </si>
  <si>
    <t>m)</t>
  </si>
  <si>
    <t>Compartecipazione al personale per att. Libero-prof. (intramoenia)</t>
  </si>
  <si>
    <t>C.B.2.n</t>
  </si>
  <si>
    <t>n)</t>
  </si>
  <si>
    <t>Rimborsi Assegni e contributi sanitari</t>
  </si>
  <si>
    <t>C.B.2.o</t>
  </si>
  <si>
    <t>o)</t>
  </si>
  <si>
    <t>Consulenze, collaborazioni, interinale, altre prestazioni di lavoro sanitarie e sociosanitarie</t>
  </si>
  <si>
    <t>C.B.2.p</t>
  </si>
  <si>
    <t>p)</t>
  </si>
  <si>
    <t>Altri servizi sanitari e sociosanitari a rilevanza sanitaria</t>
  </si>
  <si>
    <t>C.B.2.q</t>
  </si>
  <si>
    <t>q)</t>
  </si>
  <si>
    <t>Costi per differenziale Tariffe TUC</t>
  </si>
  <si>
    <t>C.B.3</t>
  </si>
  <si>
    <t>Acquisti di servizi non sanitari</t>
  </si>
  <si>
    <t>C.B.3.a</t>
  </si>
  <si>
    <t>Servizi non sanitari</t>
  </si>
  <si>
    <t>C.B.3.b</t>
  </si>
  <si>
    <t xml:space="preserve">Consulenze, collaborazioni, interinale, altre prestazioni di lavoro non sanitarie </t>
  </si>
  <si>
    <t>C.B.3.c</t>
  </si>
  <si>
    <t>Formazione</t>
  </si>
  <si>
    <t>C.B.4</t>
  </si>
  <si>
    <t>Manutenzione e riparazione</t>
  </si>
  <si>
    <t>C.B.5</t>
  </si>
  <si>
    <t>Godimento di beni di terzi</t>
  </si>
  <si>
    <t>C.B.6</t>
  </si>
  <si>
    <t>Costi del personale</t>
  </si>
  <si>
    <t>C.B.6.a</t>
  </si>
  <si>
    <t>Personale dirigente medico</t>
  </si>
  <si>
    <t>C.B.6.b</t>
  </si>
  <si>
    <t>Personale dirigente ruolo sanitario non medico</t>
  </si>
  <si>
    <t>C.B.6.c</t>
  </si>
  <si>
    <t>Personale comparto ruolo sanitario</t>
  </si>
  <si>
    <t>C.B.6.d</t>
  </si>
  <si>
    <t>Personale dirigente altri ruoli</t>
  </si>
  <si>
    <t>C.B.6.e</t>
  </si>
  <si>
    <t>Personale comparto altri ruoli</t>
  </si>
  <si>
    <t>C.B.7</t>
  </si>
  <si>
    <t>Oneri diversi di gestione</t>
  </si>
  <si>
    <t>C.B.8</t>
  </si>
  <si>
    <t>Ammortamenti</t>
  </si>
  <si>
    <t>C.B.8.a</t>
  </si>
  <si>
    <t>Ammortamenti immobilizzazioni immateriali</t>
  </si>
  <si>
    <t>C.B.8.b</t>
  </si>
  <si>
    <t>Ammortamenti dei Fabbricati</t>
  </si>
  <si>
    <t>C.B.8.c</t>
  </si>
  <si>
    <t>Ammortamenti delle altre immobilizzazioni materiali</t>
  </si>
  <si>
    <t>C.B.9</t>
  </si>
  <si>
    <t>Svalutazione delle immobilizzazioni e dei crediti</t>
  </si>
  <si>
    <t>C.B.10</t>
  </si>
  <si>
    <t>10)</t>
  </si>
  <si>
    <t>Variazione delle rimanenze</t>
  </si>
  <si>
    <t>-C.B.10.a</t>
  </si>
  <si>
    <t>C.B.10.a</t>
  </si>
  <si>
    <t>Variazione delle rimanenze sanitarie</t>
  </si>
  <si>
    <t>-C.B.10.b</t>
  </si>
  <si>
    <t>C.B.10.b</t>
  </si>
  <si>
    <t>Variazione delle rimanenze non sanitarie</t>
  </si>
  <si>
    <t>C.B.11</t>
  </si>
  <si>
    <t>11)</t>
  </si>
  <si>
    <t>Accantonamenti</t>
  </si>
  <si>
    <t>C.B.11.a</t>
  </si>
  <si>
    <t>Accantonamenti per rischi</t>
  </si>
  <si>
    <t>C.B.11.b</t>
  </si>
  <si>
    <t xml:space="preserve">Accantonamenti per premio operosità </t>
  </si>
  <si>
    <t>C.B.11.c</t>
  </si>
  <si>
    <t>Accantonamenti per quote inutilizzate di contributi vincolati</t>
  </si>
  <si>
    <t>C.B.11.d</t>
  </si>
  <si>
    <t>Altri accantonamenti</t>
  </si>
  <si>
    <t>Totale B)</t>
  </si>
  <si>
    <t>DIFF. TRA VALORE E COSTI DELLA PRODUZIONE (A-B)</t>
  </si>
  <si>
    <t>C.C</t>
  </si>
  <si>
    <t>C)</t>
  </si>
  <si>
    <t>PROVENTI E ONERI FINANZIARI</t>
  </si>
  <si>
    <t>C.C.1</t>
  </si>
  <si>
    <t>Interessi attivi ed altri proventi finanziari</t>
  </si>
  <si>
    <t>C.C.2</t>
  </si>
  <si>
    <t>Interessi passivi ed altri oneri finanziari</t>
  </si>
  <si>
    <t>Totale C)</t>
  </si>
  <si>
    <t>C.D</t>
  </si>
  <si>
    <t>D)</t>
  </si>
  <si>
    <t>RETTIFICHE DI VALORE DI ATTIVITA' FINANZIARIE</t>
  </si>
  <si>
    <t>C.D.1</t>
  </si>
  <si>
    <t>Rivalutazioni</t>
  </si>
  <si>
    <t>C.D.2</t>
  </si>
  <si>
    <t>Svalutazioni</t>
  </si>
  <si>
    <t>Totale D)</t>
  </si>
  <si>
    <t>C.E</t>
  </si>
  <si>
    <t>E)</t>
  </si>
  <si>
    <t>PROVENTI E ONERI STRAORDINARI</t>
  </si>
  <si>
    <t>C.E.1</t>
  </si>
  <si>
    <t>Proventi straordinari</t>
  </si>
  <si>
    <t>C.E.1.a</t>
  </si>
  <si>
    <t>Plusvalenze</t>
  </si>
  <si>
    <t>C.E.1.b</t>
  </si>
  <si>
    <t>Altri proventi straordinari</t>
  </si>
  <si>
    <t>C.E.2</t>
  </si>
  <si>
    <t>Oneri straordinari</t>
  </si>
  <si>
    <t>C.E.2.a</t>
  </si>
  <si>
    <t>Minusvalenze</t>
  </si>
  <si>
    <t>C.E.2.b</t>
  </si>
  <si>
    <t>Altri oneri straordinari</t>
  </si>
  <si>
    <t>Totale E)</t>
  </si>
  <si>
    <t>RISULTATO PRIMA DELLE IMPOSTE (A-B+C+D+E)</t>
  </si>
  <si>
    <t>C.Y</t>
  </si>
  <si>
    <t>Y)</t>
  </si>
  <si>
    <t>IMPOSTE SUL REDDITO DELL'ESERCIZIO</t>
  </si>
  <si>
    <t>C.Y.1</t>
  </si>
  <si>
    <t>IRAP</t>
  </si>
  <si>
    <t>C.Y.1.a</t>
  </si>
  <si>
    <t>IRAP relativa a personale dipendente</t>
  </si>
  <si>
    <t>C.Y.1.b</t>
  </si>
  <si>
    <t>IRAP relativa a collaboratori e personale assimilato a lavoro dipendente</t>
  </si>
  <si>
    <t>C.Y.1.c</t>
  </si>
  <si>
    <t>IRAP relativa ad attività di libera professione (intramoenia)</t>
  </si>
  <si>
    <t>C.Y.1.d</t>
  </si>
  <si>
    <t>IRAP relativa ad attività commerciali</t>
  </si>
  <si>
    <t>C.Y.2</t>
  </si>
  <si>
    <t>IRES</t>
  </si>
  <si>
    <t>C.Y.3</t>
  </si>
  <si>
    <t>Accantonamento a fondo imposte (accertamenti, condoni, ecc.)</t>
  </si>
  <si>
    <t>Totale Y)</t>
  </si>
  <si>
    <t>UTILE (PERDITA) DELL'ESERCIZIO</t>
  </si>
  <si>
    <t xml:space="preserve">-    </t>
  </si>
</sst>
</file>

<file path=xl/styles.xml><?xml version="1.0" encoding="utf-8"?>
<styleSheet xmlns="http://schemas.openxmlformats.org/spreadsheetml/2006/main">
  <numFmts count="3">
    <numFmt numFmtId="164" formatCode="_(* #,##0_);_(* \(#,##0\);_(* &quot;-&quot;_);_(@_)"/>
    <numFmt numFmtId="165" formatCode="_ * #,##0_ ;_ * \-#,##0_ ;_ * &quot;-&quot;_ ;_ @_ "/>
    <numFmt numFmtId="166" formatCode="#,##0_ ;\-#,##0\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 val="double"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00">
    <xf numFmtId="0" fontId="0" fillId="0" borderId="0" xfId="0"/>
    <xf numFmtId="0" fontId="3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3" fillId="2" borderId="0" xfId="2" applyFont="1" applyFill="1"/>
    <xf numFmtId="0" fontId="6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/>
    </xf>
    <xf numFmtId="0" fontId="3" fillId="2" borderId="0" xfId="2" applyFont="1" applyFill="1" applyAlignment="1">
      <alignment horizontal="center"/>
    </xf>
    <xf numFmtId="0" fontId="3" fillId="3" borderId="0" xfId="2" applyFont="1" applyFill="1"/>
    <xf numFmtId="0" fontId="4" fillId="3" borderId="11" xfId="3" applyNumberFormat="1" applyFont="1" applyFill="1" applyBorder="1" applyAlignment="1">
      <alignment horizontal="center" vertical="center" wrapText="1"/>
    </xf>
    <xf numFmtId="0" fontId="4" fillId="3" borderId="12" xfId="3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4" fontId="4" fillId="3" borderId="14" xfId="4" applyNumberFormat="1" applyFont="1" applyFill="1" applyBorder="1" applyAlignment="1">
      <alignment horizontal="center" vertical="center" wrapText="1"/>
    </xf>
    <xf numFmtId="4" fontId="4" fillId="3" borderId="15" xfId="4" applyNumberFormat="1" applyFont="1" applyFill="1" applyBorder="1" applyAlignment="1">
      <alignment horizontal="center" vertical="center" wrapText="1"/>
    </xf>
    <xf numFmtId="4" fontId="4" fillId="3" borderId="16" xfId="4" applyNumberFormat="1" applyFont="1" applyFill="1" applyBorder="1" applyAlignment="1">
      <alignment horizontal="center" vertical="center" wrapText="1"/>
    </xf>
    <xf numFmtId="0" fontId="4" fillId="3" borderId="17" xfId="3" applyNumberFormat="1" applyFont="1" applyFill="1" applyBorder="1" applyAlignment="1">
      <alignment horizontal="center" vertical="center" wrapText="1"/>
    </xf>
    <xf numFmtId="0" fontId="4" fillId="3" borderId="18" xfId="3" applyNumberFormat="1" applyFont="1" applyFill="1" applyBorder="1" applyAlignment="1">
      <alignment horizontal="center" vertical="center" wrapText="1"/>
    </xf>
    <xf numFmtId="0" fontId="4" fillId="3" borderId="19" xfId="3" applyNumberFormat="1" applyFont="1" applyFill="1" applyBorder="1" applyAlignment="1">
      <alignment horizontal="center" vertical="center" wrapText="1"/>
    </xf>
    <xf numFmtId="4" fontId="4" fillId="3" borderId="20" xfId="4" applyNumberFormat="1" applyFont="1" applyFill="1" applyBorder="1" applyAlignment="1">
      <alignment horizontal="center" vertical="center" wrapText="1"/>
    </xf>
    <xf numFmtId="4" fontId="5" fillId="3" borderId="21" xfId="4" applyNumberFormat="1" applyFont="1" applyFill="1" applyBorder="1" applyAlignment="1">
      <alignment horizontal="center" vertical="center" wrapText="1"/>
    </xf>
    <xf numFmtId="4" fontId="5" fillId="3" borderId="22" xfId="4" applyNumberFormat="1" applyFont="1" applyFill="1" applyBorder="1" applyAlignment="1">
      <alignment horizontal="center" vertical="center" wrapText="1"/>
    </xf>
    <xf numFmtId="0" fontId="4" fillId="3" borderId="0" xfId="2" applyFont="1" applyFill="1" applyAlignment="1">
      <alignment vertical="center"/>
    </xf>
    <xf numFmtId="164" fontId="4" fillId="4" borderId="23" xfId="3" applyNumberFormat="1" applyFont="1" applyFill="1" applyBorder="1" applyAlignment="1">
      <alignment horizontal="left" vertical="center"/>
    </xf>
    <xf numFmtId="164" fontId="4" fillId="4" borderId="24" xfId="3" applyNumberFormat="1" applyFont="1" applyFill="1" applyBorder="1" applyAlignment="1">
      <alignment horizontal="left" vertical="center"/>
    </xf>
    <xf numFmtId="164" fontId="4" fillId="4" borderId="25" xfId="3" applyNumberFormat="1" applyFont="1" applyFill="1" applyBorder="1" applyAlignment="1">
      <alignment horizontal="left" vertical="center" wrapText="1"/>
    </xf>
    <xf numFmtId="165" fontId="4" fillId="4" borderId="26" xfId="5" applyNumberFormat="1" applyFont="1" applyFill="1" applyBorder="1" applyAlignment="1">
      <alignment horizontal="center" vertical="center"/>
    </xf>
    <xf numFmtId="10" fontId="4" fillId="4" borderId="26" xfId="1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vertical="center"/>
    </xf>
    <xf numFmtId="49" fontId="4" fillId="3" borderId="27" xfId="3" applyNumberFormat="1" applyFont="1" applyFill="1" applyBorder="1" applyAlignment="1">
      <alignment horizontal="left" vertical="center"/>
    </xf>
    <xf numFmtId="49" fontId="4" fillId="3" borderId="0" xfId="3" applyNumberFormat="1" applyFont="1" applyFill="1" applyBorder="1" applyAlignment="1">
      <alignment horizontal="right" vertical="center"/>
    </xf>
    <xf numFmtId="49" fontId="4" fillId="3" borderId="0" xfId="3" applyNumberFormat="1" applyFont="1" applyFill="1" applyBorder="1" applyAlignment="1">
      <alignment horizontal="left" vertical="center"/>
    </xf>
    <xf numFmtId="49" fontId="4" fillId="3" borderId="28" xfId="3" applyNumberFormat="1" applyFont="1" applyFill="1" applyBorder="1" applyAlignment="1">
      <alignment horizontal="left" vertical="center" wrapText="1"/>
    </xf>
    <xf numFmtId="165" fontId="4" fillId="3" borderId="29" xfId="5" applyNumberFormat="1" applyFont="1" applyFill="1" applyBorder="1" applyAlignment="1">
      <alignment horizontal="center" vertical="center"/>
    </xf>
    <xf numFmtId="10" fontId="4" fillId="3" borderId="29" xfId="1" applyNumberFormat="1" applyFont="1" applyFill="1" applyBorder="1" applyAlignment="1">
      <alignment horizontal="center" vertical="center"/>
    </xf>
    <xf numFmtId="0" fontId="3" fillId="3" borderId="0" xfId="2" applyFont="1" applyFill="1" applyAlignment="1">
      <alignment vertical="center"/>
    </xf>
    <xf numFmtId="49" fontId="3" fillId="3" borderId="27" xfId="3" applyNumberFormat="1" applyFont="1" applyFill="1" applyBorder="1" applyAlignment="1">
      <alignment horizontal="left" vertical="center"/>
    </xf>
    <xf numFmtId="49" fontId="3" fillId="3" borderId="0" xfId="3" applyNumberFormat="1" applyFont="1" applyFill="1" applyBorder="1" applyAlignment="1">
      <alignment horizontal="right" vertical="center"/>
    </xf>
    <xf numFmtId="49" fontId="3" fillId="3" borderId="0" xfId="3" applyNumberFormat="1" applyFont="1" applyFill="1" applyBorder="1" applyAlignment="1">
      <alignment horizontal="left" vertical="center"/>
    </xf>
    <xf numFmtId="49" fontId="3" fillId="3" borderId="28" xfId="3" applyNumberFormat="1" applyFont="1" applyFill="1" applyBorder="1" applyAlignment="1">
      <alignment horizontal="left" vertical="center" wrapText="1"/>
    </xf>
    <xf numFmtId="165" fontId="3" fillId="3" borderId="29" xfId="5" applyNumberFormat="1" applyFont="1" applyFill="1" applyBorder="1" applyAlignment="1">
      <alignment horizontal="center" vertical="center"/>
    </xf>
    <xf numFmtId="10" fontId="3" fillId="3" borderId="29" xfId="1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vertical="center"/>
    </xf>
    <xf numFmtId="49" fontId="6" fillId="3" borderId="27" xfId="3" applyNumberFormat="1" applyFont="1" applyFill="1" applyBorder="1" applyAlignment="1">
      <alignment horizontal="left" vertical="center"/>
    </xf>
    <xf numFmtId="49" fontId="6" fillId="3" borderId="0" xfId="3" applyNumberFormat="1" applyFont="1" applyFill="1" applyBorder="1" applyAlignment="1">
      <alignment horizontal="right" vertical="center"/>
    </xf>
    <xf numFmtId="49" fontId="6" fillId="3" borderId="0" xfId="3" applyNumberFormat="1" applyFont="1" applyFill="1" applyBorder="1" applyAlignment="1">
      <alignment horizontal="left" vertical="center"/>
    </xf>
    <xf numFmtId="49" fontId="6" fillId="3" borderId="28" xfId="3" applyNumberFormat="1" applyFont="1" applyFill="1" applyBorder="1" applyAlignment="1">
      <alignment horizontal="left" vertical="center" wrapText="1"/>
    </xf>
    <xf numFmtId="0" fontId="6" fillId="0" borderId="0" xfId="2" applyFont="1" applyFill="1" applyAlignment="1">
      <alignment vertical="center"/>
    </xf>
    <xf numFmtId="49" fontId="3" fillId="3" borderId="28" xfId="2" applyNumberFormat="1" applyFont="1" applyFill="1" applyBorder="1" applyAlignment="1">
      <alignment horizontal="left" vertical="center" wrapText="1"/>
    </xf>
    <xf numFmtId="0" fontId="6" fillId="2" borderId="0" xfId="2" applyFont="1" applyFill="1" applyAlignment="1">
      <alignment vertical="center"/>
    </xf>
    <xf numFmtId="49" fontId="3" fillId="3" borderId="27" xfId="2" applyNumberFormat="1" applyFont="1" applyFill="1" applyBorder="1" applyAlignment="1">
      <alignment horizontal="center" vertical="center"/>
    </xf>
    <xf numFmtId="49" fontId="4" fillId="3" borderId="27" xfId="2" applyNumberFormat="1" applyFont="1" applyFill="1" applyBorder="1" applyAlignment="1">
      <alignment horizontal="center" vertical="center"/>
    </xf>
    <xf numFmtId="0" fontId="5" fillId="3" borderId="0" xfId="2" applyFont="1" applyFill="1" applyAlignment="1">
      <alignment vertical="center"/>
    </xf>
    <xf numFmtId="165" fontId="6" fillId="3" borderId="29" xfId="5" applyNumberFormat="1" applyFont="1" applyFill="1" applyBorder="1" applyAlignment="1">
      <alignment horizontal="center" vertical="center"/>
    </xf>
    <xf numFmtId="10" fontId="6" fillId="3" borderId="29" xfId="1" applyNumberFormat="1" applyFont="1" applyFill="1" applyBorder="1" applyAlignment="1">
      <alignment horizontal="center" vertical="center"/>
    </xf>
    <xf numFmtId="49" fontId="6" fillId="3" borderId="28" xfId="2" applyNumberFormat="1" applyFont="1" applyFill="1" applyBorder="1" applyAlignment="1">
      <alignment horizontal="left" vertical="center" wrapText="1"/>
    </xf>
    <xf numFmtId="49" fontId="4" fillId="3" borderId="0" xfId="3" applyNumberFormat="1" applyFont="1" applyFill="1" applyBorder="1" applyAlignment="1">
      <alignment vertical="center"/>
    </xf>
    <xf numFmtId="49" fontId="4" fillId="3" borderId="0" xfId="3" applyNumberFormat="1" applyFont="1" applyFill="1" applyBorder="1" applyAlignment="1">
      <alignment vertical="center" wrapText="1"/>
    </xf>
    <xf numFmtId="49" fontId="4" fillId="3" borderId="28" xfId="3" applyNumberFormat="1" applyFont="1" applyFill="1" applyBorder="1" applyAlignment="1">
      <alignment vertical="center" wrapText="1"/>
    </xf>
    <xf numFmtId="49" fontId="4" fillId="4" borderId="21" xfId="3" applyNumberFormat="1" applyFont="1" applyFill="1" applyBorder="1" applyAlignment="1">
      <alignment horizontal="left" vertical="center"/>
    </xf>
    <xf numFmtId="165" fontId="4" fillId="4" borderId="21" xfId="5" applyNumberFormat="1" applyFont="1" applyFill="1" applyBorder="1" applyAlignment="1">
      <alignment horizontal="center" vertical="center"/>
    </xf>
    <xf numFmtId="10" fontId="4" fillId="4" borderId="21" xfId="1" applyNumberFormat="1" applyFont="1" applyFill="1" applyBorder="1" applyAlignment="1">
      <alignment horizontal="center" vertical="center"/>
    </xf>
    <xf numFmtId="49" fontId="3" fillId="3" borderId="30" xfId="2" applyNumberFormat="1" applyFont="1" applyFill="1" applyBorder="1" applyAlignment="1">
      <alignment horizontal="center" vertical="center"/>
    </xf>
    <xf numFmtId="49" fontId="3" fillId="3" borderId="24" xfId="3" applyNumberFormat="1" applyFont="1" applyFill="1" applyBorder="1" applyAlignment="1">
      <alignment horizontal="right" vertical="center"/>
    </xf>
    <xf numFmtId="49" fontId="3" fillId="3" borderId="24" xfId="3" applyNumberFormat="1" applyFont="1" applyFill="1" applyBorder="1" applyAlignment="1">
      <alignment horizontal="left" vertical="center"/>
    </xf>
    <xf numFmtId="49" fontId="3" fillId="3" borderId="25" xfId="3" applyNumberFormat="1" applyFont="1" applyFill="1" applyBorder="1" applyAlignment="1">
      <alignment horizontal="left" vertical="center" wrapText="1"/>
    </xf>
    <xf numFmtId="165" fontId="3" fillId="3" borderId="26" xfId="5" applyNumberFormat="1" applyFont="1" applyFill="1" applyBorder="1" applyAlignment="1">
      <alignment horizontal="center" vertical="center"/>
    </xf>
    <xf numFmtId="165" fontId="4" fillId="3" borderId="26" xfId="5" applyNumberFormat="1" applyFont="1" applyFill="1" applyBorder="1" applyAlignment="1">
      <alignment horizontal="center" vertical="center"/>
    </xf>
    <xf numFmtId="10" fontId="3" fillId="3" borderId="26" xfId="1" applyNumberFormat="1" applyFont="1" applyFill="1" applyBorder="1" applyAlignment="1">
      <alignment horizontal="center" vertical="center"/>
    </xf>
    <xf numFmtId="0" fontId="4" fillId="5" borderId="0" xfId="2" applyFont="1" applyFill="1" applyAlignment="1">
      <alignment vertical="center"/>
    </xf>
    <xf numFmtId="49" fontId="4" fillId="5" borderId="30" xfId="3" applyNumberFormat="1" applyFont="1" applyFill="1" applyBorder="1" applyAlignment="1">
      <alignment horizontal="left" vertical="center"/>
    </xf>
    <xf numFmtId="49" fontId="4" fillId="5" borderId="24" xfId="2" applyNumberFormat="1" applyFont="1" applyFill="1" applyBorder="1" applyAlignment="1">
      <alignment horizontal="left" vertical="center"/>
    </xf>
    <xf numFmtId="49" fontId="4" fillId="5" borderId="24" xfId="2" applyNumberFormat="1" applyFont="1" applyFill="1" applyBorder="1" applyAlignment="1">
      <alignment horizontal="center" vertical="center"/>
    </xf>
    <xf numFmtId="49" fontId="4" fillId="5" borderId="25" xfId="2" applyNumberFormat="1" applyFont="1" applyFill="1" applyBorder="1" applyAlignment="1">
      <alignment horizontal="center" vertical="center" wrapText="1"/>
    </xf>
    <xf numFmtId="165" fontId="4" fillId="5" borderId="26" xfId="5" applyNumberFormat="1" applyFont="1" applyFill="1" applyBorder="1" applyAlignment="1">
      <alignment horizontal="center" vertical="center"/>
    </xf>
    <xf numFmtId="10" fontId="4" fillId="5" borderId="26" xfId="1" applyNumberFormat="1" applyFont="1" applyFill="1" applyBorder="1" applyAlignment="1">
      <alignment horizontal="center" vertical="center"/>
    </xf>
    <xf numFmtId="49" fontId="4" fillId="3" borderId="31" xfId="2" applyNumberFormat="1" applyFont="1" applyFill="1" applyBorder="1" applyAlignment="1">
      <alignment horizontal="center" vertical="center"/>
    </xf>
    <xf numFmtId="49" fontId="4" fillId="3" borderId="0" xfId="3" applyNumberFormat="1" applyFont="1" applyFill="1" applyBorder="1" applyAlignment="1">
      <alignment horizontal="center" vertical="center"/>
    </xf>
    <xf numFmtId="49" fontId="3" fillId="3" borderId="31" xfId="3" applyNumberFormat="1" applyFont="1" applyFill="1" applyBorder="1" applyAlignment="1">
      <alignment horizontal="left" vertical="center"/>
    </xf>
    <xf numFmtId="49" fontId="3" fillId="3" borderId="31" xfId="2" applyNumberFormat="1" applyFont="1" applyFill="1" applyBorder="1" applyAlignment="1">
      <alignment horizontal="center" vertical="center"/>
    </xf>
    <xf numFmtId="49" fontId="3" fillId="3" borderId="0" xfId="2" applyNumberFormat="1" applyFont="1" applyFill="1" applyBorder="1" applyAlignment="1">
      <alignment horizontal="center" vertical="center"/>
    </xf>
    <xf numFmtId="49" fontId="3" fillId="3" borderId="0" xfId="2" applyNumberFormat="1" applyFont="1" applyFill="1" applyBorder="1" applyAlignment="1">
      <alignment horizontal="right" vertical="center"/>
    </xf>
    <xf numFmtId="49" fontId="3" fillId="3" borderId="0" xfId="2" applyNumberFormat="1" applyFont="1" applyFill="1" applyBorder="1" applyAlignment="1">
      <alignment horizontal="left" vertical="center"/>
    </xf>
    <xf numFmtId="49" fontId="7" fillId="3" borderId="0" xfId="2" applyNumberFormat="1" applyFont="1" applyFill="1" applyBorder="1" applyAlignment="1">
      <alignment horizontal="center" vertical="center"/>
    </xf>
    <xf numFmtId="49" fontId="7" fillId="3" borderId="0" xfId="2" applyNumberFormat="1" applyFont="1" applyFill="1" applyBorder="1" applyAlignment="1">
      <alignment vertical="center"/>
    </xf>
    <xf numFmtId="49" fontId="7" fillId="3" borderId="28" xfId="2" applyNumberFormat="1" applyFont="1" applyFill="1" applyBorder="1" applyAlignment="1">
      <alignment vertical="center" wrapText="1"/>
    </xf>
    <xf numFmtId="49" fontId="8" fillId="3" borderId="28" xfId="2" applyNumberFormat="1" applyFont="1" applyFill="1" applyBorder="1" applyAlignment="1">
      <alignment vertical="center" wrapText="1"/>
    </xf>
    <xf numFmtId="49" fontId="8" fillId="3" borderId="0" xfId="3" applyNumberFormat="1" applyFont="1" applyFill="1" applyBorder="1" applyAlignment="1">
      <alignment horizontal="right" vertical="center"/>
    </xf>
    <xf numFmtId="49" fontId="4" fillId="3" borderId="0" xfId="2" applyNumberFormat="1" applyFont="1" applyFill="1" applyBorder="1" applyAlignment="1">
      <alignment vertical="center"/>
    </xf>
    <xf numFmtId="49" fontId="3" fillId="3" borderId="0" xfId="2" applyNumberFormat="1" applyFont="1" applyFill="1" applyBorder="1" applyAlignment="1">
      <alignment vertical="center"/>
    </xf>
    <xf numFmtId="49" fontId="4" fillId="3" borderId="28" xfId="2" applyNumberFormat="1" applyFont="1" applyFill="1" applyBorder="1" applyAlignment="1">
      <alignment vertical="center" wrapText="1"/>
    </xf>
    <xf numFmtId="49" fontId="3" fillId="3" borderId="32" xfId="2" applyNumberFormat="1" applyFont="1" applyFill="1" applyBorder="1" applyAlignment="1">
      <alignment horizontal="center" vertical="center"/>
    </xf>
    <xf numFmtId="49" fontId="4" fillId="3" borderId="33" xfId="3" applyNumberFormat="1" applyFont="1" applyFill="1" applyBorder="1" applyAlignment="1">
      <alignment horizontal="right" vertical="center"/>
    </xf>
    <xf numFmtId="49" fontId="4" fillId="3" borderId="33" xfId="2" applyNumberFormat="1" applyFont="1" applyFill="1" applyBorder="1" applyAlignment="1">
      <alignment vertical="center"/>
    </xf>
    <xf numFmtId="49" fontId="7" fillId="3" borderId="33" xfId="2" applyNumberFormat="1" applyFont="1" applyFill="1" applyBorder="1" applyAlignment="1">
      <alignment vertical="center"/>
    </xf>
    <xf numFmtId="49" fontId="7" fillId="3" borderId="34" xfId="2" applyNumberFormat="1" applyFont="1" applyFill="1" applyBorder="1" applyAlignment="1">
      <alignment vertical="center" wrapText="1"/>
    </xf>
    <xf numFmtId="165" fontId="4" fillId="3" borderId="20" xfId="5" applyNumberFormat="1" applyFont="1" applyFill="1" applyBorder="1" applyAlignment="1">
      <alignment horizontal="center" vertical="center"/>
    </xf>
    <xf numFmtId="10" fontId="4" fillId="3" borderId="20" xfId="1" applyNumberFormat="1" applyFont="1" applyFill="1" applyBorder="1" applyAlignment="1">
      <alignment horizontal="center" vertical="center"/>
    </xf>
    <xf numFmtId="49" fontId="4" fillId="3" borderId="24" xfId="3" applyNumberFormat="1" applyFont="1" applyFill="1" applyBorder="1" applyAlignment="1">
      <alignment horizontal="right" vertical="center"/>
    </xf>
    <xf numFmtId="49" fontId="4" fillId="3" borderId="24" xfId="2" applyNumberFormat="1" applyFont="1" applyFill="1" applyBorder="1" applyAlignment="1">
      <alignment vertical="center"/>
    </xf>
    <xf numFmtId="49" fontId="4" fillId="3" borderId="24" xfId="2" applyNumberFormat="1" applyFont="1" applyFill="1" applyBorder="1" applyAlignment="1">
      <alignment horizontal="center" vertical="center"/>
    </xf>
    <xf numFmtId="49" fontId="4" fillId="3" borderId="25" xfId="2" applyNumberFormat="1" applyFont="1" applyFill="1" applyBorder="1" applyAlignment="1">
      <alignment vertical="center" wrapText="1"/>
    </xf>
    <xf numFmtId="10" fontId="4" fillId="3" borderId="26" xfId="1" applyNumberFormat="1" applyFont="1" applyFill="1" applyBorder="1" applyAlignment="1">
      <alignment horizontal="center" vertical="center"/>
    </xf>
    <xf numFmtId="49" fontId="3" fillId="3" borderId="28" xfId="2" applyNumberFormat="1" applyFont="1" applyFill="1" applyBorder="1" applyAlignment="1">
      <alignment vertical="center" wrapText="1"/>
    </xf>
    <xf numFmtId="49" fontId="7" fillId="3" borderId="0" xfId="2" applyNumberFormat="1" applyFont="1" applyFill="1" applyBorder="1" applyAlignment="1">
      <alignment horizontal="left" vertical="center"/>
    </xf>
    <xf numFmtId="49" fontId="4" fillId="3" borderId="0" xfId="2" applyNumberFormat="1" applyFont="1" applyFill="1" applyBorder="1" applyAlignment="1">
      <alignment horizontal="center" vertical="center"/>
    </xf>
    <xf numFmtId="0" fontId="4" fillId="3" borderId="0" xfId="2" quotePrefix="1" applyFont="1" applyFill="1" applyAlignment="1">
      <alignment vertical="center"/>
    </xf>
    <xf numFmtId="49" fontId="3" fillId="3" borderId="31" xfId="2" applyNumberFormat="1" applyFont="1" applyFill="1" applyBorder="1" applyAlignment="1">
      <alignment horizontal="left" vertical="center"/>
    </xf>
    <xf numFmtId="49" fontId="4" fillId="5" borderId="21" xfId="3" applyNumberFormat="1" applyFont="1" applyFill="1" applyBorder="1" applyAlignment="1">
      <alignment horizontal="left" vertical="center"/>
    </xf>
    <xf numFmtId="165" fontId="4" fillId="5" borderId="21" xfId="5" applyNumberFormat="1" applyFont="1" applyFill="1" applyBorder="1" applyAlignment="1">
      <alignment horizontal="center" vertical="center"/>
    </xf>
    <xf numFmtId="10" fontId="4" fillId="5" borderId="21" xfId="1" applyNumberFormat="1" applyFont="1" applyFill="1" applyBorder="1" applyAlignment="1">
      <alignment horizontal="center" vertical="center"/>
    </xf>
    <xf numFmtId="49" fontId="3" fillId="2" borderId="31" xfId="2" applyNumberFormat="1" applyFont="1" applyFill="1" applyBorder="1" applyAlignment="1">
      <alignment horizontal="left" vertical="center"/>
    </xf>
    <xf numFmtId="49" fontId="3" fillId="2" borderId="0" xfId="3" applyNumberFormat="1" applyFont="1" applyFill="1" applyBorder="1" applyAlignment="1">
      <alignment horizontal="right" vertical="center"/>
    </xf>
    <xf numFmtId="49" fontId="3" fillId="2" borderId="0" xfId="2" applyNumberFormat="1" applyFont="1" applyFill="1" applyBorder="1" applyAlignment="1">
      <alignment vertical="center"/>
    </xf>
    <xf numFmtId="49" fontId="3" fillId="2" borderId="0" xfId="2" applyNumberFormat="1" applyFont="1" applyFill="1" applyBorder="1" applyAlignment="1">
      <alignment horizontal="left" vertical="center"/>
    </xf>
    <xf numFmtId="49" fontId="3" fillId="2" borderId="28" xfId="2" applyNumberFormat="1" applyFont="1" applyFill="1" applyBorder="1" applyAlignment="1">
      <alignment vertical="center" wrapText="1"/>
    </xf>
    <xf numFmtId="165" fontId="3" fillId="2" borderId="29" xfId="5" applyNumberFormat="1" applyFont="1" applyFill="1" applyBorder="1" applyAlignment="1">
      <alignment horizontal="center" vertical="center"/>
    </xf>
    <xf numFmtId="165" fontId="9" fillId="3" borderId="29" xfId="5" applyNumberFormat="1" applyFont="1" applyFill="1" applyBorder="1" applyAlignment="1">
      <alignment horizontal="center" vertical="center"/>
    </xf>
    <xf numFmtId="165" fontId="3" fillId="0" borderId="29" xfId="5" applyNumberFormat="1" applyFont="1" applyFill="1" applyBorder="1" applyAlignment="1">
      <alignment horizontal="center" vertical="center"/>
    </xf>
    <xf numFmtId="10" fontId="3" fillId="2" borderId="29" xfId="1" applyNumberFormat="1" applyFont="1" applyFill="1" applyBorder="1" applyAlignment="1">
      <alignment horizontal="center" vertical="center"/>
    </xf>
    <xf numFmtId="0" fontId="4" fillId="2" borderId="35" xfId="2" applyFont="1" applyFill="1" applyBorder="1" applyAlignment="1">
      <alignment vertical="center"/>
    </xf>
    <xf numFmtId="49" fontId="10" fillId="6" borderId="36" xfId="3" applyNumberFormat="1" applyFont="1" applyFill="1" applyBorder="1" applyAlignment="1">
      <alignment horizontal="left" vertical="center"/>
    </xf>
    <xf numFmtId="49" fontId="4" fillId="6" borderId="35" xfId="3" applyNumberFormat="1" applyFont="1" applyFill="1" applyBorder="1" applyAlignment="1">
      <alignment horizontal="left" vertical="center"/>
    </xf>
    <xf numFmtId="49" fontId="4" fillId="6" borderId="37" xfId="3" applyNumberFormat="1" applyFont="1" applyFill="1" applyBorder="1" applyAlignment="1">
      <alignment horizontal="left" vertical="center"/>
    </xf>
    <xf numFmtId="165" fontId="4" fillId="6" borderId="38" xfId="5" applyNumberFormat="1" applyFont="1" applyFill="1" applyBorder="1" applyAlignment="1">
      <alignment horizontal="center" vertical="center"/>
    </xf>
    <xf numFmtId="10" fontId="4" fillId="6" borderId="38" xfId="1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vertical="center"/>
    </xf>
    <xf numFmtId="49" fontId="4" fillId="2" borderId="31" xfId="3" applyNumberFormat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center" vertical="center"/>
    </xf>
    <xf numFmtId="49" fontId="4" fillId="2" borderId="0" xfId="2" applyNumberFormat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vertical="center"/>
    </xf>
    <xf numFmtId="49" fontId="4" fillId="2" borderId="28" xfId="2" applyNumberFormat="1" applyFont="1" applyFill="1" applyBorder="1" applyAlignment="1">
      <alignment vertical="center" wrapText="1"/>
    </xf>
    <xf numFmtId="165" fontId="4" fillId="2" borderId="29" xfId="5" applyNumberFormat="1" applyFont="1" applyFill="1" applyBorder="1" applyAlignment="1">
      <alignment horizontal="center" vertical="center"/>
    </xf>
    <xf numFmtId="165" fontId="4" fillId="0" borderId="29" xfId="5" applyNumberFormat="1" applyFont="1" applyFill="1" applyBorder="1" applyAlignment="1">
      <alignment horizontal="center" vertical="center"/>
    </xf>
    <xf numFmtId="10" fontId="4" fillId="2" borderId="29" xfId="1" applyNumberFormat="1" applyFont="1" applyFill="1" applyBorder="1" applyAlignment="1">
      <alignment horizontal="center" vertical="center"/>
    </xf>
    <xf numFmtId="49" fontId="4" fillId="2" borderId="31" xfId="2" applyNumberFormat="1" applyFont="1" applyFill="1" applyBorder="1" applyAlignment="1">
      <alignment horizontal="center" vertical="center"/>
    </xf>
    <xf numFmtId="49" fontId="4" fillId="2" borderId="0" xfId="3" applyNumberFormat="1" applyFont="1" applyFill="1" applyBorder="1" applyAlignment="1">
      <alignment horizontal="right" vertical="center"/>
    </xf>
    <xf numFmtId="49" fontId="4" fillId="7" borderId="21" xfId="3" applyNumberFormat="1" applyFont="1" applyFill="1" applyBorder="1" applyAlignment="1">
      <alignment horizontal="left" vertical="center"/>
    </xf>
    <xf numFmtId="165" fontId="4" fillId="7" borderId="21" xfId="5" applyNumberFormat="1" applyFont="1" applyFill="1" applyBorder="1" applyAlignment="1">
      <alignment horizontal="center" vertical="center"/>
    </xf>
    <xf numFmtId="10" fontId="4" fillId="7" borderId="21" xfId="1" applyNumberFormat="1" applyFont="1" applyFill="1" applyBorder="1" applyAlignment="1">
      <alignment horizontal="center" vertical="center"/>
    </xf>
    <xf numFmtId="49" fontId="3" fillId="2" borderId="31" xfId="2" applyNumberFormat="1" applyFont="1" applyFill="1" applyBorder="1" applyAlignment="1">
      <alignment horizontal="center" vertical="center"/>
    </xf>
    <xf numFmtId="49" fontId="3" fillId="2" borderId="0" xfId="2" applyNumberFormat="1" applyFont="1" applyFill="1" applyBorder="1" applyAlignment="1">
      <alignment horizontal="center" vertical="center"/>
    </xf>
    <xf numFmtId="49" fontId="4" fillId="2" borderId="0" xfId="3" applyNumberFormat="1" applyFont="1" applyFill="1" applyBorder="1" applyAlignment="1">
      <alignment horizontal="left" vertical="center"/>
    </xf>
    <xf numFmtId="49" fontId="4" fillId="2" borderId="28" xfId="3" applyNumberFormat="1" applyFont="1" applyFill="1" applyBorder="1" applyAlignment="1">
      <alignment horizontal="left" vertical="center" wrapText="1"/>
    </xf>
    <xf numFmtId="166" fontId="4" fillId="7" borderId="21" xfId="5" applyNumberFormat="1" applyFont="1" applyFill="1" applyBorder="1" applyAlignment="1">
      <alignment horizontal="center" vertical="center"/>
    </xf>
    <xf numFmtId="49" fontId="3" fillId="2" borderId="27" xfId="2" applyNumberFormat="1" applyFont="1" applyFill="1" applyBorder="1" applyAlignment="1">
      <alignment horizontal="center" vertical="center"/>
    </xf>
    <xf numFmtId="49" fontId="3" fillId="2" borderId="0" xfId="3" applyNumberFormat="1" applyFont="1" applyFill="1" applyBorder="1" applyAlignment="1">
      <alignment horizontal="left" vertical="center"/>
    </xf>
    <xf numFmtId="49" fontId="3" fillId="2" borderId="28" xfId="3" applyNumberFormat="1" applyFont="1" applyFill="1" applyBorder="1" applyAlignment="1">
      <alignment horizontal="left" vertical="center" wrapText="1"/>
    </xf>
    <xf numFmtId="0" fontId="4" fillId="2" borderId="24" xfId="2" applyFont="1" applyFill="1" applyBorder="1" applyAlignment="1">
      <alignment vertical="center"/>
    </xf>
    <xf numFmtId="49" fontId="4" fillId="2" borderId="23" xfId="3" applyNumberFormat="1" applyFont="1" applyFill="1" applyBorder="1" applyAlignment="1">
      <alignment horizontal="left" vertical="center"/>
    </xf>
    <xf numFmtId="49" fontId="4" fillId="2" borderId="24" xfId="2" applyNumberFormat="1" applyFont="1" applyFill="1" applyBorder="1" applyAlignment="1">
      <alignment horizontal="left" vertical="center"/>
    </xf>
    <xf numFmtId="49" fontId="4" fillId="2" borderId="24" xfId="2" applyNumberFormat="1" applyFont="1" applyFill="1" applyBorder="1" applyAlignment="1">
      <alignment horizontal="center" vertical="center"/>
    </xf>
    <xf numFmtId="49" fontId="4" fillId="2" borderId="24" xfId="3" applyNumberFormat="1" applyFont="1" applyFill="1" applyBorder="1" applyAlignment="1">
      <alignment horizontal="left" vertical="center"/>
    </xf>
    <xf numFmtId="49" fontId="4" fillId="2" borderId="24" xfId="2" applyNumberFormat="1" applyFont="1" applyFill="1" applyBorder="1" applyAlignment="1">
      <alignment vertical="center"/>
    </xf>
    <xf numFmtId="49" fontId="4" fillId="2" borderId="25" xfId="2" applyNumberFormat="1" applyFont="1" applyFill="1" applyBorder="1" applyAlignment="1">
      <alignment vertical="center" wrapText="1"/>
    </xf>
    <xf numFmtId="165" fontId="4" fillId="2" borderId="26" xfId="5" applyNumberFormat="1" applyFont="1" applyFill="1" applyBorder="1" applyAlignment="1">
      <alignment horizontal="center" vertical="center"/>
    </xf>
    <xf numFmtId="165" fontId="4" fillId="0" borderId="26" xfId="5" applyNumberFormat="1" applyFont="1" applyFill="1" applyBorder="1" applyAlignment="1">
      <alignment horizontal="center" vertical="center"/>
    </xf>
    <xf numFmtId="10" fontId="4" fillId="2" borderId="26" xfId="1" applyNumberFormat="1" applyFont="1" applyFill="1" applyBorder="1" applyAlignment="1">
      <alignment horizontal="center" vertical="center"/>
    </xf>
    <xf numFmtId="49" fontId="4" fillId="2" borderId="27" xfId="2" applyNumberFormat="1" applyFont="1" applyFill="1" applyBorder="1" applyAlignment="1">
      <alignment horizontal="center" vertical="center"/>
    </xf>
    <xf numFmtId="49" fontId="3" fillId="2" borderId="0" xfId="2" applyNumberFormat="1" applyFont="1" applyFill="1" applyBorder="1" applyAlignment="1">
      <alignment horizontal="right" vertical="center"/>
    </xf>
    <xf numFmtId="0" fontId="4" fillId="7" borderId="0" xfId="2" applyFont="1" applyFill="1" applyAlignment="1">
      <alignment vertical="center"/>
    </xf>
    <xf numFmtId="49" fontId="4" fillId="7" borderId="17" xfId="3" applyNumberFormat="1" applyFont="1" applyFill="1" applyBorder="1" applyAlignment="1">
      <alignment horizontal="left" vertical="center"/>
    </xf>
    <xf numFmtId="49" fontId="4" fillId="7" borderId="18" xfId="3" applyNumberFormat="1" applyFont="1" applyFill="1" applyBorder="1" applyAlignment="1">
      <alignment horizontal="left" vertical="center"/>
    </xf>
    <xf numFmtId="49" fontId="4" fillId="7" borderId="19" xfId="3" applyNumberFormat="1" applyFont="1" applyFill="1" applyBorder="1" applyAlignment="1">
      <alignment horizontal="left" vertical="center"/>
    </xf>
    <xf numFmtId="165" fontId="4" fillId="7" borderId="29" xfId="5" applyNumberFormat="1" applyFont="1" applyFill="1" applyBorder="1" applyAlignment="1">
      <alignment horizontal="center" vertical="center"/>
    </xf>
    <xf numFmtId="49" fontId="3" fillId="2" borderId="27" xfId="2" applyNumberFormat="1" applyFont="1" applyFill="1" applyBorder="1" applyAlignment="1">
      <alignment horizontal="left" vertical="center"/>
    </xf>
    <xf numFmtId="0" fontId="4" fillId="8" borderId="35" xfId="2" applyFont="1" applyFill="1" applyBorder="1" applyAlignment="1">
      <alignment vertical="center"/>
    </xf>
    <xf numFmtId="49" fontId="10" fillId="6" borderId="39" xfId="3" applyNumberFormat="1" applyFont="1" applyFill="1" applyBorder="1" applyAlignment="1">
      <alignment horizontal="left" vertical="center"/>
    </xf>
    <xf numFmtId="49" fontId="4" fillId="2" borderId="27" xfId="3" applyNumberFormat="1" applyFont="1" applyFill="1" applyBorder="1" applyAlignment="1">
      <alignment horizontal="left" vertical="center"/>
    </xf>
    <xf numFmtId="49" fontId="3" fillId="3" borderId="27" xfId="2" applyNumberFormat="1" applyFont="1" applyFill="1" applyBorder="1" applyAlignment="1">
      <alignment horizontal="left" vertical="center"/>
    </xf>
    <xf numFmtId="49" fontId="4" fillId="9" borderId="27" xfId="2" applyNumberFormat="1" applyFont="1" applyFill="1" applyBorder="1" applyAlignment="1">
      <alignment horizontal="left" vertical="center"/>
    </xf>
    <xf numFmtId="49" fontId="4" fillId="9" borderId="0" xfId="3" applyNumberFormat="1" applyFont="1" applyFill="1" applyBorder="1" applyAlignment="1">
      <alignment horizontal="right" vertical="center"/>
    </xf>
    <xf numFmtId="49" fontId="4" fillId="9" borderId="0" xfId="2" applyNumberFormat="1" applyFont="1" applyFill="1" applyBorder="1" applyAlignment="1">
      <alignment vertical="center"/>
    </xf>
    <xf numFmtId="49" fontId="4" fillId="9" borderId="0" xfId="2" applyNumberFormat="1" applyFont="1" applyFill="1" applyBorder="1" applyAlignment="1">
      <alignment horizontal="left" vertical="center"/>
    </xf>
    <xf numFmtId="49" fontId="4" fillId="9" borderId="28" xfId="2" applyNumberFormat="1" applyFont="1" applyFill="1" applyBorder="1" applyAlignment="1">
      <alignment vertical="center" wrapText="1"/>
    </xf>
    <xf numFmtId="165" fontId="4" fillId="9" borderId="29" xfId="5" applyNumberFormat="1" applyFont="1" applyFill="1" applyBorder="1" applyAlignment="1">
      <alignment horizontal="center" vertical="center"/>
    </xf>
    <xf numFmtId="10" fontId="4" fillId="9" borderId="29" xfId="1" applyNumberFormat="1" applyFont="1" applyFill="1" applyBorder="1" applyAlignment="1">
      <alignment horizontal="center" vertical="center"/>
    </xf>
    <xf numFmtId="49" fontId="4" fillId="9" borderId="27" xfId="3" applyNumberFormat="1" applyFont="1" applyFill="1" applyBorder="1" applyAlignment="1">
      <alignment horizontal="left" vertical="center"/>
    </xf>
    <xf numFmtId="49" fontId="4" fillId="9" borderId="0" xfId="2" applyNumberFormat="1" applyFont="1" applyFill="1" applyBorder="1" applyAlignment="1">
      <alignment horizontal="center" vertical="center"/>
    </xf>
    <xf numFmtId="49" fontId="4" fillId="9" borderId="6" xfId="2" applyNumberFormat="1" applyFont="1" applyFill="1" applyBorder="1" applyAlignment="1">
      <alignment horizontal="center" vertical="center"/>
    </xf>
    <xf numFmtId="49" fontId="4" fillId="9" borderId="7" xfId="2" applyNumberFormat="1" applyFont="1" applyFill="1" applyBorder="1" applyAlignment="1">
      <alignment horizontal="center" vertical="center"/>
    </xf>
    <xf numFmtId="49" fontId="4" fillId="9" borderId="7" xfId="2" applyNumberFormat="1" applyFont="1" applyFill="1" applyBorder="1" applyAlignment="1">
      <alignment vertical="center"/>
    </xf>
    <xf numFmtId="49" fontId="4" fillId="9" borderId="8" xfId="2" applyNumberFormat="1" applyFont="1" applyFill="1" applyBorder="1" applyAlignment="1">
      <alignment vertical="center" wrapText="1"/>
    </xf>
    <xf numFmtId="165" fontId="4" fillId="9" borderId="40" xfId="5" applyNumberFormat="1" applyFont="1" applyFill="1" applyBorder="1" applyAlignment="1">
      <alignment horizontal="center" vertical="center"/>
    </xf>
    <xf numFmtId="10" fontId="4" fillId="9" borderId="40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3" fillId="3" borderId="0" xfId="2" applyFont="1" applyFill="1" applyAlignment="1">
      <alignment horizontal="center"/>
    </xf>
    <xf numFmtId="0" fontId="3" fillId="2" borderId="0" xfId="2" applyFont="1" applyFill="1" applyAlignment="1">
      <alignment vertical="center" wrapText="1"/>
    </xf>
  </cellXfs>
  <cellStyles count="7">
    <cellStyle name="Comma [0]_Marilù (v.0.5) 2" xfId="3"/>
    <cellStyle name="Migliaia [0]_Asl 6_Raccordo MONISANIT al 31 dicembre 2007 (v. FINALE del 30.05.2008)" xfId="4"/>
    <cellStyle name="Migliaia [0]_Asl 6_Raccordo MONISANIT al 31 dicembre 2007 (v. FINALE del 30.05.2008) 2" xfId="5"/>
    <cellStyle name="Normale" xfId="0" builtinId="0"/>
    <cellStyle name="Normale_Asl 6_Raccordo MONISANIT al 31 dicembre 2007 (v. FINALE del 30.05.2008) 2" xfId="2"/>
    <cellStyle name="Percent 3" xfId="6"/>
    <cellStyle name="Percentual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174"/>
  <sheetViews>
    <sheetView tabSelected="1" topLeftCell="E1" workbookViewId="0">
      <selection activeCell="J131" sqref="J131"/>
    </sheetView>
  </sheetViews>
  <sheetFormatPr defaultColWidth="10.42578125" defaultRowHeight="15"/>
  <cols>
    <col min="1" max="1" width="7.28515625" style="14" hidden="1" customWidth="1"/>
    <col min="2" max="2" width="11.42578125" style="14" hidden="1" customWidth="1"/>
    <col min="3" max="3" width="10.7109375" style="14" hidden="1" customWidth="1"/>
    <col min="4" max="4" width="0" style="14" hidden="1" customWidth="1"/>
    <col min="5" max="5" width="4" style="196" customWidth="1"/>
    <col min="6" max="6" width="4.42578125" style="196" customWidth="1"/>
    <col min="7" max="7" width="2.42578125" style="196" customWidth="1"/>
    <col min="8" max="9" width="4" style="196" customWidth="1"/>
    <col min="10" max="10" width="78" style="199" customWidth="1"/>
    <col min="11" max="11" width="10" style="19" bestFit="1" customWidth="1"/>
    <col min="12" max="12" width="10" style="198" bestFit="1" customWidth="1"/>
    <col min="13" max="13" width="11" style="198" bestFit="1" customWidth="1"/>
    <col min="14" max="14" width="1" style="18" hidden="1" customWidth="1"/>
    <col min="15" max="15" width="10.7109375" style="19" bestFit="1" customWidth="1"/>
    <col min="16" max="16" width="9.140625" style="19" bestFit="1" customWidth="1"/>
    <col min="17" max="17" width="11" style="19" bestFit="1" customWidth="1"/>
    <col min="18" max="18" width="9.140625" style="19" bestFit="1" customWidth="1"/>
    <col min="19" max="16384" width="10.42578125" style="14"/>
  </cols>
  <sheetData>
    <row r="1" spans="1:18" s="1" customFormat="1">
      <c r="E1" s="2" t="s">
        <v>0</v>
      </c>
      <c r="F1" s="3"/>
      <c r="G1" s="3"/>
      <c r="H1" s="3"/>
      <c r="I1" s="3"/>
      <c r="J1" s="3"/>
      <c r="K1" s="3"/>
      <c r="L1" s="3"/>
      <c r="M1" s="3"/>
      <c r="N1" s="4"/>
      <c r="O1" s="5" t="s">
        <v>1</v>
      </c>
      <c r="P1" s="6"/>
      <c r="Q1" s="6"/>
      <c r="R1" s="7"/>
    </row>
    <row r="2" spans="1:18" s="1" customFormat="1" ht="15.75" thickBot="1">
      <c r="E2" s="8"/>
      <c r="F2" s="9"/>
      <c r="G2" s="9"/>
      <c r="H2" s="9"/>
      <c r="I2" s="9"/>
      <c r="J2" s="9"/>
      <c r="K2" s="9"/>
      <c r="L2" s="9"/>
      <c r="M2" s="9"/>
      <c r="N2" s="10"/>
      <c r="O2" s="11"/>
      <c r="P2" s="12"/>
      <c r="Q2" s="12"/>
      <c r="R2" s="13"/>
    </row>
    <row r="3" spans="1:18" ht="15.75" thickBot="1">
      <c r="E3" s="15"/>
      <c r="F3" s="15"/>
      <c r="G3" s="15"/>
      <c r="H3" s="15"/>
      <c r="I3" s="15"/>
      <c r="J3" s="16"/>
      <c r="K3" s="15"/>
      <c r="L3" s="17"/>
      <c r="M3" s="17"/>
    </row>
    <row r="4" spans="1:18">
      <c r="A4" s="20"/>
      <c r="B4" s="20"/>
      <c r="C4" s="20"/>
      <c r="D4" s="20"/>
      <c r="E4" s="21" t="s">
        <v>2</v>
      </c>
      <c r="F4" s="22"/>
      <c r="G4" s="22"/>
      <c r="H4" s="22"/>
      <c r="I4" s="22"/>
      <c r="J4" s="23"/>
      <c r="K4" s="24" t="s">
        <v>3</v>
      </c>
      <c r="L4" s="24" t="s">
        <v>4</v>
      </c>
      <c r="M4" s="24" t="s">
        <v>5</v>
      </c>
      <c r="N4" s="24" t="s">
        <v>6</v>
      </c>
      <c r="O4" s="25" t="s">
        <v>7</v>
      </c>
      <c r="P4" s="26"/>
      <c r="Q4" s="25" t="s">
        <v>8</v>
      </c>
      <c r="R4" s="26"/>
    </row>
    <row r="5" spans="1:18" ht="30">
      <c r="A5" s="20"/>
      <c r="B5" s="20"/>
      <c r="C5" s="20"/>
      <c r="D5" s="20"/>
      <c r="E5" s="27"/>
      <c r="F5" s="28"/>
      <c r="G5" s="28"/>
      <c r="H5" s="28"/>
      <c r="I5" s="28"/>
      <c r="J5" s="29"/>
      <c r="K5" s="30"/>
      <c r="L5" s="30"/>
      <c r="M5" s="30"/>
      <c r="N5" s="30"/>
      <c r="O5" s="31" t="s">
        <v>9</v>
      </c>
      <c r="P5" s="32" t="s">
        <v>10</v>
      </c>
      <c r="Q5" s="31" t="s">
        <v>9</v>
      </c>
      <c r="R5" s="32" t="s">
        <v>10</v>
      </c>
    </row>
    <row r="6" spans="1:18" s="39" customFormat="1">
      <c r="A6" s="33"/>
      <c r="B6" s="33"/>
      <c r="C6" s="33" t="s">
        <v>11</v>
      </c>
      <c r="D6" s="33">
        <v>1</v>
      </c>
      <c r="E6" s="34" t="s">
        <v>12</v>
      </c>
      <c r="F6" s="35" t="s">
        <v>13</v>
      </c>
      <c r="G6" s="35"/>
      <c r="H6" s="35"/>
      <c r="I6" s="35"/>
      <c r="J6" s="36"/>
      <c r="K6" s="37"/>
      <c r="L6" s="37"/>
      <c r="M6" s="37"/>
      <c r="N6" s="37"/>
      <c r="O6" s="37"/>
      <c r="P6" s="38"/>
      <c r="Q6" s="37"/>
      <c r="R6" s="38"/>
    </row>
    <row r="7" spans="1:18" s="39" customFormat="1">
      <c r="A7" s="33"/>
      <c r="B7" s="33"/>
      <c r="C7" s="33" t="s">
        <v>14</v>
      </c>
      <c r="D7" s="33">
        <f t="shared" ref="D7:D32" si="0">+D6+1</f>
        <v>2</v>
      </c>
      <c r="E7" s="40"/>
      <c r="F7" s="41" t="s">
        <v>15</v>
      </c>
      <c r="G7" s="42" t="s">
        <v>16</v>
      </c>
      <c r="H7" s="42"/>
      <c r="I7" s="42"/>
      <c r="J7" s="43"/>
      <c r="K7" s="44">
        <v>6959100.1299999999</v>
      </c>
      <c r="L7" s="44">
        <v>3778831</v>
      </c>
      <c r="M7" s="44">
        <v>8459306.9399999995</v>
      </c>
      <c r="N7" s="44" t="e">
        <f>+N8+N9+N16+N21</f>
        <v>#REF!</v>
      </c>
      <c r="O7" s="44">
        <v>1500206.8099999996</v>
      </c>
      <c r="P7" s="45">
        <v>0.21557482748850743</v>
      </c>
      <c r="Q7" s="44">
        <v>4680475.9399999995</v>
      </c>
      <c r="R7" s="45">
        <v>1.238604197964926</v>
      </c>
    </row>
    <row r="8" spans="1:18" s="1" customFormat="1">
      <c r="A8" s="46"/>
      <c r="B8" s="46"/>
      <c r="C8" s="46" t="s">
        <v>17</v>
      </c>
      <c r="D8" s="46">
        <f t="shared" si="0"/>
        <v>3</v>
      </c>
      <c r="E8" s="47"/>
      <c r="F8" s="48"/>
      <c r="G8" s="49"/>
      <c r="H8" s="48" t="s">
        <v>18</v>
      </c>
      <c r="I8" s="49" t="s">
        <v>19</v>
      </c>
      <c r="J8" s="50"/>
      <c r="K8" s="51">
        <v>3000000</v>
      </c>
      <c r="L8" s="51">
        <v>3000000</v>
      </c>
      <c r="M8" s="51">
        <v>4999695.6899999995</v>
      </c>
      <c r="N8" s="51" t="e">
        <f>SUMIF(#REF!,$C8,#REF!)</f>
        <v>#REF!</v>
      </c>
      <c r="O8" s="51">
        <v>1999695.6899999995</v>
      </c>
      <c r="P8" s="52">
        <v>0.66656522999999979</v>
      </c>
      <c r="Q8" s="51">
        <v>1999695.6899999995</v>
      </c>
      <c r="R8" s="52">
        <v>0.66656522999999979</v>
      </c>
    </row>
    <row r="9" spans="1:18" s="1" customFormat="1">
      <c r="A9" s="46"/>
      <c r="B9" s="46"/>
      <c r="C9" s="46" t="s">
        <v>20</v>
      </c>
      <c r="D9" s="46">
        <f t="shared" si="0"/>
        <v>4</v>
      </c>
      <c r="E9" s="47"/>
      <c r="F9" s="48"/>
      <c r="G9" s="49"/>
      <c r="H9" s="48" t="s">
        <v>21</v>
      </c>
      <c r="I9" s="49" t="s">
        <v>22</v>
      </c>
      <c r="J9" s="50"/>
      <c r="K9" s="51">
        <v>3959100.13</v>
      </c>
      <c r="L9" s="51">
        <v>778831</v>
      </c>
      <c r="M9" s="51">
        <v>3459611.25</v>
      </c>
      <c r="N9" s="51" t="e">
        <f>SUM(N10:N15)</f>
        <v>#REF!</v>
      </c>
      <c r="O9" s="51">
        <v>-499488.87999999989</v>
      </c>
      <c r="P9" s="52">
        <v>-0.1261622246467406</v>
      </c>
      <c r="Q9" s="51">
        <v>2680780.25</v>
      </c>
      <c r="R9" s="52">
        <v>3.4420564281596393</v>
      </c>
    </row>
    <row r="10" spans="1:18" s="58" customFormat="1">
      <c r="A10" s="53"/>
      <c r="B10" s="53"/>
      <c r="C10" s="53" t="s">
        <v>23</v>
      </c>
      <c r="D10" s="53">
        <f t="shared" si="0"/>
        <v>5</v>
      </c>
      <c r="E10" s="54"/>
      <c r="F10" s="55"/>
      <c r="G10" s="56"/>
      <c r="H10" s="55"/>
      <c r="I10" s="56" t="s">
        <v>15</v>
      </c>
      <c r="J10" s="57" t="s">
        <v>24</v>
      </c>
      <c r="K10" s="51">
        <v>3809902.77</v>
      </c>
      <c r="L10" s="51">
        <v>700000</v>
      </c>
      <c r="M10" s="51">
        <v>2800000</v>
      </c>
      <c r="N10" s="51" t="e">
        <f>SUMIF(#REF!,$C10,#REF!)</f>
        <v>#REF!</v>
      </c>
      <c r="O10" s="51">
        <v>-1009902.77</v>
      </c>
      <c r="P10" s="52">
        <v>-0.26507310841426013</v>
      </c>
      <c r="Q10" s="51">
        <v>2100000</v>
      </c>
      <c r="R10" s="52">
        <v>3</v>
      </c>
    </row>
    <row r="11" spans="1:18" s="58" customFormat="1" ht="30">
      <c r="A11" s="53"/>
      <c r="B11" s="53"/>
      <c r="C11" s="53" t="s">
        <v>25</v>
      </c>
      <c r="D11" s="53">
        <f t="shared" si="0"/>
        <v>6</v>
      </c>
      <c r="E11" s="54"/>
      <c r="F11" s="55"/>
      <c r="G11" s="56"/>
      <c r="H11" s="55"/>
      <c r="I11" s="56" t="s">
        <v>26</v>
      </c>
      <c r="J11" s="57" t="s">
        <v>27</v>
      </c>
      <c r="K11" s="51"/>
      <c r="L11" s="51">
        <v>0</v>
      </c>
      <c r="M11" s="51">
        <v>0</v>
      </c>
      <c r="N11" s="51" t="e">
        <f>SUMIF(#REF!,$C11,#REF!)</f>
        <v>#REF!</v>
      </c>
      <c r="O11" s="51">
        <v>0</v>
      </c>
      <c r="P11" s="52" t="s">
        <v>248</v>
      </c>
      <c r="Q11" s="51">
        <v>0</v>
      </c>
      <c r="R11" s="52"/>
    </row>
    <row r="12" spans="1:18" s="58" customFormat="1" ht="30">
      <c r="A12" s="53"/>
      <c r="B12" s="53"/>
      <c r="C12" s="53" t="s">
        <v>28</v>
      </c>
      <c r="D12" s="53">
        <f t="shared" si="0"/>
        <v>7</v>
      </c>
      <c r="E12" s="54"/>
      <c r="F12" s="55"/>
      <c r="G12" s="56"/>
      <c r="H12" s="55"/>
      <c r="I12" s="56" t="s">
        <v>29</v>
      </c>
      <c r="J12" s="57" t="s">
        <v>30</v>
      </c>
      <c r="K12" s="51"/>
      <c r="L12" s="51">
        <v>0</v>
      </c>
      <c r="M12" s="51">
        <v>0</v>
      </c>
      <c r="N12" s="51" t="e">
        <f>SUMIF(#REF!,$C12,#REF!)</f>
        <v>#REF!</v>
      </c>
      <c r="O12" s="51">
        <v>0</v>
      </c>
      <c r="P12" s="52" t="s">
        <v>248</v>
      </c>
      <c r="Q12" s="51">
        <v>0</v>
      </c>
      <c r="R12" s="52"/>
    </row>
    <row r="13" spans="1:18" s="58" customFormat="1">
      <c r="A13" s="53"/>
      <c r="B13" s="53"/>
      <c r="C13" s="53" t="s">
        <v>31</v>
      </c>
      <c r="D13" s="53">
        <f t="shared" si="0"/>
        <v>8</v>
      </c>
      <c r="E13" s="54"/>
      <c r="F13" s="55"/>
      <c r="G13" s="56"/>
      <c r="H13" s="55"/>
      <c r="I13" s="56" t="s">
        <v>32</v>
      </c>
      <c r="J13" s="57" t="s">
        <v>33</v>
      </c>
      <c r="K13" s="51"/>
      <c r="L13" s="51">
        <v>0</v>
      </c>
      <c r="M13" s="51">
        <v>0</v>
      </c>
      <c r="N13" s="51" t="e">
        <f>SUMIF(#REF!,$C13,#REF!)</f>
        <v>#REF!</v>
      </c>
      <c r="O13" s="51">
        <v>0</v>
      </c>
      <c r="P13" s="52" t="s">
        <v>248</v>
      </c>
      <c r="Q13" s="51">
        <v>0</v>
      </c>
      <c r="R13" s="52"/>
    </row>
    <row r="14" spans="1:18" s="58" customFormat="1">
      <c r="A14" s="53"/>
      <c r="B14" s="53"/>
      <c r="C14" s="53" t="s">
        <v>34</v>
      </c>
      <c r="D14" s="53">
        <f t="shared" si="0"/>
        <v>9</v>
      </c>
      <c r="E14" s="54"/>
      <c r="F14" s="55"/>
      <c r="G14" s="56"/>
      <c r="H14" s="55"/>
      <c r="I14" s="56" t="s">
        <v>35</v>
      </c>
      <c r="J14" s="57" t="s">
        <v>36</v>
      </c>
      <c r="K14" s="51"/>
      <c r="L14" s="51">
        <v>0</v>
      </c>
      <c r="M14" s="51">
        <v>0</v>
      </c>
      <c r="N14" s="51" t="e">
        <f>SUMIF(#REF!,$C14,#REF!)</f>
        <v>#REF!</v>
      </c>
      <c r="O14" s="51">
        <v>0</v>
      </c>
      <c r="P14" s="52" t="s">
        <v>248</v>
      </c>
      <c r="Q14" s="51">
        <v>0</v>
      </c>
      <c r="R14" s="52"/>
    </row>
    <row r="15" spans="1:18" s="58" customFormat="1">
      <c r="A15" s="53"/>
      <c r="B15" s="53"/>
      <c r="C15" s="53" t="s">
        <v>37</v>
      </c>
      <c r="D15" s="53">
        <f t="shared" si="0"/>
        <v>10</v>
      </c>
      <c r="E15" s="54"/>
      <c r="F15" s="55"/>
      <c r="G15" s="56"/>
      <c r="H15" s="55"/>
      <c r="I15" s="56" t="s">
        <v>38</v>
      </c>
      <c r="J15" s="57" t="s">
        <v>39</v>
      </c>
      <c r="K15" s="51">
        <v>149197.35999999999</v>
      </c>
      <c r="L15" s="51">
        <v>78831</v>
      </c>
      <c r="M15" s="51">
        <v>659611.25</v>
      </c>
      <c r="N15" s="51" t="e">
        <f>SUMIF(#REF!,$C15,#REF!)</f>
        <v>#REF!</v>
      </c>
      <c r="O15" s="51">
        <v>510413.89</v>
      </c>
      <c r="P15" s="52">
        <v>3.4210651582574925</v>
      </c>
      <c r="Q15" s="51">
        <v>580780.25</v>
      </c>
      <c r="R15" s="52">
        <v>7.3674093947812409</v>
      </c>
    </row>
    <row r="16" spans="1:18" s="1" customFormat="1">
      <c r="A16" s="46"/>
      <c r="B16" s="46"/>
      <c r="C16" s="46" t="s">
        <v>40</v>
      </c>
      <c r="D16" s="46">
        <f t="shared" si="0"/>
        <v>11</v>
      </c>
      <c r="E16" s="47"/>
      <c r="F16" s="48"/>
      <c r="G16" s="49"/>
      <c r="H16" s="48" t="s">
        <v>41</v>
      </c>
      <c r="I16" s="49" t="s">
        <v>42</v>
      </c>
      <c r="J16" s="59"/>
      <c r="K16" s="51"/>
      <c r="L16" s="51">
        <v>0</v>
      </c>
      <c r="M16" s="51">
        <v>0</v>
      </c>
      <c r="N16" s="51" t="e">
        <f>SUM(N17:N20)</f>
        <v>#REF!</v>
      </c>
      <c r="O16" s="51">
        <v>0</v>
      </c>
      <c r="P16" s="52"/>
      <c r="Q16" s="51">
        <v>0</v>
      </c>
      <c r="R16" s="52"/>
    </row>
    <row r="17" spans="1:18" s="60" customFormat="1">
      <c r="A17" s="53"/>
      <c r="B17" s="53"/>
      <c r="C17" s="53" t="s">
        <v>43</v>
      </c>
      <c r="D17" s="53">
        <f t="shared" si="0"/>
        <v>12</v>
      </c>
      <c r="E17" s="54"/>
      <c r="F17" s="55"/>
      <c r="G17" s="56"/>
      <c r="H17" s="56"/>
      <c r="I17" s="56" t="s">
        <v>15</v>
      </c>
      <c r="J17" s="57" t="s">
        <v>44</v>
      </c>
      <c r="K17" s="51"/>
      <c r="L17" s="51">
        <v>0</v>
      </c>
      <c r="M17" s="51">
        <v>0</v>
      </c>
      <c r="N17" s="51" t="e">
        <f>SUMIF(#REF!,$C17,#REF!)</f>
        <v>#REF!</v>
      </c>
      <c r="O17" s="51">
        <v>0</v>
      </c>
      <c r="P17" s="52"/>
      <c r="Q17" s="51">
        <v>0</v>
      </c>
      <c r="R17" s="52"/>
    </row>
    <row r="18" spans="1:18" s="60" customFormat="1">
      <c r="A18" s="53"/>
      <c r="B18" s="53"/>
      <c r="C18" s="53" t="s">
        <v>45</v>
      </c>
      <c r="D18" s="53">
        <f t="shared" si="0"/>
        <v>13</v>
      </c>
      <c r="E18" s="54"/>
      <c r="F18" s="55"/>
      <c r="G18" s="56"/>
      <c r="H18" s="56"/>
      <c r="I18" s="56" t="s">
        <v>26</v>
      </c>
      <c r="J18" s="57" t="s">
        <v>46</v>
      </c>
      <c r="K18" s="51"/>
      <c r="L18" s="51">
        <v>0</v>
      </c>
      <c r="M18" s="51">
        <v>0</v>
      </c>
      <c r="N18" s="51" t="e">
        <f>SUMIF(#REF!,$C18,#REF!)</f>
        <v>#REF!</v>
      </c>
      <c r="O18" s="51">
        <v>0</v>
      </c>
      <c r="P18" s="52" t="s">
        <v>248</v>
      </c>
      <c r="Q18" s="51">
        <v>0</v>
      </c>
      <c r="R18" s="52"/>
    </row>
    <row r="19" spans="1:18" s="60" customFormat="1">
      <c r="A19" s="53"/>
      <c r="B19" s="53"/>
      <c r="C19" s="53" t="s">
        <v>47</v>
      </c>
      <c r="D19" s="53">
        <f t="shared" si="0"/>
        <v>14</v>
      </c>
      <c r="E19" s="54"/>
      <c r="F19" s="55"/>
      <c r="G19" s="56"/>
      <c r="H19" s="56"/>
      <c r="I19" s="56" t="s">
        <v>29</v>
      </c>
      <c r="J19" s="57" t="s">
        <v>48</v>
      </c>
      <c r="K19" s="51"/>
      <c r="L19" s="51">
        <v>0</v>
      </c>
      <c r="M19" s="51">
        <v>0</v>
      </c>
      <c r="N19" s="51" t="e">
        <f>SUMIF(#REF!,$C19,#REF!)</f>
        <v>#REF!</v>
      </c>
      <c r="O19" s="51">
        <v>0</v>
      </c>
      <c r="P19" s="52" t="s">
        <v>248</v>
      </c>
      <c r="Q19" s="51">
        <v>0</v>
      </c>
      <c r="R19" s="52"/>
    </row>
    <row r="20" spans="1:18" s="60" customFormat="1">
      <c r="A20" s="53"/>
      <c r="B20" s="53"/>
      <c r="C20" s="53" t="s">
        <v>49</v>
      </c>
      <c r="D20" s="53">
        <f t="shared" si="0"/>
        <v>15</v>
      </c>
      <c r="E20" s="54"/>
      <c r="F20" s="55"/>
      <c r="G20" s="56"/>
      <c r="H20" s="56"/>
      <c r="I20" s="56" t="s">
        <v>32</v>
      </c>
      <c r="J20" s="57" t="s">
        <v>50</v>
      </c>
      <c r="K20" s="51"/>
      <c r="L20" s="51">
        <v>0</v>
      </c>
      <c r="M20" s="51">
        <v>0</v>
      </c>
      <c r="N20" s="51" t="e">
        <f>SUMIF(#REF!,$C20,#REF!)</f>
        <v>#REF!</v>
      </c>
      <c r="O20" s="51">
        <v>0</v>
      </c>
      <c r="P20" s="52" t="s">
        <v>248</v>
      </c>
      <c r="Q20" s="51">
        <v>0</v>
      </c>
      <c r="R20" s="52"/>
    </row>
    <row r="21" spans="1:18" s="1" customFormat="1">
      <c r="A21" s="46"/>
      <c r="B21" s="46"/>
      <c r="C21" s="46" t="s">
        <v>51</v>
      </c>
      <c r="D21" s="46">
        <f t="shared" si="0"/>
        <v>16</v>
      </c>
      <c r="E21" s="47"/>
      <c r="F21" s="48"/>
      <c r="G21" s="49"/>
      <c r="H21" s="48" t="s">
        <v>52</v>
      </c>
      <c r="I21" s="49" t="s">
        <v>53</v>
      </c>
      <c r="J21" s="50"/>
      <c r="K21" s="51"/>
      <c r="L21" s="51">
        <v>0</v>
      </c>
      <c r="M21" s="51">
        <v>0</v>
      </c>
      <c r="N21" s="51" t="e">
        <f>SUMIF(#REF!,$C21,#REF!)</f>
        <v>#REF!</v>
      </c>
      <c r="O21" s="51">
        <v>0</v>
      </c>
      <c r="P21" s="52" t="s">
        <v>248</v>
      </c>
      <c r="Q21" s="51">
        <v>0</v>
      </c>
      <c r="R21" s="52"/>
    </row>
    <row r="22" spans="1:18" s="1" customFormat="1">
      <c r="A22" s="46"/>
      <c r="B22" s="46"/>
      <c r="C22" s="46" t="s">
        <v>54</v>
      </c>
      <c r="D22" s="46">
        <f t="shared" si="0"/>
        <v>17</v>
      </c>
      <c r="E22" s="61"/>
      <c r="F22" s="48" t="s">
        <v>26</v>
      </c>
      <c r="G22" s="49" t="s">
        <v>55</v>
      </c>
      <c r="H22" s="49"/>
      <c r="I22" s="49"/>
      <c r="J22" s="50"/>
      <c r="K22" s="51">
        <v>-17548.7</v>
      </c>
      <c r="L22" s="51">
        <v>0</v>
      </c>
      <c r="M22" s="51">
        <v>0</v>
      </c>
      <c r="N22" s="51" t="e">
        <f>SUMIF(#REF!,$C22,#REF!)</f>
        <v>#REF!</v>
      </c>
      <c r="O22" s="51">
        <v>17548.7</v>
      </c>
      <c r="P22" s="52">
        <v>-1</v>
      </c>
      <c r="Q22" s="51">
        <v>0</v>
      </c>
      <c r="R22" s="52"/>
    </row>
    <row r="23" spans="1:18" s="39" customFormat="1">
      <c r="A23" s="33"/>
      <c r="B23" s="33"/>
      <c r="C23" s="33" t="s">
        <v>56</v>
      </c>
      <c r="D23" s="33">
        <f t="shared" si="0"/>
        <v>18</v>
      </c>
      <c r="E23" s="62"/>
      <c r="F23" s="41" t="s">
        <v>29</v>
      </c>
      <c r="G23" s="42" t="s">
        <v>57</v>
      </c>
      <c r="H23" s="42"/>
      <c r="I23" s="42"/>
      <c r="J23" s="43"/>
      <c r="K23" s="44">
        <v>185704.07</v>
      </c>
      <c r="L23" s="44">
        <v>5636678.540000001</v>
      </c>
      <c r="M23" s="44">
        <v>6108839.9033333315</v>
      </c>
      <c r="N23" s="51" t="e">
        <f>SUMIF(#REF!,$C23,#REF!)</f>
        <v>#REF!</v>
      </c>
      <c r="O23" s="44">
        <v>5923135.8333333312</v>
      </c>
      <c r="P23" s="45">
        <v>31.895562834639708</v>
      </c>
      <c r="Q23" s="44">
        <v>472161.36333333049</v>
      </c>
      <c r="R23" s="45">
        <v>8.3765884462400159E-2</v>
      </c>
    </row>
    <row r="24" spans="1:18" s="39" customFormat="1">
      <c r="A24" s="33"/>
      <c r="B24" s="33"/>
      <c r="C24" s="33" t="s">
        <v>58</v>
      </c>
      <c r="D24" s="33">
        <f t="shared" si="0"/>
        <v>19</v>
      </c>
      <c r="E24" s="40"/>
      <c r="F24" s="41" t="s">
        <v>32</v>
      </c>
      <c r="G24" s="42" t="s">
        <v>59</v>
      </c>
      <c r="H24" s="42"/>
      <c r="I24" s="42"/>
      <c r="J24" s="43"/>
      <c r="K24" s="44"/>
      <c r="L24" s="44">
        <v>0</v>
      </c>
      <c r="M24" s="44">
        <v>0</v>
      </c>
      <c r="N24" s="44" t="e">
        <f>SUM(N25:N27)</f>
        <v>#REF!</v>
      </c>
      <c r="O24" s="44">
        <v>0</v>
      </c>
      <c r="P24" s="45" t="s">
        <v>248</v>
      </c>
      <c r="Q24" s="44">
        <v>0</v>
      </c>
      <c r="R24" s="45"/>
    </row>
    <row r="25" spans="1:18" s="60" customFormat="1">
      <c r="A25" s="53"/>
      <c r="B25" s="53"/>
      <c r="C25" s="63" t="s">
        <v>60</v>
      </c>
      <c r="D25" s="63">
        <f t="shared" si="0"/>
        <v>20</v>
      </c>
      <c r="E25" s="54"/>
      <c r="F25" s="55"/>
      <c r="G25" s="56"/>
      <c r="H25" s="55" t="s">
        <v>18</v>
      </c>
      <c r="I25" s="56" t="s">
        <v>61</v>
      </c>
      <c r="J25" s="57"/>
      <c r="K25" s="64"/>
      <c r="L25" s="51">
        <v>0</v>
      </c>
      <c r="M25" s="64">
        <v>0</v>
      </c>
      <c r="N25" s="64" t="e">
        <f>SUMIF(#REF!,$C25,#REF!)</f>
        <v>#REF!</v>
      </c>
      <c r="O25" s="44">
        <v>0</v>
      </c>
      <c r="P25" s="65" t="s">
        <v>248</v>
      </c>
      <c r="Q25" s="44">
        <v>0</v>
      </c>
      <c r="R25" s="65"/>
    </row>
    <row r="26" spans="1:18" s="60" customFormat="1">
      <c r="A26" s="53"/>
      <c r="B26" s="53"/>
      <c r="C26" s="63" t="s">
        <v>62</v>
      </c>
      <c r="D26" s="63">
        <f t="shared" si="0"/>
        <v>21</v>
      </c>
      <c r="E26" s="54"/>
      <c r="F26" s="55"/>
      <c r="G26" s="56"/>
      <c r="H26" s="55" t="s">
        <v>21</v>
      </c>
      <c r="I26" s="56" t="s">
        <v>63</v>
      </c>
      <c r="J26" s="57"/>
      <c r="K26" s="64"/>
      <c r="L26" s="51">
        <v>0</v>
      </c>
      <c r="M26" s="64">
        <v>0</v>
      </c>
      <c r="N26" s="64" t="e">
        <f>SUMIF(#REF!,$C26,#REF!)</f>
        <v>#REF!</v>
      </c>
      <c r="O26" s="44">
        <v>0</v>
      </c>
      <c r="P26" s="65" t="s">
        <v>248</v>
      </c>
      <c r="Q26" s="44">
        <v>0</v>
      </c>
      <c r="R26" s="65"/>
    </row>
    <row r="27" spans="1:18" s="60" customFormat="1">
      <c r="A27" s="53"/>
      <c r="B27" s="53"/>
      <c r="C27" s="63" t="s">
        <v>64</v>
      </c>
      <c r="D27" s="63">
        <f t="shared" si="0"/>
        <v>22</v>
      </c>
      <c r="E27" s="54"/>
      <c r="F27" s="55"/>
      <c r="G27" s="56"/>
      <c r="H27" s="55" t="s">
        <v>41</v>
      </c>
      <c r="I27" s="56" t="s">
        <v>65</v>
      </c>
      <c r="J27" s="66"/>
      <c r="K27" s="64"/>
      <c r="L27" s="51">
        <v>0</v>
      </c>
      <c r="M27" s="64">
        <v>0</v>
      </c>
      <c r="N27" s="64" t="e">
        <f>SUMIF(#REF!,$C27,#REF!)</f>
        <v>#REF!</v>
      </c>
      <c r="O27" s="44">
        <v>0</v>
      </c>
      <c r="P27" s="65" t="s">
        <v>248</v>
      </c>
      <c r="Q27" s="44">
        <v>0</v>
      </c>
      <c r="R27" s="65"/>
    </row>
    <row r="28" spans="1:18" s="39" customFormat="1">
      <c r="A28" s="33"/>
      <c r="B28" s="33"/>
      <c r="C28" s="33" t="s">
        <v>66</v>
      </c>
      <c r="D28" s="33">
        <f t="shared" si="0"/>
        <v>23</v>
      </c>
      <c r="E28" s="62"/>
      <c r="F28" s="41" t="s">
        <v>35</v>
      </c>
      <c r="G28" s="42" t="s">
        <v>67</v>
      </c>
      <c r="H28" s="42"/>
      <c r="I28" s="42"/>
      <c r="J28" s="43"/>
      <c r="K28" s="44">
        <v>378848.16</v>
      </c>
      <c r="L28" s="44">
        <v>293130</v>
      </c>
      <c r="M28" s="44">
        <v>210437.82112499999</v>
      </c>
      <c r="N28" s="44" t="e">
        <f>SUMIF(#REF!,$C28,#REF!)</f>
        <v>#REF!</v>
      </c>
      <c r="O28" s="44">
        <v>-168410.33887499999</v>
      </c>
      <c r="P28" s="45">
        <v>-0.44453255065301095</v>
      </c>
      <c r="Q28" s="44">
        <v>-82692.178875000012</v>
      </c>
      <c r="R28" s="45">
        <v>-0.2821007023334357</v>
      </c>
    </row>
    <row r="29" spans="1:18" s="39" customFormat="1">
      <c r="A29" s="33"/>
      <c r="B29" s="33"/>
      <c r="C29" s="33" t="s">
        <v>68</v>
      </c>
      <c r="D29" s="33">
        <f t="shared" si="0"/>
        <v>24</v>
      </c>
      <c r="E29" s="62"/>
      <c r="F29" s="41" t="s">
        <v>38</v>
      </c>
      <c r="G29" s="42" t="s">
        <v>69</v>
      </c>
      <c r="H29" s="42"/>
      <c r="I29" s="42"/>
      <c r="J29" s="43"/>
      <c r="K29" s="44"/>
      <c r="L29" s="51">
        <v>0</v>
      </c>
      <c r="M29" s="44">
        <v>0</v>
      </c>
      <c r="N29" s="44" t="e">
        <f>SUMIF(#REF!,$C29,#REF!)</f>
        <v>#REF!</v>
      </c>
      <c r="O29" s="44">
        <v>0</v>
      </c>
      <c r="P29" s="45" t="s">
        <v>248</v>
      </c>
      <c r="Q29" s="44">
        <v>0</v>
      </c>
      <c r="R29" s="45"/>
    </row>
    <row r="30" spans="1:18" s="39" customFormat="1">
      <c r="A30" s="33"/>
      <c r="B30" s="33"/>
      <c r="C30" s="33" t="s">
        <v>70</v>
      </c>
      <c r="D30" s="33">
        <f t="shared" si="0"/>
        <v>25</v>
      </c>
      <c r="E30" s="62"/>
      <c r="F30" s="41" t="s">
        <v>71</v>
      </c>
      <c r="G30" s="42" t="s">
        <v>72</v>
      </c>
      <c r="H30" s="42"/>
      <c r="I30" s="42"/>
      <c r="J30" s="43"/>
      <c r="K30" s="44">
        <v>4289.38</v>
      </c>
      <c r="L30" s="51">
        <v>0</v>
      </c>
      <c r="M30" s="44">
        <v>0</v>
      </c>
      <c r="N30" s="44" t="e">
        <f>SUMIF(#REF!,$C30,#REF!)</f>
        <v>#REF!</v>
      </c>
      <c r="O30" s="44">
        <v>-4289.38</v>
      </c>
      <c r="P30" s="45">
        <v>-1</v>
      </c>
      <c r="Q30" s="44">
        <v>0</v>
      </c>
      <c r="R30" s="45"/>
    </row>
    <row r="31" spans="1:18" s="39" customFormat="1">
      <c r="A31" s="33"/>
      <c r="B31" s="33"/>
      <c r="C31" s="33" t="s">
        <v>73</v>
      </c>
      <c r="D31" s="33">
        <f t="shared" si="0"/>
        <v>26</v>
      </c>
      <c r="E31" s="62"/>
      <c r="F31" s="41" t="s">
        <v>74</v>
      </c>
      <c r="G31" s="67" t="s">
        <v>75</v>
      </c>
      <c r="H31" s="68"/>
      <c r="I31" s="68"/>
      <c r="J31" s="69"/>
      <c r="K31" s="44"/>
      <c r="L31" s="51">
        <v>0</v>
      </c>
      <c r="M31" s="44">
        <v>0</v>
      </c>
      <c r="N31" s="44" t="e">
        <f>SUMIF(#REF!,$C31,#REF!)</f>
        <v>#REF!</v>
      </c>
      <c r="O31" s="44">
        <v>0</v>
      </c>
      <c r="P31" s="45" t="s">
        <v>248</v>
      </c>
      <c r="Q31" s="44">
        <v>0</v>
      </c>
      <c r="R31" s="45"/>
    </row>
    <row r="32" spans="1:18" s="39" customFormat="1">
      <c r="A32" s="33"/>
      <c r="B32" s="33"/>
      <c r="C32" s="33" t="s">
        <v>76</v>
      </c>
      <c r="D32" s="33">
        <f t="shared" si="0"/>
        <v>27</v>
      </c>
      <c r="E32" s="62"/>
      <c r="F32" s="41" t="s">
        <v>77</v>
      </c>
      <c r="G32" s="42" t="s">
        <v>78</v>
      </c>
      <c r="H32" s="42"/>
      <c r="I32" s="42"/>
      <c r="J32" s="43"/>
      <c r="K32" s="44"/>
      <c r="L32" s="51">
        <v>0</v>
      </c>
      <c r="M32" s="44">
        <v>0</v>
      </c>
      <c r="N32" s="44" t="e">
        <f>SUMIF(#REF!,$C32,#REF!)</f>
        <v>#REF!</v>
      </c>
      <c r="O32" s="44">
        <v>0</v>
      </c>
      <c r="P32" s="45"/>
      <c r="Q32" s="44">
        <v>0</v>
      </c>
      <c r="R32" s="45"/>
    </row>
    <row r="33" spans="1:18" s="33" customFormat="1">
      <c r="A33" s="70" t="s">
        <v>79</v>
      </c>
      <c r="B33" s="70"/>
      <c r="C33" s="70"/>
      <c r="D33" s="70"/>
      <c r="E33" s="70"/>
      <c r="F33" s="70"/>
      <c r="G33" s="70"/>
      <c r="H33" s="70"/>
      <c r="I33" s="70"/>
      <c r="J33" s="70"/>
      <c r="K33" s="71">
        <v>7510393.04</v>
      </c>
      <c r="L33" s="71">
        <v>9708639.540000001</v>
      </c>
      <c r="M33" s="71">
        <v>14778584.664458331</v>
      </c>
      <c r="N33" s="71" t="e">
        <f>+N7+N22+N23+N24+N28+N29+N30+N31+N32</f>
        <v>#REF!</v>
      </c>
      <c r="O33" s="71">
        <v>7268191.6244583307</v>
      </c>
      <c r="P33" s="72">
        <v>0.96775116638347469</v>
      </c>
      <c r="Q33" s="71">
        <v>5069945.1244583298</v>
      </c>
      <c r="R33" s="72">
        <v>0.52220963643463569</v>
      </c>
    </row>
    <row r="34" spans="1:18" s="46" customFormat="1">
      <c r="E34" s="73"/>
      <c r="F34" s="74"/>
      <c r="G34" s="75"/>
      <c r="H34" s="75"/>
      <c r="I34" s="75"/>
      <c r="J34" s="76"/>
      <c r="K34" s="77"/>
      <c r="L34" s="77"/>
      <c r="M34" s="77"/>
      <c r="N34" s="77"/>
      <c r="O34" s="78">
        <v>0</v>
      </c>
      <c r="P34" s="79" t="s">
        <v>248</v>
      </c>
      <c r="Q34" s="78">
        <v>0</v>
      </c>
      <c r="R34" s="79"/>
    </row>
    <row r="35" spans="1:18" s="33" customFormat="1">
      <c r="A35" s="80"/>
      <c r="B35" s="80"/>
      <c r="C35" s="80" t="s">
        <v>80</v>
      </c>
      <c r="D35" s="80">
        <f>+D32+1</f>
        <v>28</v>
      </c>
      <c r="E35" s="81" t="s">
        <v>81</v>
      </c>
      <c r="F35" s="82" t="s">
        <v>82</v>
      </c>
      <c r="G35" s="83"/>
      <c r="H35" s="83"/>
      <c r="I35" s="83"/>
      <c r="J35" s="84"/>
      <c r="K35" s="85"/>
      <c r="L35" s="85"/>
      <c r="M35" s="85"/>
      <c r="N35" s="85"/>
      <c r="O35" s="85">
        <v>0</v>
      </c>
      <c r="P35" s="86" t="s">
        <v>248</v>
      </c>
      <c r="Q35" s="85">
        <v>0</v>
      </c>
      <c r="R35" s="86"/>
    </row>
    <row r="36" spans="1:18" s="33" customFormat="1">
      <c r="C36" s="33" t="s">
        <v>83</v>
      </c>
      <c r="D36" s="33">
        <f t="shared" ref="D36:D82" si="1">+D35+1</f>
        <v>29</v>
      </c>
      <c r="E36" s="87"/>
      <c r="F36" s="41" t="s">
        <v>15</v>
      </c>
      <c r="G36" s="42" t="s">
        <v>84</v>
      </c>
      <c r="H36" s="88"/>
      <c r="I36" s="42"/>
      <c r="J36" s="43"/>
      <c r="K36" s="44">
        <v>11659.52</v>
      </c>
      <c r="L36" s="44">
        <v>440686.77</v>
      </c>
      <c r="M36" s="44">
        <v>8200</v>
      </c>
      <c r="N36" s="44" t="e">
        <f>SUM(N37:N38)</f>
        <v>#REF!</v>
      </c>
      <c r="O36" s="44">
        <v>-3459.5200000000004</v>
      </c>
      <c r="P36" s="45">
        <v>-0.29671204303436166</v>
      </c>
      <c r="Q36" s="44">
        <v>-432486.77</v>
      </c>
      <c r="R36" s="45">
        <v>-0.98139267943078934</v>
      </c>
    </row>
    <row r="37" spans="1:18" s="46" customFormat="1">
      <c r="C37" s="46" t="s">
        <v>85</v>
      </c>
      <c r="D37" s="46">
        <f t="shared" si="1"/>
        <v>30</v>
      </c>
      <c r="E37" s="89"/>
      <c r="F37" s="48"/>
      <c r="G37" s="49"/>
      <c r="H37" s="48" t="s">
        <v>18</v>
      </c>
      <c r="I37" s="49" t="s">
        <v>86</v>
      </c>
      <c r="J37" s="50"/>
      <c r="K37" s="51">
        <v>1725.4</v>
      </c>
      <c r="L37" s="51">
        <v>65000</v>
      </c>
      <c r="M37" s="51">
        <v>0</v>
      </c>
      <c r="N37" s="51" t="e">
        <f>SUMIF(#REF!,$C37,#REF!)</f>
        <v>#REF!</v>
      </c>
      <c r="O37" s="51">
        <v>-1725.4</v>
      </c>
      <c r="P37" s="52"/>
      <c r="Q37" s="51">
        <v>-65000</v>
      </c>
      <c r="R37" s="52"/>
    </row>
    <row r="38" spans="1:18" s="46" customFormat="1">
      <c r="C38" s="46" t="s">
        <v>87</v>
      </c>
      <c r="D38" s="46">
        <f t="shared" si="1"/>
        <v>31</v>
      </c>
      <c r="E38" s="89"/>
      <c r="F38" s="48"/>
      <c r="G38" s="49"/>
      <c r="H38" s="48" t="s">
        <v>21</v>
      </c>
      <c r="I38" s="49" t="s">
        <v>88</v>
      </c>
      <c r="J38" s="50"/>
      <c r="K38" s="51">
        <v>9934.1200000000008</v>
      </c>
      <c r="L38" s="51">
        <v>375686.77</v>
      </c>
      <c r="M38" s="51">
        <v>8200</v>
      </c>
      <c r="N38" s="51" t="e">
        <f>SUMIF(#REF!,$C38,#REF!)</f>
        <v>#REF!</v>
      </c>
      <c r="O38" s="51">
        <v>-1734.1200000000008</v>
      </c>
      <c r="P38" s="52">
        <v>-0.17456201455186776</v>
      </c>
      <c r="Q38" s="51">
        <v>-367486.77</v>
      </c>
      <c r="R38" s="52">
        <v>-0.97817330644888023</v>
      </c>
    </row>
    <row r="39" spans="1:18" s="33" customFormat="1">
      <c r="C39" s="33" t="s">
        <v>89</v>
      </c>
      <c r="D39" s="33">
        <f t="shared" si="1"/>
        <v>32</v>
      </c>
      <c r="E39" s="87"/>
      <c r="F39" s="41" t="s">
        <v>26</v>
      </c>
      <c r="G39" s="42" t="s">
        <v>90</v>
      </c>
      <c r="H39" s="88"/>
      <c r="I39" s="42"/>
      <c r="J39" s="43"/>
      <c r="K39" s="44">
        <v>213340.76</v>
      </c>
      <c r="L39" s="44">
        <v>162318.81570900002</v>
      </c>
      <c r="M39" s="44">
        <v>113518.82</v>
      </c>
      <c r="N39" s="44" t="e">
        <f>SUM(N40:N56)</f>
        <v>#REF!</v>
      </c>
      <c r="O39" s="44">
        <v>-99821.94</v>
      </c>
      <c r="P39" s="45">
        <v>-0.61497454601293777</v>
      </c>
      <c r="Q39" s="44">
        <v>-48799.99570900001</v>
      </c>
      <c r="R39" s="45">
        <v>-0.30064287677213641</v>
      </c>
    </row>
    <row r="40" spans="1:18" s="46" customFormat="1">
      <c r="C40" s="33" t="s">
        <v>91</v>
      </c>
      <c r="D40" s="33">
        <f t="shared" si="1"/>
        <v>33</v>
      </c>
      <c r="E40" s="90"/>
      <c r="F40" s="48"/>
      <c r="G40" s="49"/>
      <c r="H40" s="48" t="s">
        <v>18</v>
      </c>
      <c r="I40" s="49" t="s">
        <v>92</v>
      </c>
      <c r="J40" s="50"/>
      <c r="K40" s="51"/>
      <c r="L40" s="51">
        <v>0</v>
      </c>
      <c r="M40" s="51">
        <v>0</v>
      </c>
      <c r="N40" s="51" t="e">
        <f>SUMIF(#REF!,$C40,#REF!)</f>
        <v>#REF!</v>
      </c>
      <c r="O40" s="44">
        <v>0</v>
      </c>
      <c r="P40" s="52" t="s">
        <v>248</v>
      </c>
      <c r="Q40" s="44">
        <v>0</v>
      </c>
      <c r="R40" s="52"/>
    </row>
    <row r="41" spans="1:18" s="46" customFormat="1">
      <c r="C41" s="33" t="s">
        <v>93</v>
      </c>
      <c r="D41" s="33">
        <f t="shared" si="1"/>
        <v>34</v>
      </c>
      <c r="E41" s="90"/>
      <c r="F41" s="48"/>
      <c r="G41" s="49"/>
      <c r="H41" s="48" t="s">
        <v>21</v>
      </c>
      <c r="I41" s="49" t="s">
        <v>94</v>
      </c>
      <c r="J41" s="50"/>
      <c r="K41" s="51"/>
      <c r="L41" s="51">
        <v>0</v>
      </c>
      <c r="M41" s="51">
        <v>0</v>
      </c>
      <c r="N41" s="51" t="e">
        <f>SUMIF(#REF!,$C41,#REF!)</f>
        <v>#REF!</v>
      </c>
      <c r="O41" s="44">
        <v>0</v>
      </c>
      <c r="P41" s="52" t="s">
        <v>248</v>
      </c>
      <c r="Q41" s="44">
        <v>0</v>
      </c>
      <c r="R41" s="52"/>
    </row>
    <row r="42" spans="1:18" s="46" customFormat="1">
      <c r="C42" s="33" t="s">
        <v>95</v>
      </c>
      <c r="D42" s="33">
        <f t="shared" si="1"/>
        <v>35</v>
      </c>
      <c r="E42" s="90"/>
      <c r="F42" s="48"/>
      <c r="G42" s="91"/>
      <c r="H42" s="48" t="s">
        <v>41</v>
      </c>
      <c r="I42" s="49" t="s">
        <v>96</v>
      </c>
      <c r="J42" s="50"/>
      <c r="K42" s="51"/>
      <c r="L42" s="51">
        <v>0</v>
      </c>
      <c r="M42" s="51">
        <v>0</v>
      </c>
      <c r="N42" s="51" t="e">
        <f>SUMIF(#REF!,$C42,#REF!)</f>
        <v>#REF!</v>
      </c>
      <c r="O42" s="44">
        <v>0</v>
      </c>
      <c r="P42" s="52" t="s">
        <v>248</v>
      </c>
      <c r="Q42" s="44">
        <v>0</v>
      </c>
      <c r="R42" s="52"/>
    </row>
    <row r="43" spans="1:18" s="46" customFormat="1">
      <c r="C43" s="33" t="s">
        <v>97</v>
      </c>
      <c r="D43" s="33">
        <f t="shared" si="1"/>
        <v>36</v>
      </c>
      <c r="E43" s="90"/>
      <c r="F43" s="48"/>
      <c r="G43" s="91"/>
      <c r="H43" s="48" t="s">
        <v>52</v>
      </c>
      <c r="I43" s="49" t="s">
        <v>98</v>
      </c>
      <c r="J43" s="50"/>
      <c r="K43" s="51"/>
      <c r="L43" s="51">
        <v>0</v>
      </c>
      <c r="M43" s="51">
        <v>0</v>
      </c>
      <c r="N43" s="51" t="e">
        <f>SUMIF(#REF!,$C43,#REF!)</f>
        <v>#REF!</v>
      </c>
      <c r="O43" s="44">
        <v>0</v>
      </c>
      <c r="P43" s="52" t="s">
        <v>248</v>
      </c>
      <c r="Q43" s="44">
        <v>0</v>
      </c>
      <c r="R43" s="52"/>
    </row>
    <row r="44" spans="1:18" s="46" customFormat="1">
      <c r="C44" s="33" t="s">
        <v>99</v>
      </c>
      <c r="D44" s="33">
        <f t="shared" si="1"/>
        <v>37</v>
      </c>
      <c r="E44" s="90"/>
      <c r="F44" s="48"/>
      <c r="G44" s="91"/>
      <c r="H44" s="48" t="s">
        <v>100</v>
      </c>
      <c r="I44" s="49" t="s">
        <v>101</v>
      </c>
      <c r="J44" s="50"/>
      <c r="K44" s="51"/>
      <c r="L44" s="51">
        <v>0</v>
      </c>
      <c r="M44" s="51">
        <v>0</v>
      </c>
      <c r="N44" s="51" t="e">
        <f>SUMIF(#REF!,$C44,#REF!)</f>
        <v>#REF!</v>
      </c>
      <c r="O44" s="44">
        <v>0</v>
      </c>
      <c r="P44" s="52" t="s">
        <v>248</v>
      </c>
      <c r="Q44" s="44">
        <v>0</v>
      </c>
      <c r="R44" s="52"/>
    </row>
    <row r="45" spans="1:18" s="46" customFormat="1">
      <c r="C45" s="33" t="s">
        <v>102</v>
      </c>
      <c r="D45" s="33">
        <f t="shared" si="1"/>
        <v>38</v>
      </c>
      <c r="E45" s="90"/>
      <c r="F45" s="48"/>
      <c r="G45" s="91"/>
      <c r="H45" s="48" t="s">
        <v>103</v>
      </c>
      <c r="I45" s="49" t="s">
        <v>104</v>
      </c>
      <c r="J45" s="50"/>
      <c r="K45" s="51"/>
      <c r="L45" s="51">
        <v>0</v>
      </c>
      <c r="M45" s="51">
        <v>0</v>
      </c>
      <c r="N45" s="51" t="e">
        <f>SUMIF(#REF!,$C45,#REF!)</f>
        <v>#REF!</v>
      </c>
      <c r="O45" s="44">
        <v>0</v>
      </c>
      <c r="P45" s="52" t="s">
        <v>248</v>
      </c>
      <c r="Q45" s="44">
        <v>0</v>
      </c>
      <c r="R45" s="52"/>
    </row>
    <row r="46" spans="1:18" s="46" customFormat="1">
      <c r="C46" s="33" t="s">
        <v>105</v>
      </c>
      <c r="D46" s="33">
        <f t="shared" si="1"/>
        <v>39</v>
      </c>
      <c r="E46" s="90"/>
      <c r="F46" s="48"/>
      <c r="G46" s="91"/>
      <c r="H46" s="48" t="s">
        <v>106</v>
      </c>
      <c r="I46" s="49" t="s">
        <v>107</v>
      </c>
      <c r="J46" s="50"/>
      <c r="K46" s="51"/>
      <c r="L46" s="51">
        <v>0</v>
      </c>
      <c r="M46" s="51">
        <v>0</v>
      </c>
      <c r="N46" s="51" t="e">
        <f>SUMIF(#REF!,$C46,#REF!)</f>
        <v>#REF!</v>
      </c>
      <c r="O46" s="44">
        <v>0</v>
      </c>
      <c r="P46" s="52" t="s">
        <v>248</v>
      </c>
      <c r="Q46" s="44">
        <v>0</v>
      </c>
      <c r="R46" s="52"/>
    </row>
    <row r="47" spans="1:18" s="46" customFormat="1">
      <c r="C47" s="33" t="s">
        <v>108</v>
      </c>
      <c r="D47" s="33">
        <f t="shared" si="1"/>
        <v>40</v>
      </c>
      <c r="E47" s="90"/>
      <c r="F47" s="48"/>
      <c r="G47" s="91"/>
      <c r="H47" s="48" t="s">
        <v>109</v>
      </c>
      <c r="I47" s="49" t="s">
        <v>110</v>
      </c>
      <c r="J47" s="50"/>
      <c r="K47" s="51"/>
      <c r="L47" s="51">
        <v>0</v>
      </c>
      <c r="M47" s="51">
        <v>0</v>
      </c>
      <c r="N47" s="51" t="e">
        <f>SUMIF(#REF!,$C47,#REF!)</f>
        <v>#REF!</v>
      </c>
      <c r="O47" s="44">
        <v>0</v>
      </c>
      <c r="P47" s="52" t="s">
        <v>248</v>
      </c>
      <c r="Q47" s="44">
        <v>0</v>
      </c>
      <c r="R47" s="52"/>
    </row>
    <row r="48" spans="1:18" s="46" customFormat="1">
      <c r="C48" s="33" t="s">
        <v>111</v>
      </c>
      <c r="D48" s="33">
        <f t="shared" si="1"/>
        <v>41</v>
      </c>
      <c r="E48" s="90"/>
      <c r="F48" s="48"/>
      <c r="G48" s="91"/>
      <c r="H48" s="48" t="s">
        <v>112</v>
      </c>
      <c r="I48" s="49" t="s">
        <v>113</v>
      </c>
      <c r="J48" s="50"/>
      <c r="K48" s="51"/>
      <c r="L48" s="51">
        <v>0</v>
      </c>
      <c r="M48" s="51">
        <v>0</v>
      </c>
      <c r="N48" s="51" t="e">
        <f>SUMIF(#REF!,$C48,#REF!)</f>
        <v>#REF!</v>
      </c>
      <c r="O48" s="44">
        <v>0</v>
      </c>
      <c r="P48" s="52" t="s">
        <v>248</v>
      </c>
      <c r="Q48" s="44">
        <v>0</v>
      </c>
      <c r="R48" s="52"/>
    </row>
    <row r="49" spans="3:18" s="46" customFormat="1" ht="15" customHeight="1">
      <c r="C49" s="33" t="s">
        <v>114</v>
      </c>
      <c r="D49" s="33">
        <f t="shared" si="1"/>
        <v>42</v>
      </c>
      <c r="E49" s="90"/>
      <c r="F49" s="48"/>
      <c r="G49" s="91"/>
      <c r="H49" s="48" t="s">
        <v>115</v>
      </c>
      <c r="I49" s="49" t="s">
        <v>116</v>
      </c>
      <c r="J49" s="50"/>
      <c r="K49" s="51"/>
      <c r="L49" s="51">
        <v>0</v>
      </c>
      <c r="M49" s="51">
        <v>0</v>
      </c>
      <c r="N49" s="51" t="e">
        <f>SUMIF(#REF!,$C49,#REF!)</f>
        <v>#REF!</v>
      </c>
      <c r="O49" s="44">
        <v>0</v>
      </c>
      <c r="P49" s="52" t="s">
        <v>248</v>
      </c>
      <c r="Q49" s="44">
        <v>0</v>
      </c>
      <c r="R49" s="52"/>
    </row>
    <row r="50" spans="3:18" s="46" customFormat="1" ht="15" customHeight="1">
      <c r="C50" s="33" t="s">
        <v>117</v>
      </c>
      <c r="D50" s="33">
        <f t="shared" si="1"/>
        <v>43</v>
      </c>
      <c r="E50" s="90"/>
      <c r="F50" s="48"/>
      <c r="G50" s="91"/>
      <c r="H50" s="48" t="s">
        <v>118</v>
      </c>
      <c r="I50" s="49" t="s">
        <v>119</v>
      </c>
      <c r="J50" s="50"/>
      <c r="K50" s="51"/>
      <c r="L50" s="51">
        <v>0</v>
      </c>
      <c r="M50" s="51">
        <v>0</v>
      </c>
      <c r="N50" s="51" t="e">
        <f>SUMIF(#REF!,$C50,#REF!)</f>
        <v>#REF!</v>
      </c>
      <c r="O50" s="44">
        <v>0</v>
      </c>
      <c r="P50" s="52" t="s">
        <v>248</v>
      </c>
      <c r="Q50" s="44">
        <v>0</v>
      </c>
      <c r="R50" s="52"/>
    </row>
    <row r="51" spans="3:18" s="46" customFormat="1" ht="15" customHeight="1">
      <c r="C51" s="33" t="s">
        <v>120</v>
      </c>
      <c r="D51" s="33">
        <f t="shared" si="1"/>
        <v>44</v>
      </c>
      <c r="E51" s="90"/>
      <c r="F51" s="48"/>
      <c r="G51" s="91"/>
      <c r="H51" s="48" t="s">
        <v>121</v>
      </c>
      <c r="I51" s="49" t="s">
        <v>122</v>
      </c>
      <c r="J51" s="50"/>
      <c r="K51" s="51"/>
      <c r="L51" s="51">
        <v>0</v>
      </c>
      <c r="M51" s="51">
        <v>0</v>
      </c>
      <c r="N51" s="51" t="e">
        <f>SUMIF(#REF!,$C51,#REF!)</f>
        <v>#REF!</v>
      </c>
      <c r="O51" s="44">
        <v>0</v>
      </c>
      <c r="P51" s="52" t="s">
        <v>248</v>
      </c>
      <c r="Q51" s="44">
        <v>0</v>
      </c>
      <c r="R51" s="52"/>
    </row>
    <row r="52" spans="3:18" s="46" customFormat="1" ht="15" customHeight="1">
      <c r="C52" s="33" t="s">
        <v>123</v>
      </c>
      <c r="D52" s="33">
        <f t="shared" si="1"/>
        <v>45</v>
      </c>
      <c r="E52" s="90"/>
      <c r="F52" s="48"/>
      <c r="G52" s="91"/>
      <c r="H52" s="48" t="s">
        <v>124</v>
      </c>
      <c r="I52" s="49" t="s">
        <v>125</v>
      </c>
      <c r="J52" s="50"/>
      <c r="K52" s="51"/>
      <c r="L52" s="51">
        <v>0</v>
      </c>
      <c r="M52" s="51">
        <v>0</v>
      </c>
      <c r="N52" s="51" t="e">
        <f>SUMIF(#REF!,$C52,#REF!)</f>
        <v>#REF!</v>
      </c>
      <c r="O52" s="44">
        <v>0</v>
      </c>
      <c r="P52" s="52" t="s">
        <v>248</v>
      </c>
      <c r="Q52" s="44">
        <v>0</v>
      </c>
      <c r="R52" s="52"/>
    </row>
    <row r="53" spans="3:18" s="46" customFormat="1" ht="15" customHeight="1">
      <c r="C53" s="46" t="s">
        <v>126</v>
      </c>
      <c r="D53" s="46">
        <f t="shared" si="1"/>
        <v>46</v>
      </c>
      <c r="E53" s="90"/>
      <c r="F53" s="48"/>
      <c r="G53" s="91"/>
      <c r="H53" s="48" t="s">
        <v>127</v>
      </c>
      <c r="I53" s="49" t="s">
        <v>128</v>
      </c>
      <c r="J53" s="50"/>
      <c r="K53" s="51"/>
      <c r="L53" s="51">
        <v>0</v>
      </c>
      <c r="M53" s="51">
        <v>0</v>
      </c>
      <c r="N53" s="51" t="e">
        <f>SUMIF(#REF!,$C53,#REF!)</f>
        <v>#REF!</v>
      </c>
      <c r="O53" s="51">
        <v>0</v>
      </c>
      <c r="P53" s="52"/>
      <c r="Q53" s="51">
        <v>0</v>
      </c>
      <c r="R53" s="52" t="e">
        <v>#DIV/0!</v>
      </c>
    </row>
    <row r="54" spans="3:18" s="46" customFormat="1" ht="15" customHeight="1">
      <c r="C54" s="46" t="s">
        <v>129</v>
      </c>
      <c r="D54" s="46">
        <f t="shared" si="1"/>
        <v>47</v>
      </c>
      <c r="E54" s="90"/>
      <c r="F54" s="92"/>
      <c r="G54" s="93"/>
      <c r="H54" s="48" t="s">
        <v>130</v>
      </c>
      <c r="I54" s="93" t="s">
        <v>131</v>
      </c>
      <c r="J54" s="59"/>
      <c r="K54" s="51">
        <v>213340.76</v>
      </c>
      <c r="L54" s="51">
        <v>162318.81570900002</v>
      </c>
      <c r="M54" s="51">
        <v>113518.82</v>
      </c>
      <c r="N54" s="51" t="e">
        <f>SUMIF(#REF!,$C54,#REF!)</f>
        <v>#REF!</v>
      </c>
      <c r="O54" s="51">
        <v>-99821.94</v>
      </c>
      <c r="P54" s="52">
        <v>-0.4678990550141473</v>
      </c>
      <c r="Q54" s="51">
        <v>-48799.99570900001</v>
      </c>
      <c r="R54" s="52"/>
    </row>
    <row r="55" spans="3:18" s="46" customFormat="1" ht="15" customHeight="1">
      <c r="C55" s="33" t="s">
        <v>132</v>
      </c>
      <c r="D55" s="33">
        <f t="shared" si="1"/>
        <v>48</v>
      </c>
      <c r="E55" s="90"/>
      <c r="F55" s="92"/>
      <c r="G55" s="93"/>
      <c r="H55" s="48" t="s">
        <v>133</v>
      </c>
      <c r="I55" s="93" t="s">
        <v>134</v>
      </c>
      <c r="J55" s="59"/>
      <c r="K55" s="51"/>
      <c r="L55" s="51">
        <v>0</v>
      </c>
      <c r="M55" s="51">
        <v>0</v>
      </c>
      <c r="N55" s="51" t="e">
        <f>SUMIF(#REF!,$C55,#REF!)</f>
        <v>#REF!</v>
      </c>
      <c r="O55" s="44">
        <v>0</v>
      </c>
      <c r="P55" s="52" t="s">
        <v>248</v>
      </c>
      <c r="Q55" s="44">
        <v>0</v>
      </c>
      <c r="R55" s="52"/>
    </row>
    <row r="56" spans="3:18" s="46" customFormat="1" ht="15" customHeight="1">
      <c r="C56" s="33" t="s">
        <v>135</v>
      </c>
      <c r="D56" s="33">
        <f t="shared" si="1"/>
        <v>49</v>
      </c>
      <c r="E56" s="90"/>
      <c r="F56" s="92"/>
      <c r="G56" s="93"/>
      <c r="H56" s="48" t="s">
        <v>136</v>
      </c>
      <c r="I56" s="93" t="s">
        <v>137</v>
      </c>
      <c r="J56" s="59"/>
      <c r="K56" s="51"/>
      <c r="L56" s="51">
        <v>0</v>
      </c>
      <c r="M56" s="51">
        <v>0</v>
      </c>
      <c r="N56" s="51" t="e">
        <f>SUMIF(#REF!,$C56,#REF!)</f>
        <v>#REF!</v>
      </c>
      <c r="O56" s="44">
        <v>0</v>
      </c>
      <c r="P56" s="52" t="s">
        <v>248</v>
      </c>
      <c r="Q56" s="44">
        <v>0</v>
      </c>
      <c r="R56" s="52"/>
    </row>
    <row r="57" spans="3:18" s="46" customFormat="1" ht="15" customHeight="1">
      <c r="C57" s="33" t="s">
        <v>138</v>
      </c>
      <c r="D57" s="33">
        <f t="shared" si="1"/>
        <v>50</v>
      </c>
      <c r="E57" s="90"/>
      <c r="F57" s="41" t="s">
        <v>29</v>
      </c>
      <c r="G57" s="42" t="s">
        <v>139</v>
      </c>
      <c r="H57" s="94"/>
      <c r="I57" s="95"/>
      <c r="J57" s="96"/>
      <c r="K57" s="44">
        <v>1316537.3900000001</v>
      </c>
      <c r="L57" s="44">
        <v>6198636.7483030595</v>
      </c>
      <c r="M57" s="44">
        <v>9269861.7833000012</v>
      </c>
      <c r="N57" s="44" t="e">
        <f>SUM(N58:N60)</f>
        <v>#REF!</v>
      </c>
      <c r="O57" s="44">
        <v>7953324.3933000006</v>
      </c>
      <c r="P57" s="45">
        <v>6.0410926827532032</v>
      </c>
      <c r="Q57" s="44">
        <v>3071225.0349969417</v>
      </c>
      <c r="R57" s="45">
        <v>0.4954678197327374</v>
      </c>
    </row>
    <row r="58" spans="3:18" s="46" customFormat="1" ht="15" customHeight="1">
      <c r="C58" s="46" t="s">
        <v>140</v>
      </c>
      <c r="D58" s="46">
        <f t="shared" si="1"/>
        <v>51</v>
      </c>
      <c r="E58" s="90"/>
      <c r="F58" s="48"/>
      <c r="G58" s="49"/>
      <c r="H58" s="48" t="s">
        <v>18</v>
      </c>
      <c r="I58" s="93" t="s">
        <v>141</v>
      </c>
      <c r="J58" s="97"/>
      <c r="K58" s="51">
        <v>910927.06</v>
      </c>
      <c r="L58" s="51">
        <v>4907792.12</v>
      </c>
      <c r="M58" s="51">
        <v>5427544.8733000001</v>
      </c>
      <c r="N58" s="51" t="e">
        <f>SUMIF(#REF!,$C58,#REF!)</f>
        <v>#REF!</v>
      </c>
      <c r="O58" s="51">
        <v>4516617.8133000005</v>
      </c>
      <c r="P58" s="52">
        <v>4.9582650594439475</v>
      </c>
      <c r="Q58" s="51">
        <v>519752.75329999998</v>
      </c>
      <c r="R58" s="52">
        <v>0.10590357957133685</v>
      </c>
    </row>
    <row r="59" spans="3:18" s="46" customFormat="1" ht="15" customHeight="1">
      <c r="C59" s="46" t="s">
        <v>142</v>
      </c>
      <c r="D59" s="46">
        <f t="shared" si="1"/>
        <v>52</v>
      </c>
      <c r="E59" s="90"/>
      <c r="F59" s="98"/>
      <c r="G59" s="48"/>
      <c r="H59" s="48" t="s">
        <v>21</v>
      </c>
      <c r="I59" s="93" t="s">
        <v>143</v>
      </c>
      <c r="J59" s="97"/>
      <c r="K59" s="51">
        <v>389960.33</v>
      </c>
      <c r="L59" s="51">
        <v>1276844.6283030591</v>
      </c>
      <c r="M59" s="51">
        <v>3828316.91</v>
      </c>
      <c r="N59" s="51" t="e">
        <f>SUMIF(#REF!,$C59,#REF!)</f>
        <v>#REF!</v>
      </c>
      <c r="O59" s="51">
        <v>3438356.58</v>
      </c>
      <c r="P59" s="52">
        <v>8.8171957901461404</v>
      </c>
      <c r="Q59" s="51">
        <v>2551472.2816969408</v>
      </c>
      <c r="R59" s="52">
        <v>1.9982637081599162</v>
      </c>
    </row>
    <row r="60" spans="3:18" s="46" customFormat="1" ht="15" customHeight="1">
      <c r="C60" s="46" t="s">
        <v>144</v>
      </c>
      <c r="D60" s="46">
        <f t="shared" si="1"/>
        <v>53</v>
      </c>
      <c r="E60" s="90"/>
      <c r="F60" s="98"/>
      <c r="G60" s="48"/>
      <c r="H60" s="48" t="s">
        <v>41</v>
      </c>
      <c r="I60" s="93" t="s">
        <v>145</v>
      </c>
      <c r="J60" s="97"/>
      <c r="K60" s="51">
        <v>15650</v>
      </c>
      <c r="L60" s="51">
        <v>14000</v>
      </c>
      <c r="M60" s="51">
        <v>14000</v>
      </c>
      <c r="N60" s="51" t="e">
        <f>SUMIF(#REF!,$C60,#REF!)</f>
        <v>#REF!</v>
      </c>
      <c r="O60" s="51">
        <v>-1650</v>
      </c>
      <c r="P60" s="52">
        <v>-0.10543130990415335</v>
      </c>
      <c r="Q60" s="51">
        <v>0</v>
      </c>
      <c r="R60" s="52"/>
    </row>
    <row r="61" spans="3:18" s="46" customFormat="1" ht="15" customHeight="1">
      <c r="C61" s="33" t="s">
        <v>146</v>
      </c>
      <c r="D61" s="33">
        <f t="shared" si="1"/>
        <v>54</v>
      </c>
      <c r="E61" s="90"/>
      <c r="F61" s="41" t="s">
        <v>32</v>
      </c>
      <c r="G61" s="99" t="s">
        <v>147</v>
      </c>
      <c r="H61" s="48"/>
      <c r="I61" s="100"/>
      <c r="J61" s="101"/>
      <c r="K61" s="44">
        <v>110.5</v>
      </c>
      <c r="L61" s="44"/>
      <c r="M61" s="44">
        <v>200</v>
      </c>
      <c r="N61" s="44" t="e">
        <f>SUMIF(#REF!,$C61,#REF!)</f>
        <v>#REF!</v>
      </c>
      <c r="O61" s="44">
        <v>89.5</v>
      </c>
      <c r="P61" s="45">
        <v>0.80995475113122173</v>
      </c>
      <c r="Q61" s="44">
        <v>200</v>
      </c>
      <c r="R61" s="45"/>
    </row>
    <row r="62" spans="3:18" s="33" customFormat="1" ht="15" customHeight="1">
      <c r="C62" s="33" t="s">
        <v>148</v>
      </c>
      <c r="D62" s="33">
        <f t="shared" si="1"/>
        <v>55</v>
      </c>
      <c r="E62" s="102"/>
      <c r="F62" s="103" t="s">
        <v>35</v>
      </c>
      <c r="G62" s="104" t="s">
        <v>149</v>
      </c>
      <c r="H62" s="103"/>
      <c r="I62" s="105"/>
      <c r="J62" s="106"/>
      <c r="K62" s="107">
        <v>252788.63</v>
      </c>
      <c r="L62" s="107">
        <v>73252</v>
      </c>
      <c r="M62" s="107">
        <v>8000</v>
      </c>
      <c r="N62" s="107" t="e">
        <f>SUMIF(#REF!,$C62,#REF!)</f>
        <v>#REF!</v>
      </c>
      <c r="O62" s="107">
        <v>-244788.63</v>
      </c>
      <c r="P62" s="108">
        <v>-0.96835300701617788</v>
      </c>
      <c r="Q62" s="107">
        <v>-65252</v>
      </c>
      <c r="R62" s="108">
        <v>-0.89078796483372469</v>
      </c>
    </row>
    <row r="63" spans="3:18" s="33" customFormat="1" ht="15" customHeight="1">
      <c r="C63" s="33" t="s">
        <v>150</v>
      </c>
      <c r="D63" s="33">
        <f t="shared" si="1"/>
        <v>56</v>
      </c>
      <c r="E63" s="73"/>
      <c r="F63" s="109" t="s">
        <v>38</v>
      </c>
      <c r="G63" s="110" t="s">
        <v>151</v>
      </c>
      <c r="H63" s="111"/>
      <c r="I63" s="110"/>
      <c r="J63" s="112"/>
      <c r="K63" s="78">
        <v>1480098.71</v>
      </c>
      <c r="L63" s="78">
        <v>2051964.7059556667</v>
      </c>
      <c r="M63" s="78">
        <v>2759830.99596356</v>
      </c>
      <c r="N63" s="78" t="e">
        <f>SUM(N64:N68)</f>
        <v>#REF!</v>
      </c>
      <c r="O63" s="78">
        <v>1279732.28596356</v>
      </c>
      <c r="P63" s="113">
        <v>0.86462630993277467</v>
      </c>
      <c r="Q63" s="78">
        <v>707866.29000789323</v>
      </c>
      <c r="R63" s="113">
        <v>0.34497001237563529</v>
      </c>
    </row>
    <row r="64" spans="3:18" s="46" customFormat="1" ht="15" customHeight="1">
      <c r="C64" s="46" t="s">
        <v>152</v>
      </c>
      <c r="D64" s="46">
        <f t="shared" si="1"/>
        <v>57</v>
      </c>
      <c r="E64" s="90"/>
      <c r="F64" s="48"/>
      <c r="G64" s="100"/>
      <c r="H64" s="48" t="s">
        <v>18</v>
      </c>
      <c r="I64" s="49" t="s">
        <v>153</v>
      </c>
      <c r="J64" s="114"/>
      <c r="K64" s="51">
        <v>549879</v>
      </c>
      <c r="L64" s="51">
        <v>715314.21779999998</v>
      </c>
      <c r="M64" s="51">
        <v>749212.74223533343</v>
      </c>
      <c r="N64" s="51" t="e">
        <f>SUMIF(#REF!,$C64,#REF!)</f>
        <v>#REF!</v>
      </c>
      <c r="O64" s="51">
        <v>199333.74223533343</v>
      </c>
      <c r="P64" s="52">
        <v>0.36250473692454782</v>
      </c>
      <c r="Q64" s="51">
        <v>33898.524435333442</v>
      </c>
      <c r="R64" s="52">
        <v>4.7389697550806104E-2</v>
      </c>
    </row>
    <row r="65" spans="1:18" s="46" customFormat="1" ht="15" customHeight="1">
      <c r="C65" s="46" t="s">
        <v>154</v>
      </c>
      <c r="D65" s="46">
        <f t="shared" si="1"/>
        <v>58</v>
      </c>
      <c r="E65" s="90"/>
      <c r="F65" s="48"/>
      <c r="G65" s="100"/>
      <c r="H65" s="48" t="s">
        <v>21</v>
      </c>
      <c r="I65" s="49" t="s">
        <v>155</v>
      </c>
      <c r="J65" s="114"/>
      <c r="K65" s="51">
        <v>103380</v>
      </c>
      <c r="L65" s="51">
        <v>248075.04863699997</v>
      </c>
      <c r="M65" s="51">
        <v>182299.63</v>
      </c>
      <c r="N65" s="51" t="e">
        <f>SUMIF(#REF!,$C65,#REF!)</f>
        <v>#REF!</v>
      </c>
      <c r="O65" s="51">
        <v>78919.63</v>
      </c>
      <c r="P65" s="52">
        <v>0.76339359644031735</v>
      </c>
      <c r="Q65" s="51">
        <v>-65775.418636999966</v>
      </c>
      <c r="R65" s="52">
        <v>-0.26514322580360333</v>
      </c>
    </row>
    <row r="66" spans="1:18" s="46" customFormat="1" ht="15" customHeight="1">
      <c r="C66" s="46" t="s">
        <v>156</v>
      </c>
      <c r="D66" s="46">
        <f t="shared" si="1"/>
        <v>59</v>
      </c>
      <c r="E66" s="90"/>
      <c r="F66" s="48"/>
      <c r="G66" s="100"/>
      <c r="H66" s="48" t="s">
        <v>41</v>
      </c>
      <c r="I66" s="49" t="s">
        <v>157</v>
      </c>
      <c r="J66" s="114"/>
      <c r="K66" s="51"/>
      <c r="L66" s="51">
        <v>0</v>
      </c>
      <c r="M66" s="51">
        <v>65209.67</v>
      </c>
      <c r="N66" s="51" t="e">
        <f>SUMIF(#REF!,$C66,#REF!)</f>
        <v>#REF!</v>
      </c>
      <c r="O66" s="51">
        <v>65209.67</v>
      </c>
      <c r="P66" s="52" t="s">
        <v>248</v>
      </c>
      <c r="Q66" s="51">
        <v>65209.67</v>
      </c>
      <c r="R66" s="52"/>
    </row>
    <row r="67" spans="1:18" s="46" customFormat="1" ht="15" customHeight="1">
      <c r="C67" s="46" t="s">
        <v>158</v>
      </c>
      <c r="D67" s="46">
        <f t="shared" si="1"/>
        <v>60</v>
      </c>
      <c r="E67" s="90"/>
      <c r="F67" s="48"/>
      <c r="G67" s="100"/>
      <c r="H67" s="48" t="s">
        <v>52</v>
      </c>
      <c r="I67" s="49" t="s">
        <v>159</v>
      </c>
      <c r="J67" s="114"/>
      <c r="K67" s="51">
        <v>241100.19</v>
      </c>
      <c r="L67" s="51">
        <v>232875.98925500002</v>
      </c>
      <c r="M67" s="51">
        <v>227037.94</v>
      </c>
      <c r="N67" s="51" t="e">
        <f>SUMIF(#REF!,$C67,#REF!)</f>
        <v>#REF!</v>
      </c>
      <c r="O67" s="51">
        <v>-14062.25</v>
      </c>
      <c r="P67" s="52">
        <v>-5.8325337694673733E-2</v>
      </c>
      <c r="Q67" s="51">
        <v>-5838.0492550000199</v>
      </c>
      <c r="R67" s="52">
        <v>-2.5069348169713346E-2</v>
      </c>
    </row>
    <row r="68" spans="1:18" s="46" customFormat="1" ht="15" customHeight="1">
      <c r="C68" s="46" t="s">
        <v>160</v>
      </c>
      <c r="D68" s="46">
        <f t="shared" si="1"/>
        <v>61</v>
      </c>
      <c r="E68" s="90"/>
      <c r="F68" s="48"/>
      <c r="G68" s="100"/>
      <c r="H68" s="48" t="s">
        <v>100</v>
      </c>
      <c r="I68" s="49" t="s">
        <v>161</v>
      </c>
      <c r="J68" s="114"/>
      <c r="K68" s="51">
        <v>585739.92000000004</v>
      </c>
      <c r="L68" s="51">
        <v>855699.45026366669</v>
      </c>
      <c r="M68" s="51">
        <v>1536071.0137282265</v>
      </c>
      <c r="N68" s="51" t="e">
        <f>SUMIF(#REF!,$C68,#REF!)</f>
        <v>#REF!</v>
      </c>
      <c r="O68" s="51">
        <v>950331.09372822649</v>
      </c>
      <c r="P68" s="52">
        <v>1.6224454937751662</v>
      </c>
      <c r="Q68" s="51">
        <v>680371.56346455985</v>
      </c>
      <c r="R68" s="52">
        <v>0.79510576202300576</v>
      </c>
    </row>
    <row r="69" spans="1:18" s="33" customFormat="1" ht="15" customHeight="1">
      <c r="C69" s="33" t="s">
        <v>162</v>
      </c>
      <c r="D69" s="33">
        <f t="shared" si="1"/>
        <v>62</v>
      </c>
      <c r="E69" s="87"/>
      <c r="F69" s="41" t="s">
        <v>71</v>
      </c>
      <c r="G69" s="99" t="s">
        <v>163</v>
      </c>
      <c r="H69" s="115"/>
      <c r="I69" s="95"/>
      <c r="J69" s="96"/>
      <c r="K69" s="44">
        <v>214124.91999999998</v>
      </c>
      <c r="L69" s="44">
        <v>244317.61033343995</v>
      </c>
      <c r="M69" s="44">
        <v>537916.5</v>
      </c>
      <c r="N69" s="44" t="e">
        <f>SUMIF(#REF!,$C69,#REF!)</f>
        <v>#REF!</v>
      </c>
      <c r="O69" s="44">
        <v>323791.58</v>
      </c>
      <c r="P69" s="45">
        <v>1.5121620594183995</v>
      </c>
      <c r="Q69" s="44">
        <v>293598.88966656005</v>
      </c>
      <c r="R69" s="45">
        <v>1.2017098942064059</v>
      </c>
    </row>
    <row r="70" spans="1:18" s="33" customFormat="1" ht="15" customHeight="1">
      <c r="C70" s="33" t="s">
        <v>164</v>
      </c>
      <c r="D70" s="33">
        <f t="shared" si="1"/>
        <v>63</v>
      </c>
      <c r="E70" s="90"/>
      <c r="F70" s="41" t="s">
        <v>74</v>
      </c>
      <c r="G70" s="99" t="s">
        <v>165</v>
      </c>
      <c r="H70" s="116"/>
      <c r="I70" s="99"/>
      <c r="J70" s="101"/>
      <c r="K70" s="44">
        <v>4289.3838999999998</v>
      </c>
      <c r="L70" s="44">
        <v>5770</v>
      </c>
      <c r="M70" s="44">
        <v>4145</v>
      </c>
      <c r="N70" s="44" t="e">
        <f>SUM(N71:N73)</f>
        <v>#REF!</v>
      </c>
      <c r="O70" s="44">
        <v>-144.38389999999981</v>
      </c>
      <c r="P70" s="45">
        <v>-3.3660754869714461E-2</v>
      </c>
      <c r="Q70" s="44">
        <v>-1625</v>
      </c>
      <c r="R70" s="45">
        <v>-0.28162911611785096</v>
      </c>
    </row>
    <row r="71" spans="1:18" s="46" customFormat="1" ht="15" customHeight="1">
      <c r="C71" s="33" t="s">
        <v>166</v>
      </c>
      <c r="D71" s="33">
        <f t="shared" si="1"/>
        <v>64</v>
      </c>
      <c r="E71" s="90"/>
      <c r="F71" s="48"/>
      <c r="G71" s="100"/>
      <c r="H71" s="48" t="s">
        <v>18</v>
      </c>
      <c r="I71" s="49" t="s">
        <v>167</v>
      </c>
      <c r="J71" s="114"/>
      <c r="K71" s="44"/>
      <c r="L71" s="51">
        <v>0</v>
      </c>
      <c r="M71" s="44">
        <v>0</v>
      </c>
      <c r="N71" s="44" t="e">
        <f>SUMIF(#REF!,$C71,#REF!)</f>
        <v>#REF!</v>
      </c>
      <c r="O71" s="44">
        <v>0</v>
      </c>
      <c r="P71" s="45" t="s">
        <v>248</v>
      </c>
      <c r="Q71" s="44">
        <v>0</v>
      </c>
      <c r="R71" s="45"/>
    </row>
    <row r="72" spans="1:18" s="33" customFormat="1" ht="15" customHeight="1">
      <c r="C72" s="33" t="s">
        <v>168</v>
      </c>
      <c r="D72" s="33">
        <f t="shared" si="1"/>
        <v>65</v>
      </c>
      <c r="E72" s="87"/>
      <c r="F72" s="41"/>
      <c r="G72" s="99"/>
      <c r="H72" s="48" t="s">
        <v>21</v>
      </c>
      <c r="I72" s="49" t="s">
        <v>169</v>
      </c>
      <c r="J72" s="101"/>
      <c r="K72" s="44"/>
      <c r="L72" s="44">
        <v>0</v>
      </c>
      <c r="M72" s="44">
        <v>0</v>
      </c>
      <c r="N72" s="44" t="e">
        <f>SUMIF(#REF!,$C72,#REF!)</f>
        <v>#REF!</v>
      </c>
      <c r="O72" s="44">
        <v>0</v>
      </c>
      <c r="P72" s="45" t="s">
        <v>248</v>
      </c>
      <c r="Q72" s="44">
        <v>0</v>
      </c>
      <c r="R72" s="45"/>
    </row>
    <row r="73" spans="1:18" s="46" customFormat="1" ht="15" customHeight="1">
      <c r="C73" s="46" t="s">
        <v>170</v>
      </c>
      <c r="D73" s="46">
        <f t="shared" si="1"/>
        <v>66</v>
      </c>
      <c r="E73" s="90"/>
      <c r="F73" s="48"/>
      <c r="G73" s="100"/>
      <c r="H73" s="48" t="s">
        <v>41</v>
      </c>
      <c r="I73" s="49" t="s">
        <v>171</v>
      </c>
      <c r="J73" s="114"/>
      <c r="K73" s="51">
        <v>4289.3838999999998</v>
      </c>
      <c r="L73" s="51">
        <v>5770</v>
      </c>
      <c r="M73" s="51">
        <v>4145</v>
      </c>
      <c r="N73" s="51" t="e">
        <f>SUMIF(#REF!,$C73,#REF!)</f>
        <v>#REF!</v>
      </c>
      <c r="O73" s="51">
        <v>-144.38389999999981</v>
      </c>
      <c r="P73" s="52">
        <v>-3.3660754869714461E-2</v>
      </c>
      <c r="Q73" s="51">
        <v>-1625</v>
      </c>
      <c r="R73" s="52">
        <v>-0.28162911611785096</v>
      </c>
    </row>
    <row r="74" spans="1:18" s="33" customFormat="1" ht="15" customHeight="1">
      <c r="C74" s="33" t="s">
        <v>172</v>
      </c>
      <c r="D74" s="33">
        <f t="shared" si="1"/>
        <v>67</v>
      </c>
      <c r="E74" s="87"/>
      <c r="F74" s="41" t="s">
        <v>77</v>
      </c>
      <c r="G74" s="99" t="s">
        <v>173</v>
      </c>
      <c r="H74" s="116"/>
      <c r="I74" s="99"/>
      <c r="J74" s="101"/>
      <c r="K74" s="44"/>
      <c r="L74" s="44">
        <v>0</v>
      </c>
      <c r="M74" s="44">
        <v>0</v>
      </c>
      <c r="N74" s="44" t="e">
        <f>SUMIF(#REF!,$C74,#REF!)</f>
        <v>#REF!</v>
      </c>
      <c r="O74" s="44">
        <v>0</v>
      </c>
      <c r="P74" s="45" t="s">
        <v>248</v>
      </c>
      <c r="Q74" s="44">
        <v>0</v>
      </c>
      <c r="R74" s="45"/>
    </row>
    <row r="75" spans="1:18" s="33" customFormat="1" ht="15" customHeight="1">
      <c r="C75" s="33" t="s">
        <v>174</v>
      </c>
      <c r="D75" s="33">
        <f t="shared" si="1"/>
        <v>68</v>
      </c>
      <c r="E75" s="87"/>
      <c r="F75" s="41" t="s">
        <v>175</v>
      </c>
      <c r="G75" s="99" t="s">
        <v>176</v>
      </c>
      <c r="H75" s="116"/>
      <c r="I75" s="99"/>
      <c r="J75" s="101"/>
      <c r="K75" s="44">
        <v>-88.46</v>
      </c>
      <c r="L75" s="44">
        <v>0</v>
      </c>
      <c r="M75" s="44">
        <v>0</v>
      </c>
      <c r="N75" s="44" t="e">
        <f>SUM(N76:N77)</f>
        <v>#REF!</v>
      </c>
      <c r="O75" s="44">
        <v>88.46</v>
      </c>
      <c r="P75" s="45">
        <v>-1</v>
      </c>
      <c r="Q75" s="44">
        <v>0</v>
      </c>
      <c r="R75" s="45"/>
    </row>
    <row r="76" spans="1:18" s="46" customFormat="1" ht="15" customHeight="1">
      <c r="A76" s="117" t="s">
        <v>177</v>
      </c>
      <c r="B76" s="117"/>
      <c r="C76" s="33" t="s">
        <v>178</v>
      </c>
      <c r="D76" s="33">
        <f t="shared" si="1"/>
        <v>69</v>
      </c>
      <c r="E76" s="118"/>
      <c r="F76" s="92"/>
      <c r="G76" s="100"/>
      <c r="H76" s="48" t="s">
        <v>18</v>
      </c>
      <c r="I76" s="100" t="s">
        <v>179</v>
      </c>
      <c r="J76" s="114"/>
      <c r="K76" s="44"/>
      <c r="L76" s="44">
        <v>0</v>
      </c>
      <c r="M76" s="44">
        <v>0</v>
      </c>
      <c r="N76" s="44" t="e">
        <f>SUMIF(#REF!,$C76,#REF!)</f>
        <v>#REF!</v>
      </c>
      <c r="O76" s="44">
        <v>0</v>
      </c>
      <c r="P76" s="45" t="s">
        <v>248</v>
      </c>
      <c r="Q76" s="44">
        <v>0</v>
      </c>
      <c r="R76" s="45"/>
    </row>
    <row r="77" spans="1:18" s="46" customFormat="1" ht="15" customHeight="1">
      <c r="A77" s="117" t="s">
        <v>180</v>
      </c>
      <c r="B77" s="117"/>
      <c r="C77" s="33" t="s">
        <v>181</v>
      </c>
      <c r="D77" s="33">
        <f t="shared" si="1"/>
        <v>70</v>
      </c>
      <c r="E77" s="118"/>
      <c r="F77" s="92"/>
      <c r="G77" s="100"/>
      <c r="H77" s="48" t="s">
        <v>21</v>
      </c>
      <c r="I77" s="100" t="s">
        <v>182</v>
      </c>
      <c r="J77" s="114"/>
      <c r="K77" s="44">
        <v>-88</v>
      </c>
      <c r="L77" s="44">
        <v>0</v>
      </c>
      <c r="M77" s="44">
        <v>0</v>
      </c>
      <c r="N77" s="44" t="e">
        <f>SUMIF(#REF!,$C77,#REF!)</f>
        <v>#REF!</v>
      </c>
      <c r="O77" s="51">
        <v>88</v>
      </c>
      <c r="P77" s="52">
        <v>-1</v>
      </c>
      <c r="Q77" s="44">
        <v>0</v>
      </c>
      <c r="R77" s="45"/>
    </row>
    <row r="78" spans="1:18" s="33" customFormat="1" ht="15" customHeight="1">
      <c r="C78" s="33" t="s">
        <v>183</v>
      </c>
      <c r="D78" s="33">
        <f t="shared" si="1"/>
        <v>71</v>
      </c>
      <c r="E78" s="118"/>
      <c r="F78" s="41" t="s">
        <v>184</v>
      </c>
      <c r="G78" s="99" t="s">
        <v>185</v>
      </c>
      <c r="H78" s="116"/>
      <c r="I78" s="99"/>
      <c r="J78" s="101"/>
      <c r="K78" s="44">
        <v>3178646.38</v>
      </c>
      <c r="L78" s="44">
        <v>361884.31721899996</v>
      </c>
      <c r="M78" s="44">
        <v>1913455.96</v>
      </c>
      <c r="N78" s="44" t="e">
        <f>SUM(N79:N82)</f>
        <v>#REF!</v>
      </c>
      <c r="O78" s="44">
        <v>-1265190.42</v>
      </c>
      <c r="P78" s="45">
        <v>-0.39802804991475649</v>
      </c>
      <c r="Q78" s="44">
        <v>1551571.6427810001</v>
      </c>
      <c r="R78" s="45">
        <v>4.28747964184931</v>
      </c>
    </row>
    <row r="79" spans="1:18" s="46" customFormat="1" ht="15" customHeight="1">
      <c r="C79" s="46" t="s">
        <v>186</v>
      </c>
      <c r="D79" s="46">
        <f t="shared" si="1"/>
        <v>72</v>
      </c>
      <c r="E79" s="118"/>
      <c r="F79" s="92"/>
      <c r="G79" s="100"/>
      <c r="H79" s="48" t="s">
        <v>18</v>
      </c>
      <c r="I79" s="100" t="s">
        <v>187</v>
      </c>
      <c r="J79" s="114"/>
      <c r="K79" s="51"/>
      <c r="L79" s="51">
        <v>0</v>
      </c>
      <c r="M79" s="51">
        <v>0</v>
      </c>
      <c r="N79" s="51" t="e">
        <f>SUMIF(#REF!,$C79,#REF!)</f>
        <v>#REF!</v>
      </c>
      <c r="O79" s="51">
        <v>0</v>
      </c>
      <c r="P79" s="52" t="s">
        <v>248</v>
      </c>
      <c r="Q79" s="51">
        <v>0</v>
      </c>
      <c r="R79" s="52"/>
    </row>
    <row r="80" spans="1:18" s="46" customFormat="1" ht="15" customHeight="1">
      <c r="C80" s="46" t="s">
        <v>188</v>
      </c>
      <c r="D80" s="46">
        <f t="shared" si="1"/>
        <v>73</v>
      </c>
      <c r="E80" s="118"/>
      <c r="F80" s="92"/>
      <c r="G80" s="100"/>
      <c r="H80" s="48" t="s">
        <v>21</v>
      </c>
      <c r="I80" s="100" t="s">
        <v>189</v>
      </c>
      <c r="J80" s="114"/>
      <c r="K80" s="51"/>
      <c r="L80" s="51">
        <v>0</v>
      </c>
      <c r="M80" s="51">
        <v>0</v>
      </c>
      <c r="N80" s="51" t="e">
        <f>SUMIF(#REF!,$C80,#REF!)</f>
        <v>#REF!</v>
      </c>
      <c r="O80" s="51">
        <v>0</v>
      </c>
      <c r="P80" s="52" t="s">
        <v>248</v>
      </c>
      <c r="Q80" s="51">
        <v>0</v>
      </c>
      <c r="R80" s="52"/>
    </row>
    <row r="81" spans="1:18" s="46" customFormat="1">
      <c r="C81" s="46" t="s">
        <v>190</v>
      </c>
      <c r="D81" s="46">
        <f t="shared" si="1"/>
        <v>74</v>
      </c>
      <c r="E81" s="118"/>
      <c r="F81" s="92"/>
      <c r="G81" s="100"/>
      <c r="H81" s="48" t="s">
        <v>41</v>
      </c>
      <c r="I81" s="100" t="s">
        <v>191</v>
      </c>
      <c r="J81" s="114"/>
      <c r="K81" s="51">
        <v>3076077.09</v>
      </c>
      <c r="L81" s="51">
        <v>253966.31721899996</v>
      </c>
      <c r="M81" s="51">
        <v>1810886.67</v>
      </c>
      <c r="N81" s="51" t="e">
        <f>SUMIF(#REF!,$C81,#REF!)</f>
        <v>#REF!</v>
      </c>
      <c r="O81" s="51">
        <v>-1265190.42</v>
      </c>
      <c r="P81" s="52">
        <v>-0.4112999716791883</v>
      </c>
      <c r="Q81" s="51">
        <v>1556920.3527810001</v>
      </c>
      <c r="R81" s="52"/>
    </row>
    <row r="82" spans="1:18" s="46" customFormat="1">
      <c r="C82" s="46" t="s">
        <v>192</v>
      </c>
      <c r="D82" s="46">
        <f t="shared" si="1"/>
        <v>75</v>
      </c>
      <c r="E82" s="118"/>
      <c r="F82" s="92"/>
      <c r="G82" s="100"/>
      <c r="H82" s="48" t="s">
        <v>52</v>
      </c>
      <c r="I82" s="100" t="s">
        <v>193</v>
      </c>
      <c r="J82" s="114"/>
      <c r="K82" s="51">
        <v>102569.29</v>
      </c>
      <c r="L82" s="51">
        <v>107918</v>
      </c>
      <c r="M82" s="51">
        <v>102569.29</v>
      </c>
      <c r="N82" s="51" t="e">
        <f>SUMIF(#REF!,$C82,#REF!)</f>
        <v>#REF!</v>
      </c>
      <c r="O82" s="51">
        <v>0</v>
      </c>
      <c r="P82" s="52">
        <v>0</v>
      </c>
      <c r="Q82" s="51">
        <v>-5348.7100000000064</v>
      </c>
      <c r="R82" s="52"/>
    </row>
    <row r="83" spans="1:18" s="39" customFormat="1">
      <c r="E83" s="119" t="s">
        <v>194</v>
      </c>
      <c r="F83" s="119"/>
      <c r="G83" s="119"/>
      <c r="H83" s="119"/>
      <c r="I83" s="119"/>
      <c r="J83" s="119"/>
      <c r="K83" s="120">
        <v>6671507.7338999994</v>
      </c>
      <c r="L83" s="120">
        <v>9538830.9675201681</v>
      </c>
      <c r="M83" s="120">
        <v>14615129.059263561</v>
      </c>
      <c r="N83" s="120" t="e">
        <f>+N36+N39+N57+N61+N62+N63+N69+N70+N74+N75+N78</f>
        <v>#REF!</v>
      </c>
      <c r="O83" s="120">
        <v>7943621.3253635615</v>
      </c>
      <c r="P83" s="121">
        <v>1.190678575548906</v>
      </c>
      <c r="Q83" s="120">
        <v>5076298.0917433929</v>
      </c>
      <c r="R83" s="121">
        <v>0.53217193060955248</v>
      </c>
    </row>
    <row r="84" spans="1:18" s="1" customFormat="1">
      <c r="E84" s="122"/>
      <c r="F84" s="123"/>
      <c r="G84" s="124"/>
      <c r="H84" s="125"/>
      <c r="I84" s="124"/>
      <c r="J84" s="126"/>
      <c r="K84" s="127"/>
      <c r="L84" s="51"/>
      <c r="M84" s="128"/>
      <c r="N84" s="129"/>
      <c r="O84" s="127"/>
      <c r="P84" s="130"/>
      <c r="Q84" s="127"/>
      <c r="R84" s="130"/>
    </row>
    <row r="85" spans="1:18" s="137" customFormat="1" ht="15.75" thickBot="1">
      <c r="A85" s="131"/>
      <c r="B85" s="131"/>
      <c r="C85" s="131"/>
      <c r="D85" s="131"/>
      <c r="E85" s="132" t="s">
        <v>195</v>
      </c>
      <c r="F85" s="133"/>
      <c r="G85" s="133"/>
      <c r="H85" s="133"/>
      <c r="I85" s="133"/>
      <c r="J85" s="134"/>
      <c r="K85" s="135">
        <v>838885.30610000063</v>
      </c>
      <c r="L85" s="135">
        <v>169808.57247983292</v>
      </c>
      <c r="M85" s="135">
        <v>163455.6051947698</v>
      </c>
      <c r="N85" s="135" t="e">
        <f>N33-N83</f>
        <v>#REF!</v>
      </c>
      <c r="O85" s="135">
        <v>-675429.70090523083</v>
      </c>
      <c r="P85" s="136">
        <v>-0.80515142653448168</v>
      </c>
      <c r="Q85" s="135">
        <v>-6352.9672850631177</v>
      </c>
      <c r="R85" s="136">
        <v>-3.7412523951449034E-2</v>
      </c>
    </row>
    <row r="86" spans="1:18" s="137" customFormat="1" ht="15.75" thickTop="1">
      <c r="E86" s="138"/>
      <c r="F86" s="139"/>
      <c r="G86" s="139"/>
      <c r="H86" s="140"/>
      <c r="I86" s="141"/>
      <c r="J86" s="142"/>
      <c r="K86" s="143"/>
      <c r="L86" s="44"/>
      <c r="M86" s="44"/>
      <c r="N86" s="144"/>
      <c r="O86" s="143"/>
      <c r="P86" s="145" t="s">
        <v>248</v>
      </c>
      <c r="Q86" s="143">
        <v>0</v>
      </c>
      <c r="R86" s="145"/>
    </row>
    <row r="87" spans="1:18" s="39" customFormat="1">
      <c r="C87" s="39" t="s">
        <v>196</v>
      </c>
      <c r="D87" s="39">
        <f>+D82+1</f>
        <v>76</v>
      </c>
      <c r="E87" s="138" t="s">
        <v>197</v>
      </c>
      <c r="F87" s="140" t="s">
        <v>198</v>
      </c>
      <c r="G87" s="139"/>
      <c r="H87" s="140"/>
      <c r="I87" s="141"/>
      <c r="J87" s="142"/>
      <c r="K87" s="143"/>
      <c r="L87" s="44"/>
      <c r="M87" s="44"/>
      <c r="N87" s="144"/>
      <c r="O87" s="143">
        <v>0</v>
      </c>
      <c r="P87" s="145" t="s">
        <v>248</v>
      </c>
      <c r="Q87" s="143">
        <v>0</v>
      </c>
      <c r="R87" s="145"/>
    </row>
    <row r="88" spans="1:18" s="39" customFormat="1">
      <c r="C88" s="39" t="s">
        <v>199</v>
      </c>
      <c r="D88" s="39">
        <f>+D87+1</f>
        <v>77</v>
      </c>
      <c r="E88" s="146"/>
      <c r="F88" s="147" t="s">
        <v>15</v>
      </c>
      <c r="G88" s="141" t="s">
        <v>200</v>
      </c>
      <c r="H88" s="139"/>
      <c r="I88" s="141"/>
      <c r="J88" s="142"/>
      <c r="K88" s="143">
        <v>139.07</v>
      </c>
      <c r="L88" s="44">
        <v>0</v>
      </c>
      <c r="M88" s="44">
        <v>0</v>
      </c>
      <c r="N88" s="143" t="e">
        <f>SUMIF(#REF!,$C88,#REF!)</f>
        <v>#REF!</v>
      </c>
      <c r="O88" s="143">
        <v>0</v>
      </c>
      <c r="P88" s="145" t="s">
        <v>248</v>
      </c>
      <c r="Q88" s="143">
        <v>0</v>
      </c>
      <c r="R88" s="145"/>
    </row>
    <row r="89" spans="1:18" s="39" customFormat="1">
      <c r="C89" s="39" t="s">
        <v>201</v>
      </c>
      <c r="D89" s="39">
        <f>+D88+1</f>
        <v>78</v>
      </c>
      <c r="E89" s="146"/>
      <c r="F89" s="147" t="s">
        <v>26</v>
      </c>
      <c r="G89" s="141" t="s">
        <v>202</v>
      </c>
      <c r="H89" s="139"/>
      <c r="I89" s="141"/>
      <c r="J89" s="142"/>
      <c r="K89" s="143">
        <v>586.05999999999995</v>
      </c>
      <c r="L89" s="44">
        <v>0</v>
      </c>
      <c r="M89" s="44"/>
      <c r="N89" s="143" t="e">
        <f>SUMIF(#REF!,$C89,#REF!)</f>
        <v>#REF!</v>
      </c>
      <c r="O89" s="143">
        <v>0</v>
      </c>
      <c r="P89" s="145" t="s">
        <v>248</v>
      </c>
      <c r="Q89" s="143">
        <v>0</v>
      </c>
      <c r="R89" s="145"/>
    </row>
    <row r="90" spans="1:18" s="39" customFormat="1">
      <c r="E90" s="148" t="s">
        <v>203</v>
      </c>
      <c r="F90" s="148"/>
      <c r="G90" s="148"/>
      <c r="H90" s="148"/>
      <c r="I90" s="148"/>
      <c r="J90" s="148"/>
      <c r="K90" s="149">
        <v>-446.98999999999995</v>
      </c>
      <c r="L90" s="149">
        <v>0</v>
      </c>
      <c r="M90" s="149">
        <v>0</v>
      </c>
      <c r="N90" s="149" t="e">
        <f>+N88-N89</f>
        <v>#REF!</v>
      </c>
      <c r="O90" s="149">
        <v>0</v>
      </c>
      <c r="P90" s="150" t="s">
        <v>248</v>
      </c>
      <c r="Q90" s="149">
        <v>0</v>
      </c>
      <c r="R90" s="150"/>
    </row>
    <row r="91" spans="1:18" s="1" customFormat="1">
      <c r="E91" s="151"/>
      <c r="F91" s="123"/>
      <c r="G91" s="124"/>
      <c r="H91" s="152"/>
      <c r="I91" s="124"/>
      <c r="J91" s="126"/>
      <c r="K91" s="127"/>
      <c r="L91" s="51"/>
      <c r="M91" s="51"/>
      <c r="N91" s="129"/>
      <c r="O91" s="127"/>
      <c r="P91" s="130" t="s">
        <v>248</v>
      </c>
      <c r="Q91" s="143">
        <v>0</v>
      </c>
      <c r="R91" s="130"/>
    </row>
    <row r="92" spans="1:18" s="39" customFormat="1">
      <c r="C92" s="39" t="s">
        <v>204</v>
      </c>
      <c r="D92" s="39">
        <f>+D89+1</f>
        <v>79</v>
      </c>
      <c r="E92" s="138" t="s">
        <v>205</v>
      </c>
      <c r="F92" s="140" t="s">
        <v>206</v>
      </c>
      <c r="G92" s="139"/>
      <c r="H92" s="153"/>
      <c r="I92" s="141"/>
      <c r="J92" s="142"/>
      <c r="K92" s="143"/>
      <c r="L92" s="44"/>
      <c r="M92" s="44"/>
      <c r="N92" s="144"/>
      <c r="O92" s="143">
        <v>0</v>
      </c>
      <c r="P92" s="145" t="s">
        <v>248</v>
      </c>
      <c r="Q92" s="143">
        <v>0</v>
      </c>
      <c r="R92" s="145"/>
    </row>
    <row r="93" spans="1:18" s="39" customFormat="1">
      <c r="C93" s="39" t="s">
        <v>207</v>
      </c>
      <c r="D93" s="39">
        <f>+D92+1</f>
        <v>80</v>
      </c>
      <c r="E93" s="146"/>
      <c r="F93" s="147" t="s">
        <v>15</v>
      </c>
      <c r="G93" s="140" t="s">
        <v>208</v>
      </c>
      <c r="H93" s="139"/>
      <c r="I93" s="153"/>
      <c r="J93" s="154"/>
      <c r="K93" s="143">
        <v>0</v>
      </c>
      <c r="L93" s="44">
        <v>0</v>
      </c>
      <c r="M93" s="44">
        <v>0</v>
      </c>
      <c r="N93" s="143" t="e">
        <f>SUMIF(#REF!,$C93,#REF!)</f>
        <v>#REF!</v>
      </c>
      <c r="O93" s="143">
        <v>0</v>
      </c>
      <c r="P93" s="145" t="s">
        <v>248</v>
      </c>
      <c r="Q93" s="143">
        <v>0</v>
      </c>
      <c r="R93" s="145"/>
    </row>
    <row r="94" spans="1:18" s="39" customFormat="1">
      <c r="C94" s="39" t="s">
        <v>209</v>
      </c>
      <c r="D94" s="39">
        <f>+D93+1</f>
        <v>81</v>
      </c>
      <c r="E94" s="146"/>
      <c r="F94" s="147" t="s">
        <v>26</v>
      </c>
      <c r="G94" s="140" t="s">
        <v>210</v>
      </c>
      <c r="H94" s="139"/>
      <c r="I94" s="153"/>
      <c r="J94" s="154"/>
      <c r="K94" s="143">
        <v>0</v>
      </c>
      <c r="L94" s="44">
        <v>0</v>
      </c>
      <c r="M94" s="44">
        <v>0</v>
      </c>
      <c r="N94" s="143" t="e">
        <f>SUMIF(#REF!,$C94,#REF!)</f>
        <v>#REF!</v>
      </c>
      <c r="O94" s="143">
        <v>0</v>
      </c>
      <c r="P94" s="145" t="s">
        <v>248</v>
      </c>
      <c r="Q94" s="143">
        <v>0</v>
      </c>
      <c r="R94" s="145"/>
    </row>
    <row r="95" spans="1:18" s="39" customFormat="1">
      <c r="E95" s="148" t="s">
        <v>211</v>
      </c>
      <c r="F95" s="148"/>
      <c r="G95" s="148"/>
      <c r="H95" s="148"/>
      <c r="I95" s="148"/>
      <c r="J95" s="148"/>
      <c r="K95" s="149">
        <v>0</v>
      </c>
      <c r="L95" s="155">
        <v>0</v>
      </c>
      <c r="M95" s="155">
        <v>0</v>
      </c>
      <c r="N95" s="149" t="e">
        <f>N93-N94</f>
        <v>#REF!</v>
      </c>
      <c r="O95" s="149">
        <v>0</v>
      </c>
      <c r="P95" s="150" t="s">
        <v>248</v>
      </c>
      <c r="Q95" s="149">
        <v>0</v>
      </c>
      <c r="R95" s="150"/>
    </row>
    <row r="96" spans="1:18" s="1" customFormat="1">
      <c r="E96" s="156"/>
      <c r="F96" s="123"/>
      <c r="G96" s="125"/>
      <c r="H96" s="152"/>
      <c r="I96" s="157"/>
      <c r="J96" s="158"/>
      <c r="K96" s="127"/>
      <c r="L96" s="51"/>
      <c r="M96" s="51"/>
      <c r="N96" s="129"/>
      <c r="O96" s="127"/>
      <c r="P96" s="130" t="s">
        <v>248</v>
      </c>
      <c r="Q96" s="143">
        <v>0</v>
      </c>
      <c r="R96" s="130"/>
    </row>
    <row r="97" spans="1:18" s="159" customFormat="1">
      <c r="C97" s="159" t="s">
        <v>212</v>
      </c>
      <c r="D97" s="159">
        <f>+D94+1</f>
        <v>82</v>
      </c>
      <c r="E97" s="160" t="s">
        <v>213</v>
      </c>
      <c r="F97" s="161" t="s">
        <v>214</v>
      </c>
      <c r="G97" s="162"/>
      <c r="H97" s="163"/>
      <c r="I97" s="164"/>
      <c r="J97" s="165"/>
      <c r="K97" s="166"/>
      <c r="L97" s="78"/>
      <c r="M97" s="78"/>
      <c r="N97" s="167"/>
      <c r="O97" s="166">
        <v>0</v>
      </c>
      <c r="P97" s="168" t="s">
        <v>248</v>
      </c>
      <c r="Q97" s="166">
        <v>0</v>
      </c>
      <c r="R97" s="168"/>
    </row>
    <row r="98" spans="1:18" s="39" customFormat="1">
      <c r="C98" s="39" t="s">
        <v>215</v>
      </c>
      <c r="D98" s="39">
        <f t="shared" ref="D98:D103" si="2">+D97+1</f>
        <v>83</v>
      </c>
      <c r="E98" s="169"/>
      <c r="F98" s="147" t="s">
        <v>15</v>
      </c>
      <c r="G98" s="140" t="s">
        <v>216</v>
      </c>
      <c r="H98" s="139"/>
      <c r="I98" s="153"/>
      <c r="J98" s="154"/>
      <c r="K98" s="127">
        <v>103296.14</v>
      </c>
      <c r="L98" s="44">
        <v>0</v>
      </c>
      <c r="M98" s="51">
        <v>0</v>
      </c>
      <c r="N98" s="144" t="e">
        <f>SUM(N99:N100)</f>
        <v>#REF!</v>
      </c>
      <c r="O98" s="143">
        <v>0</v>
      </c>
      <c r="P98" s="145" t="s">
        <v>248</v>
      </c>
      <c r="Q98" s="143">
        <v>0</v>
      </c>
      <c r="R98" s="145"/>
    </row>
    <row r="99" spans="1:18" s="1" customFormat="1">
      <c r="C99" s="39" t="s">
        <v>217</v>
      </c>
      <c r="D99" s="39">
        <f t="shared" si="2"/>
        <v>84</v>
      </c>
      <c r="E99" s="156"/>
      <c r="F99" s="170"/>
      <c r="G99" s="124"/>
      <c r="H99" s="123" t="s">
        <v>18</v>
      </c>
      <c r="I99" s="125" t="s">
        <v>218</v>
      </c>
      <c r="J99" s="126"/>
      <c r="K99" s="143"/>
      <c r="L99" s="44">
        <v>0</v>
      </c>
      <c r="M99" s="44">
        <v>0</v>
      </c>
      <c r="N99" s="143" t="e">
        <f>SUMIF(#REF!,$C99,#REF!)</f>
        <v>#REF!</v>
      </c>
      <c r="O99" s="143">
        <v>0</v>
      </c>
      <c r="P99" s="145" t="s">
        <v>248</v>
      </c>
      <c r="Q99" s="143">
        <v>0</v>
      </c>
      <c r="R99" s="145"/>
    </row>
    <row r="100" spans="1:18" s="1" customFormat="1">
      <c r="C100" s="39" t="s">
        <v>219</v>
      </c>
      <c r="D100" s="39">
        <f t="shared" si="2"/>
        <v>85</v>
      </c>
      <c r="E100" s="156"/>
      <c r="F100" s="170"/>
      <c r="G100" s="124"/>
      <c r="H100" s="123" t="s">
        <v>21</v>
      </c>
      <c r="I100" s="124" t="s">
        <v>220</v>
      </c>
      <c r="J100" s="126"/>
      <c r="K100" s="143">
        <v>103296.14</v>
      </c>
      <c r="L100" s="51">
        <v>0</v>
      </c>
      <c r="M100" s="44">
        <v>0</v>
      </c>
      <c r="N100" s="143" t="e">
        <f>SUMIF(#REF!,$C100,#REF!)</f>
        <v>#REF!</v>
      </c>
      <c r="O100" s="143">
        <v>0</v>
      </c>
      <c r="P100" s="145" t="s">
        <v>248</v>
      </c>
      <c r="Q100" s="143">
        <v>0</v>
      </c>
      <c r="R100" s="145"/>
    </row>
    <row r="101" spans="1:18" s="39" customFormat="1">
      <c r="C101" s="39" t="s">
        <v>221</v>
      </c>
      <c r="D101" s="39">
        <f t="shared" si="2"/>
        <v>86</v>
      </c>
      <c r="E101" s="169"/>
      <c r="F101" s="147" t="s">
        <v>26</v>
      </c>
      <c r="G101" s="140" t="s">
        <v>222</v>
      </c>
      <c r="H101" s="139"/>
      <c r="I101" s="153"/>
      <c r="J101" s="154"/>
      <c r="K101" s="127">
        <v>98739.9</v>
      </c>
      <c r="L101" s="44">
        <v>0</v>
      </c>
      <c r="M101" s="51">
        <v>0</v>
      </c>
      <c r="N101" s="144" t="e">
        <f>SUM(N102:N103)</f>
        <v>#REF!</v>
      </c>
      <c r="O101" s="143">
        <v>0</v>
      </c>
      <c r="P101" s="145" t="s">
        <v>248</v>
      </c>
      <c r="Q101" s="143">
        <v>0</v>
      </c>
      <c r="R101" s="145"/>
    </row>
    <row r="102" spans="1:18" s="1" customFormat="1">
      <c r="C102" s="39" t="s">
        <v>223</v>
      </c>
      <c r="D102" s="39">
        <f t="shared" si="2"/>
        <v>87</v>
      </c>
      <c r="E102" s="156"/>
      <c r="F102" s="170"/>
      <c r="G102" s="124"/>
      <c r="H102" s="123" t="s">
        <v>18</v>
      </c>
      <c r="I102" s="125" t="s">
        <v>224</v>
      </c>
      <c r="J102" s="126"/>
      <c r="K102" s="143"/>
      <c r="L102" s="44">
        <v>0</v>
      </c>
      <c r="M102" s="44">
        <v>0</v>
      </c>
      <c r="N102" s="143" t="e">
        <f>SUMIF(#REF!,$C102,#REF!)</f>
        <v>#REF!</v>
      </c>
      <c r="O102" s="143">
        <v>0</v>
      </c>
      <c r="P102" s="145" t="s">
        <v>248</v>
      </c>
      <c r="Q102" s="143">
        <v>0</v>
      </c>
      <c r="R102" s="145"/>
    </row>
    <row r="103" spans="1:18" s="1" customFormat="1">
      <c r="C103" s="39" t="s">
        <v>225</v>
      </c>
      <c r="D103" s="39">
        <f t="shared" si="2"/>
        <v>88</v>
      </c>
      <c r="E103" s="156"/>
      <c r="F103" s="170"/>
      <c r="G103" s="124"/>
      <c r="H103" s="123" t="s">
        <v>21</v>
      </c>
      <c r="I103" s="124" t="s">
        <v>226</v>
      </c>
      <c r="J103" s="126"/>
      <c r="K103" s="143">
        <v>98739.9</v>
      </c>
      <c r="L103" s="51">
        <v>0</v>
      </c>
      <c r="M103" s="44">
        <v>0</v>
      </c>
      <c r="N103" s="143" t="e">
        <f>SUMIF(#REF!,$C103,#REF!)</f>
        <v>#REF!</v>
      </c>
      <c r="O103" s="143">
        <v>0</v>
      </c>
      <c r="P103" s="145" t="s">
        <v>248</v>
      </c>
      <c r="Q103" s="143">
        <v>0</v>
      </c>
      <c r="R103" s="145"/>
    </row>
    <row r="104" spans="1:18" s="39" customFormat="1">
      <c r="A104" s="171"/>
      <c r="B104" s="171"/>
      <c r="C104" s="171"/>
      <c r="D104" s="171"/>
      <c r="E104" s="172" t="s">
        <v>227</v>
      </c>
      <c r="F104" s="173"/>
      <c r="G104" s="173"/>
      <c r="H104" s="173"/>
      <c r="I104" s="173"/>
      <c r="J104" s="174"/>
      <c r="K104" s="149">
        <v>4556.2400000000052</v>
      </c>
      <c r="L104" s="149">
        <v>0</v>
      </c>
      <c r="M104" s="149">
        <v>0</v>
      </c>
      <c r="N104" s="149" t="e">
        <f>N98-N101</f>
        <v>#REF!</v>
      </c>
      <c r="O104" s="149">
        <v>0</v>
      </c>
      <c r="P104" s="150" t="s">
        <v>248</v>
      </c>
      <c r="Q104" s="175">
        <v>0</v>
      </c>
      <c r="R104" s="150"/>
    </row>
    <row r="105" spans="1:18" s="1" customFormat="1">
      <c r="E105" s="176"/>
      <c r="F105" s="123"/>
      <c r="G105" s="124"/>
      <c r="H105" s="125"/>
      <c r="I105" s="124"/>
      <c r="J105" s="126"/>
      <c r="K105" s="127"/>
      <c r="L105" s="51"/>
      <c r="M105" s="51"/>
      <c r="N105" s="129"/>
      <c r="O105" s="127"/>
      <c r="P105" s="130"/>
      <c r="Q105" s="127"/>
      <c r="R105" s="130"/>
    </row>
    <row r="106" spans="1:18" s="137" customFormat="1" ht="15.75" thickBot="1">
      <c r="A106" s="177"/>
      <c r="B106" s="177"/>
      <c r="C106" s="177"/>
      <c r="D106" s="177"/>
      <c r="E106" s="178" t="s">
        <v>228</v>
      </c>
      <c r="F106" s="133"/>
      <c r="G106" s="133"/>
      <c r="H106" s="133"/>
      <c r="I106" s="133"/>
      <c r="J106" s="134"/>
      <c r="K106" s="135">
        <v>842994.55610000063</v>
      </c>
      <c r="L106" s="135">
        <v>169808.57247983292</v>
      </c>
      <c r="M106" s="135">
        <v>163455.6051947698</v>
      </c>
      <c r="N106" s="135" t="e">
        <f>N85+N90+N95+N104</f>
        <v>#REF!</v>
      </c>
      <c r="O106" s="135">
        <v>-679538.95090523083</v>
      </c>
      <c r="P106" s="136">
        <v>-0.80610123278734458</v>
      </c>
      <c r="Q106" s="135">
        <v>-6352.9672850631177</v>
      </c>
      <c r="R106" s="136">
        <v>-3.7412523951449034E-2</v>
      </c>
    </row>
    <row r="107" spans="1:18" s="137" customFormat="1" ht="15.75" thickTop="1">
      <c r="E107" s="179"/>
      <c r="F107" s="139"/>
      <c r="G107" s="139"/>
      <c r="H107" s="140"/>
      <c r="I107" s="141"/>
      <c r="J107" s="142"/>
      <c r="K107" s="143"/>
      <c r="L107" s="44"/>
      <c r="M107" s="44"/>
      <c r="N107" s="144"/>
      <c r="O107" s="143">
        <v>0</v>
      </c>
      <c r="P107" s="145" t="s">
        <v>248</v>
      </c>
      <c r="Q107" s="143">
        <v>0</v>
      </c>
      <c r="R107" s="145"/>
    </row>
    <row r="108" spans="1:18" s="39" customFormat="1">
      <c r="C108" s="39" t="s">
        <v>229</v>
      </c>
      <c r="D108" s="39">
        <f>+D103+1</f>
        <v>89</v>
      </c>
      <c r="E108" s="179" t="s">
        <v>230</v>
      </c>
      <c r="F108" s="140" t="s">
        <v>231</v>
      </c>
      <c r="G108" s="139"/>
      <c r="H108" s="140"/>
      <c r="I108" s="141"/>
      <c r="J108" s="142"/>
      <c r="K108" s="143"/>
      <c r="L108" s="44"/>
      <c r="M108" s="44"/>
      <c r="N108" s="144"/>
      <c r="O108" s="143">
        <v>0</v>
      </c>
      <c r="P108" s="145" t="s">
        <v>248</v>
      </c>
      <c r="Q108" s="143">
        <v>0</v>
      </c>
      <c r="R108" s="145"/>
    </row>
    <row r="109" spans="1:18" s="39" customFormat="1">
      <c r="C109" s="39" t="s">
        <v>232</v>
      </c>
      <c r="D109" s="39">
        <f t="shared" ref="D109:D115" si="3">+D108+1</f>
        <v>90</v>
      </c>
      <c r="E109" s="169"/>
      <c r="F109" s="147" t="s">
        <v>15</v>
      </c>
      <c r="G109" s="141" t="s">
        <v>233</v>
      </c>
      <c r="H109" s="139"/>
      <c r="I109" s="141"/>
      <c r="J109" s="142"/>
      <c r="K109" s="143">
        <v>125367.19</v>
      </c>
      <c r="L109" s="44">
        <v>169808.47985</v>
      </c>
      <c r="M109" s="44">
        <v>163455.60519476986</v>
      </c>
      <c r="N109" s="44" t="e">
        <f>SUM(N110:N113)</f>
        <v>#REF!</v>
      </c>
      <c r="O109" s="44">
        <v>38088.415194769856</v>
      </c>
      <c r="P109" s="145">
        <v>0.30381485933257224</v>
      </c>
      <c r="Q109" s="143">
        <v>-6352.8746552301454</v>
      </c>
      <c r="R109" s="145">
        <v>-3.7411998863908003E-2</v>
      </c>
    </row>
    <row r="110" spans="1:18" s="46" customFormat="1">
      <c r="C110" s="46" t="s">
        <v>234</v>
      </c>
      <c r="D110" s="46">
        <f t="shared" si="3"/>
        <v>91</v>
      </c>
      <c r="E110" s="180"/>
      <c r="F110" s="92"/>
      <c r="G110" s="100"/>
      <c r="H110" s="48" t="s">
        <v>18</v>
      </c>
      <c r="I110" s="100" t="s">
        <v>235</v>
      </c>
      <c r="J110" s="114"/>
      <c r="K110" s="51">
        <v>125367.19</v>
      </c>
      <c r="L110" s="51">
        <v>169808.47985</v>
      </c>
      <c r="M110" s="51">
        <v>163455.60519476986</v>
      </c>
      <c r="N110" s="51" t="e">
        <f>SUMIF(#REF!,$C110,#REF!)</f>
        <v>#REF!</v>
      </c>
      <c r="O110" s="51">
        <v>38088.415194769856</v>
      </c>
      <c r="P110" s="52">
        <v>0.30381485933257224</v>
      </c>
      <c r="Q110" s="51">
        <v>-6352.8746552301454</v>
      </c>
      <c r="R110" s="52">
        <v>-3.7411998863908003E-2</v>
      </c>
    </row>
    <row r="111" spans="1:18" s="1" customFormat="1">
      <c r="C111" s="1" t="s">
        <v>236</v>
      </c>
      <c r="D111" s="1">
        <f t="shared" si="3"/>
        <v>92</v>
      </c>
      <c r="E111" s="176"/>
      <c r="F111" s="170"/>
      <c r="G111" s="124"/>
      <c r="H111" s="123" t="s">
        <v>21</v>
      </c>
      <c r="I111" s="124" t="s">
        <v>237</v>
      </c>
      <c r="J111" s="126"/>
      <c r="K111" s="127"/>
      <c r="L111" s="51"/>
      <c r="M111" s="51"/>
      <c r="N111" s="127" t="e">
        <f>SUMIF(#REF!,$C111,#REF!)</f>
        <v>#REF!</v>
      </c>
      <c r="O111" s="127">
        <v>0</v>
      </c>
      <c r="P111" s="130"/>
      <c r="Q111" s="127">
        <v>0</v>
      </c>
      <c r="R111" s="130" t="e">
        <v>#DIV/0!</v>
      </c>
    </row>
    <row r="112" spans="1:18" s="1" customFormat="1">
      <c r="C112" s="39" t="s">
        <v>238</v>
      </c>
      <c r="D112" s="39">
        <f t="shared" si="3"/>
        <v>93</v>
      </c>
      <c r="E112" s="176"/>
      <c r="F112" s="170"/>
      <c r="G112" s="124"/>
      <c r="H112" s="123" t="s">
        <v>41</v>
      </c>
      <c r="I112" s="124" t="s">
        <v>239</v>
      </c>
      <c r="J112" s="126"/>
      <c r="K112" s="143"/>
      <c r="L112" s="44">
        <v>0</v>
      </c>
      <c r="M112" s="44">
        <v>0</v>
      </c>
      <c r="N112" s="143" t="e">
        <f>SUMIF(#REF!,$C112,#REF!)</f>
        <v>#REF!</v>
      </c>
      <c r="O112" s="143">
        <v>0</v>
      </c>
      <c r="P112" s="145" t="s">
        <v>248</v>
      </c>
      <c r="Q112" s="143">
        <v>0</v>
      </c>
      <c r="R112" s="145"/>
    </row>
    <row r="113" spans="3:18" s="1" customFormat="1">
      <c r="C113" s="39" t="s">
        <v>240</v>
      </c>
      <c r="D113" s="39">
        <f t="shared" si="3"/>
        <v>94</v>
      </c>
      <c r="E113" s="176"/>
      <c r="F113" s="170"/>
      <c r="G113" s="124"/>
      <c r="H113" s="123" t="s">
        <v>52</v>
      </c>
      <c r="I113" s="124" t="s">
        <v>241</v>
      </c>
      <c r="J113" s="126"/>
      <c r="K113" s="143"/>
      <c r="L113" s="44">
        <v>0</v>
      </c>
      <c r="M113" s="44">
        <v>0</v>
      </c>
      <c r="N113" s="143" t="e">
        <f>SUMIF(#REF!,$C113,#REF!)</f>
        <v>#REF!</v>
      </c>
      <c r="O113" s="143">
        <v>0</v>
      </c>
      <c r="P113" s="145" t="s">
        <v>248</v>
      </c>
      <c r="Q113" s="143">
        <v>0</v>
      </c>
      <c r="R113" s="145"/>
    </row>
    <row r="114" spans="3:18" s="39" customFormat="1">
      <c r="C114" s="39" t="s">
        <v>242</v>
      </c>
      <c r="D114" s="39">
        <f t="shared" si="3"/>
        <v>95</v>
      </c>
      <c r="E114" s="169"/>
      <c r="F114" s="147" t="s">
        <v>26</v>
      </c>
      <c r="G114" s="141" t="s">
        <v>243</v>
      </c>
      <c r="H114" s="139"/>
      <c r="I114" s="141"/>
      <c r="J114" s="142"/>
      <c r="K114" s="143"/>
      <c r="L114" s="44">
        <v>0</v>
      </c>
      <c r="M114" s="44">
        <v>0</v>
      </c>
      <c r="N114" s="143" t="e">
        <f>SUMIF(#REF!,$C114,#REF!)</f>
        <v>#REF!</v>
      </c>
      <c r="O114" s="143">
        <v>0</v>
      </c>
      <c r="P114" s="145" t="s">
        <v>248</v>
      </c>
      <c r="Q114" s="143">
        <v>0</v>
      </c>
      <c r="R114" s="145"/>
    </row>
    <row r="115" spans="3:18" s="39" customFormat="1">
      <c r="C115" s="39" t="s">
        <v>244</v>
      </c>
      <c r="D115" s="39">
        <f t="shared" si="3"/>
        <v>96</v>
      </c>
      <c r="E115" s="169"/>
      <c r="F115" s="147" t="s">
        <v>29</v>
      </c>
      <c r="G115" s="141" t="s">
        <v>245</v>
      </c>
      <c r="H115" s="139"/>
      <c r="I115" s="141"/>
      <c r="J115" s="142"/>
      <c r="K115" s="143"/>
      <c r="L115" s="44">
        <v>0</v>
      </c>
      <c r="M115" s="44">
        <v>0</v>
      </c>
      <c r="N115" s="143" t="e">
        <f>SUMIF(#REF!,$C115,#REF!)</f>
        <v>#REF!</v>
      </c>
      <c r="O115" s="143">
        <v>0</v>
      </c>
      <c r="P115" s="145" t="s">
        <v>248</v>
      </c>
      <c r="Q115" s="143">
        <v>0</v>
      </c>
      <c r="R115" s="145"/>
    </row>
    <row r="116" spans="3:18" s="39" customFormat="1">
      <c r="E116" s="148" t="s">
        <v>246</v>
      </c>
      <c r="F116" s="148"/>
      <c r="G116" s="148"/>
      <c r="H116" s="148"/>
      <c r="I116" s="148"/>
      <c r="J116" s="148"/>
      <c r="K116" s="149">
        <v>125367.19</v>
      </c>
      <c r="L116" s="149">
        <v>169808.47985</v>
      </c>
      <c r="M116" s="149">
        <v>163455.60519476986</v>
      </c>
      <c r="N116" s="149" t="e">
        <f>N109+N114+N115</f>
        <v>#REF!</v>
      </c>
      <c r="O116" s="149">
        <v>38088.415194769856</v>
      </c>
      <c r="P116" s="150">
        <v>0.30381485933257224</v>
      </c>
      <c r="Q116" s="149">
        <v>-6352.8746552301454</v>
      </c>
      <c r="R116" s="150">
        <v>-3.7411998863908003E-2</v>
      </c>
    </row>
    <row r="117" spans="3:18" s="39" customFormat="1">
      <c r="E117" s="181"/>
      <c r="F117" s="182"/>
      <c r="G117" s="183"/>
      <c r="H117" s="184"/>
      <c r="I117" s="183"/>
      <c r="J117" s="185"/>
      <c r="K117" s="186"/>
      <c r="L117" s="186"/>
      <c r="M117" s="186"/>
      <c r="N117" s="186"/>
      <c r="O117" s="186"/>
      <c r="P117" s="187"/>
      <c r="Q117" s="186">
        <v>0</v>
      </c>
      <c r="R117" s="187"/>
    </row>
    <row r="118" spans="3:18" s="137" customFormat="1">
      <c r="E118" s="188" t="s">
        <v>247</v>
      </c>
      <c r="F118" s="184"/>
      <c r="G118" s="189"/>
      <c r="H118" s="184"/>
      <c r="I118" s="183"/>
      <c r="J118" s="185"/>
      <c r="K118" s="186">
        <v>717627.36610000068</v>
      </c>
      <c r="L118" s="186">
        <v>9.2629832914099097E-2</v>
      </c>
      <c r="M118" s="186">
        <f>M106-M116</f>
        <v>0</v>
      </c>
      <c r="N118" s="186" t="e">
        <f>N106-N116</f>
        <v>#REF!</v>
      </c>
      <c r="O118" s="186">
        <v>-717627.36610000068</v>
      </c>
      <c r="P118" s="187">
        <v>-1</v>
      </c>
      <c r="Q118" s="186">
        <v>-9.2629832914099097E-2</v>
      </c>
      <c r="R118" s="187"/>
    </row>
    <row r="119" spans="3:18" s="39" customFormat="1" ht="15.75" thickBot="1">
      <c r="E119" s="190"/>
      <c r="F119" s="191"/>
      <c r="G119" s="191"/>
      <c r="H119" s="191"/>
      <c r="I119" s="192"/>
      <c r="J119" s="193"/>
      <c r="K119" s="194"/>
      <c r="L119" s="194"/>
      <c r="M119" s="194"/>
      <c r="N119" s="194"/>
      <c r="O119" s="194"/>
      <c r="P119" s="195"/>
      <c r="Q119" s="194">
        <v>0</v>
      </c>
      <c r="R119" s="195"/>
    </row>
    <row r="120" spans="3:18" s="196" customFormat="1">
      <c r="E120" s="197"/>
      <c r="J120" s="199"/>
      <c r="K120" s="19"/>
      <c r="L120" s="198"/>
      <c r="M120" s="198"/>
      <c r="N120" s="18"/>
      <c r="O120" s="19"/>
      <c r="P120" s="19"/>
      <c r="Q120" s="19"/>
      <c r="R120" s="19"/>
    </row>
    <row r="121" spans="3:18" s="196" customFormat="1">
      <c r="E121" s="197"/>
      <c r="J121" s="199"/>
      <c r="K121" s="19"/>
      <c r="L121" s="198"/>
      <c r="M121" s="198"/>
      <c r="N121" s="18"/>
      <c r="O121" s="19"/>
      <c r="P121" s="19"/>
      <c r="Q121" s="19"/>
      <c r="R121" s="19"/>
    </row>
    <row r="122" spans="3:18" s="196" customFormat="1">
      <c r="E122" s="197"/>
      <c r="J122" s="199"/>
      <c r="K122" s="19"/>
      <c r="L122" s="198"/>
      <c r="M122" s="198"/>
      <c r="N122" s="18"/>
      <c r="O122" s="19"/>
      <c r="P122" s="19"/>
      <c r="Q122" s="19"/>
      <c r="R122" s="19"/>
    </row>
    <row r="123" spans="3:18" s="196" customFormat="1">
      <c r="E123" s="197"/>
      <c r="J123" s="199"/>
      <c r="K123" s="19"/>
      <c r="L123" s="198"/>
      <c r="M123" s="198"/>
      <c r="N123" s="18"/>
      <c r="O123" s="19"/>
      <c r="P123" s="19"/>
      <c r="Q123" s="19"/>
      <c r="R123" s="19"/>
    </row>
    <row r="124" spans="3:18" s="196" customFormat="1">
      <c r="E124" s="197"/>
      <c r="J124" s="199"/>
      <c r="K124" s="19"/>
      <c r="L124" s="198"/>
      <c r="M124" s="198"/>
      <c r="N124" s="18"/>
      <c r="O124" s="19"/>
      <c r="P124" s="19"/>
      <c r="Q124" s="19"/>
      <c r="R124" s="19"/>
    </row>
    <row r="125" spans="3:18" s="196" customFormat="1">
      <c r="E125" s="197"/>
      <c r="J125" s="199"/>
      <c r="K125" s="19"/>
      <c r="L125" s="198"/>
      <c r="M125" s="198"/>
      <c r="N125" s="18"/>
      <c r="O125" s="19"/>
      <c r="P125" s="19"/>
      <c r="Q125" s="19"/>
      <c r="R125" s="19"/>
    </row>
    <row r="126" spans="3:18" s="196" customFormat="1">
      <c r="E126" s="197"/>
      <c r="J126" s="199"/>
      <c r="K126" s="19"/>
      <c r="L126" s="198"/>
      <c r="M126" s="198"/>
      <c r="N126" s="18"/>
      <c r="O126" s="19"/>
      <c r="P126" s="19"/>
      <c r="Q126" s="19"/>
      <c r="R126" s="19"/>
    </row>
    <row r="127" spans="3:18" s="196" customFormat="1">
      <c r="E127" s="197"/>
      <c r="J127" s="199"/>
      <c r="K127" s="19"/>
      <c r="L127" s="198"/>
      <c r="M127" s="198"/>
      <c r="N127" s="18"/>
      <c r="O127" s="19"/>
      <c r="P127" s="19"/>
      <c r="Q127" s="19"/>
      <c r="R127" s="19"/>
    </row>
    <row r="128" spans="3:18" s="196" customFormat="1">
      <c r="E128" s="197"/>
      <c r="J128" s="199"/>
      <c r="K128" s="19"/>
      <c r="L128" s="198"/>
      <c r="M128" s="198"/>
      <c r="N128" s="18"/>
      <c r="O128" s="19"/>
      <c r="P128" s="19"/>
      <c r="Q128" s="19"/>
      <c r="R128" s="19"/>
    </row>
    <row r="129" spans="5:18" s="196" customFormat="1">
      <c r="E129" s="197"/>
      <c r="J129" s="199"/>
      <c r="K129" s="19"/>
      <c r="L129" s="198"/>
      <c r="M129" s="198"/>
      <c r="N129" s="18"/>
      <c r="O129" s="19"/>
      <c r="P129" s="19"/>
      <c r="Q129" s="19"/>
      <c r="R129" s="19"/>
    </row>
    <row r="130" spans="5:18" s="196" customFormat="1">
      <c r="E130" s="197"/>
      <c r="J130" s="199"/>
      <c r="K130" s="19"/>
      <c r="L130" s="198"/>
      <c r="M130" s="198"/>
      <c r="N130" s="18"/>
      <c r="O130" s="19"/>
      <c r="P130" s="19"/>
      <c r="Q130" s="19"/>
      <c r="R130" s="19"/>
    </row>
    <row r="131" spans="5:18" s="196" customFormat="1">
      <c r="E131" s="197"/>
      <c r="J131" s="199"/>
      <c r="K131" s="19"/>
      <c r="L131" s="198"/>
      <c r="M131" s="198"/>
      <c r="N131" s="18"/>
      <c r="O131" s="19"/>
      <c r="P131" s="19"/>
      <c r="Q131" s="19"/>
      <c r="R131" s="19"/>
    </row>
    <row r="132" spans="5:18" s="196" customFormat="1">
      <c r="E132" s="197"/>
      <c r="J132" s="199"/>
      <c r="K132" s="19"/>
      <c r="L132" s="198"/>
      <c r="M132" s="198"/>
      <c r="N132" s="18"/>
      <c r="O132" s="19"/>
      <c r="P132" s="19"/>
      <c r="Q132" s="19"/>
      <c r="R132" s="19"/>
    </row>
    <row r="133" spans="5:18" s="196" customFormat="1">
      <c r="E133" s="197"/>
      <c r="J133" s="199"/>
      <c r="K133" s="19"/>
      <c r="L133" s="198"/>
      <c r="M133" s="198"/>
      <c r="N133" s="18"/>
      <c r="O133" s="19"/>
      <c r="P133" s="19"/>
      <c r="Q133" s="19"/>
      <c r="R133" s="19"/>
    </row>
    <row r="134" spans="5:18" s="196" customFormat="1">
      <c r="E134" s="197"/>
      <c r="J134" s="199"/>
      <c r="K134" s="19"/>
      <c r="L134" s="198"/>
      <c r="M134" s="198"/>
      <c r="N134" s="18"/>
      <c r="O134" s="19"/>
      <c r="P134" s="19"/>
      <c r="Q134" s="19"/>
      <c r="R134" s="19"/>
    </row>
    <row r="135" spans="5:18" s="196" customFormat="1">
      <c r="E135" s="197"/>
      <c r="J135" s="199"/>
      <c r="K135" s="19"/>
      <c r="L135" s="198"/>
      <c r="M135" s="198"/>
      <c r="N135" s="18"/>
      <c r="O135" s="19"/>
      <c r="P135" s="19"/>
      <c r="Q135" s="19"/>
      <c r="R135" s="19"/>
    </row>
    <row r="136" spans="5:18" s="196" customFormat="1">
      <c r="E136" s="197"/>
      <c r="J136" s="199"/>
      <c r="K136" s="19"/>
      <c r="L136" s="198"/>
      <c r="M136" s="198"/>
      <c r="N136" s="18"/>
      <c r="O136" s="19"/>
      <c r="P136" s="19"/>
      <c r="Q136" s="19"/>
      <c r="R136" s="19"/>
    </row>
    <row r="137" spans="5:18" s="196" customFormat="1">
      <c r="E137" s="197"/>
      <c r="J137" s="199"/>
      <c r="K137" s="19"/>
      <c r="L137" s="198"/>
      <c r="M137" s="198"/>
      <c r="N137" s="18"/>
      <c r="O137" s="19"/>
      <c r="P137" s="19"/>
      <c r="Q137" s="19"/>
      <c r="R137" s="19"/>
    </row>
    <row r="138" spans="5:18" s="196" customFormat="1">
      <c r="E138" s="197"/>
      <c r="J138" s="199"/>
      <c r="K138" s="19"/>
      <c r="L138" s="198"/>
      <c r="M138" s="198"/>
      <c r="N138" s="18"/>
      <c r="O138" s="19"/>
      <c r="P138" s="19"/>
      <c r="Q138" s="19"/>
      <c r="R138" s="19"/>
    </row>
    <row r="139" spans="5:18" s="196" customFormat="1">
      <c r="E139" s="197"/>
      <c r="J139" s="199"/>
      <c r="K139" s="19"/>
      <c r="L139" s="198"/>
      <c r="M139" s="198"/>
      <c r="N139" s="18"/>
      <c r="O139" s="19"/>
      <c r="P139" s="19"/>
      <c r="Q139" s="19"/>
      <c r="R139" s="19"/>
    </row>
    <row r="140" spans="5:18" s="196" customFormat="1">
      <c r="E140" s="197"/>
      <c r="J140" s="199"/>
      <c r="K140" s="19"/>
      <c r="L140" s="198"/>
      <c r="M140" s="198"/>
      <c r="N140" s="18"/>
      <c r="O140" s="19"/>
      <c r="P140" s="19"/>
      <c r="Q140" s="19"/>
      <c r="R140" s="19"/>
    </row>
    <row r="141" spans="5:18" s="196" customFormat="1">
      <c r="E141" s="197"/>
      <c r="J141" s="199"/>
      <c r="K141" s="19"/>
      <c r="L141" s="198"/>
      <c r="M141" s="198"/>
      <c r="N141" s="18"/>
      <c r="O141" s="19"/>
      <c r="P141" s="19"/>
      <c r="Q141" s="19"/>
      <c r="R141" s="19"/>
    </row>
    <row r="142" spans="5:18" s="196" customFormat="1">
      <c r="E142" s="197"/>
      <c r="J142" s="199"/>
      <c r="K142" s="19"/>
      <c r="L142" s="198"/>
      <c r="M142" s="198"/>
      <c r="N142" s="18"/>
      <c r="O142" s="19"/>
      <c r="P142" s="19"/>
      <c r="Q142" s="19"/>
      <c r="R142" s="19"/>
    </row>
    <row r="143" spans="5:18" s="196" customFormat="1">
      <c r="E143" s="197"/>
      <c r="J143" s="199"/>
      <c r="K143" s="19"/>
      <c r="L143" s="198"/>
      <c r="M143" s="198"/>
      <c r="N143" s="18"/>
      <c r="O143" s="19"/>
      <c r="P143" s="19"/>
      <c r="Q143" s="19"/>
      <c r="R143" s="19"/>
    </row>
    <row r="144" spans="5:18" s="196" customFormat="1">
      <c r="E144" s="197"/>
      <c r="J144" s="199"/>
      <c r="K144" s="19"/>
      <c r="L144" s="198"/>
      <c r="M144" s="198"/>
      <c r="N144" s="18"/>
      <c r="O144" s="19"/>
      <c r="P144" s="19"/>
      <c r="Q144" s="19"/>
      <c r="R144" s="19"/>
    </row>
    <row r="145" spans="5:18" s="196" customFormat="1">
      <c r="E145" s="197"/>
      <c r="J145" s="199"/>
      <c r="K145" s="19"/>
      <c r="L145" s="198"/>
      <c r="M145" s="198"/>
      <c r="N145" s="18"/>
      <c r="O145" s="19"/>
      <c r="P145" s="19"/>
      <c r="Q145" s="19"/>
      <c r="R145" s="19"/>
    </row>
    <row r="146" spans="5:18" s="196" customFormat="1">
      <c r="E146" s="197"/>
      <c r="J146" s="199"/>
      <c r="K146" s="19"/>
      <c r="L146" s="198"/>
      <c r="M146" s="198"/>
      <c r="N146" s="18"/>
      <c r="O146" s="19"/>
      <c r="P146" s="19"/>
      <c r="Q146" s="19"/>
      <c r="R146" s="19"/>
    </row>
    <row r="147" spans="5:18" s="196" customFormat="1">
      <c r="E147" s="197"/>
      <c r="J147" s="199"/>
      <c r="K147" s="19"/>
      <c r="L147" s="198"/>
      <c r="M147" s="198"/>
      <c r="N147" s="18"/>
      <c r="O147" s="19"/>
      <c r="P147" s="19"/>
      <c r="Q147" s="19"/>
      <c r="R147" s="19"/>
    </row>
    <row r="148" spans="5:18" s="196" customFormat="1">
      <c r="E148" s="197"/>
      <c r="J148" s="199"/>
      <c r="K148" s="19"/>
      <c r="L148" s="198"/>
      <c r="M148" s="198"/>
      <c r="N148" s="18"/>
      <c r="O148" s="19"/>
      <c r="P148" s="19"/>
      <c r="Q148" s="19"/>
      <c r="R148" s="19"/>
    </row>
    <row r="149" spans="5:18" s="196" customFormat="1">
      <c r="E149" s="197"/>
      <c r="J149" s="199"/>
      <c r="K149" s="19"/>
      <c r="L149" s="198"/>
      <c r="M149" s="198"/>
      <c r="N149" s="18"/>
      <c r="O149" s="19"/>
      <c r="P149" s="19"/>
      <c r="Q149" s="19"/>
      <c r="R149" s="19"/>
    </row>
    <row r="150" spans="5:18" s="196" customFormat="1">
      <c r="E150" s="197"/>
      <c r="J150" s="199"/>
      <c r="K150" s="19"/>
      <c r="L150" s="198"/>
      <c r="M150" s="198"/>
      <c r="N150" s="18"/>
      <c r="O150" s="19"/>
      <c r="P150" s="19"/>
      <c r="Q150" s="19"/>
      <c r="R150" s="19"/>
    </row>
    <row r="151" spans="5:18" s="196" customFormat="1">
      <c r="E151" s="197"/>
      <c r="J151" s="199"/>
      <c r="K151" s="19"/>
      <c r="L151" s="198"/>
      <c r="M151" s="198"/>
      <c r="N151" s="18"/>
      <c r="O151" s="19"/>
      <c r="P151" s="19"/>
      <c r="Q151" s="19"/>
      <c r="R151" s="19"/>
    </row>
    <row r="152" spans="5:18" s="196" customFormat="1">
      <c r="E152" s="197"/>
      <c r="J152" s="199"/>
      <c r="K152" s="19"/>
      <c r="L152" s="198"/>
      <c r="M152" s="198"/>
      <c r="N152" s="18"/>
      <c r="O152" s="19"/>
      <c r="P152" s="19"/>
      <c r="Q152" s="19"/>
      <c r="R152" s="19"/>
    </row>
    <row r="153" spans="5:18" s="196" customFormat="1">
      <c r="E153" s="197"/>
      <c r="J153" s="199"/>
      <c r="K153" s="19"/>
      <c r="L153" s="198"/>
      <c r="M153" s="198"/>
      <c r="N153" s="18"/>
      <c r="O153" s="19"/>
      <c r="P153" s="19"/>
      <c r="Q153" s="19"/>
      <c r="R153" s="19"/>
    </row>
    <row r="154" spans="5:18" s="196" customFormat="1">
      <c r="E154" s="197"/>
      <c r="J154" s="199"/>
      <c r="K154" s="19"/>
      <c r="L154" s="198"/>
      <c r="M154" s="198"/>
      <c r="N154" s="18"/>
      <c r="O154" s="19"/>
      <c r="P154" s="19"/>
      <c r="Q154" s="19"/>
      <c r="R154" s="19"/>
    </row>
    <row r="155" spans="5:18" s="196" customFormat="1">
      <c r="E155" s="197"/>
      <c r="J155" s="199"/>
      <c r="K155" s="19"/>
      <c r="L155" s="198"/>
      <c r="M155" s="198"/>
      <c r="N155" s="18"/>
      <c r="O155" s="19"/>
      <c r="P155" s="19"/>
      <c r="Q155" s="19"/>
      <c r="R155" s="19"/>
    </row>
    <row r="156" spans="5:18" s="196" customFormat="1">
      <c r="E156" s="197"/>
      <c r="J156" s="199"/>
      <c r="K156" s="19"/>
      <c r="L156" s="198"/>
      <c r="M156" s="198"/>
      <c r="N156" s="18"/>
      <c r="O156" s="19"/>
      <c r="P156" s="19"/>
      <c r="Q156" s="19"/>
      <c r="R156" s="19"/>
    </row>
    <row r="157" spans="5:18" s="196" customFormat="1">
      <c r="E157" s="197"/>
      <c r="J157" s="199"/>
      <c r="K157" s="19"/>
      <c r="L157" s="198"/>
      <c r="M157" s="198"/>
      <c r="N157" s="18"/>
      <c r="O157" s="19"/>
      <c r="P157" s="19"/>
      <c r="Q157" s="19"/>
      <c r="R157" s="19"/>
    </row>
    <row r="158" spans="5:18" s="196" customFormat="1">
      <c r="E158" s="197"/>
      <c r="J158" s="199"/>
      <c r="K158" s="19"/>
      <c r="L158" s="198"/>
      <c r="M158" s="198"/>
      <c r="N158" s="18"/>
      <c r="O158" s="19"/>
      <c r="P158" s="19"/>
      <c r="Q158" s="19"/>
      <c r="R158" s="19"/>
    </row>
    <row r="159" spans="5:18" s="196" customFormat="1">
      <c r="E159" s="197"/>
      <c r="J159" s="199"/>
      <c r="K159" s="19"/>
      <c r="L159" s="198"/>
      <c r="M159" s="198"/>
      <c r="N159" s="18"/>
      <c r="O159" s="19"/>
      <c r="P159" s="19"/>
      <c r="Q159" s="19"/>
      <c r="R159" s="19"/>
    </row>
    <row r="160" spans="5:18" s="196" customFormat="1">
      <c r="E160" s="197"/>
      <c r="J160" s="199"/>
      <c r="K160" s="19"/>
      <c r="L160" s="198"/>
      <c r="M160" s="198"/>
      <c r="N160" s="18"/>
      <c r="O160" s="19"/>
      <c r="P160" s="19"/>
      <c r="Q160" s="19"/>
      <c r="R160" s="19"/>
    </row>
    <row r="161" spans="5:18" s="196" customFormat="1">
      <c r="E161" s="197"/>
      <c r="J161" s="199"/>
      <c r="K161" s="19"/>
      <c r="L161" s="198"/>
      <c r="M161" s="198"/>
      <c r="N161" s="18"/>
      <c r="O161" s="19"/>
      <c r="P161" s="19"/>
      <c r="Q161" s="19"/>
      <c r="R161" s="19"/>
    </row>
    <row r="162" spans="5:18" s="196" customFormat="1">
      <c r="E162" s="197"/>
      <c r="J162" s="199"/>
      <c r="K162" s="19"/>
      <c r="L162" s="198"/>
      <c r="M162" s="198"/>
      <c r="N162" s="18"/>
      <c r="O162" s="19"/>
      <c r="P162" s="19"/>
      <c r="Q162" s="19"/>
      <c r="R162" s="19"/>
    </row>
    <row r="163" spans="5:18" s="196" customFormat="1">
      <c r="E163" s="197"/>
      <c r="J163" s="199"/>
      <c r="K163" s="19"/>
      <c r="L163" s="198"/>
      <c r="M163" s="198"/>
      <c r="N163" s="18"/>
      <c r="O163" s="19"/>
      <c r="P163" s="19"/>
      <c r="Q163" s="19"/>
      <c r="R163" s="19"/>
    </row>
    <row r="164" spans="5:18" s="196" customFormat="1">
      <c r="E164" s="197"/>
      <c r="J164" s="199"/>
      <c r="K164" s="19"/>
      <c r="L164" s="198"/>
      <c r="M164" s="198"/>
      <c r="N164" s="18"/>
      <c r="O164" s="19"/>
      <c r="P164" s="19"/>
      <c r="Q164" s="19"/>
      <c r="R164" s="19"/>
    </row>
    <row r="165" spans="5:18" s="196" customFormat="1">
      <c r="E165" s="197"/>
      <c r="J165" s="199"/>
      <c r="K165" s="19"/>
      <c r="L165" s="198"/>
      <c r="M165" s="198"/>
      <c r="N165" s="18"/>
      <c r="O165" s="19"/>
      <c r="P165" s="19"/>
      <c r="Q165" s="19"/>
      <c r="R165" s="19"/>
    </row>
    <row r="166" spans="5:18" s="196" customFormat="1">
      <c r="E166" s="197"/>
      <c r="J166" s="199"/>
      <c r="K166" s="19"/>
      <c r="L166" s="198"/>
      <c r="M166" s="198"/>
      <c r="N166" s="18"/>
      <c r="O166" s="19"/>
      <c r="P166" s="19"/>
      <c r="Q166" s="19"/>
      <c r="R166" s="19"/>
    </row>
    <row r="167" spans="5:18" s="196" customFormat="1">
      <c r="E167" s="197"/>
      <c r="J167" s="199"/>
      <c r="K167" s="19"/>
      <c r="L167" s="198"/>
      <c r="M167" s="198"/>
      <c r="N167" s="18"/>
      <c r="O167" s="19"/>
      <c r="P167" s="19"/>
      <c r="Q167" s="19"/>
      <c r="R167" s="19"/>
    </row>
    <row r="168" spans="5:18" s="196" customFormat="1">
      <c r="E168" s="197"/>
      <c r="J168" s="199"/>
      <c r="K168" s="19"/>
      <c r="L168" s="198"/>
      <c r="M168" s="198"/>
      <c r="N168" s="18"/>
      <c r="O168" s="19"/>
      <c r="P168" s="19"/>
      <c r="Q168" s="19"/>
      <c r="R168" s="19"/>
    </row>
    <row r="169" spans="5:18" s="196" customFormat="1">
      <c r="E169" s="197"/>
      <c r="J169" s="199"/>
      <c r="K169" s="19"/>
      <c r="L169" s="198"/>
      <c r="M169" s="198"/>
      <c r="N169" s="18"/>
      <c r="O169" s="19"/>
      <c r="P169" s="19"/>
      <c r="Q169" s="19"/>
      <c r="R169" s="19"/>
    </row>
    <row r="170" spans="5:18" s="196" customFormat="1">
      <c r="E170" s="197"/>
      <c r="J170" s="199"/>
      <c r="K170" s="19"/>
      <c r="L170" s="198"/>
      <c r="M170" s="198"/>
      <c r="N170" s="18"/>
      <c r="O170" s="19"/>
      <c r="P170" s="19"/>
      <c r="Q170" s="19"/>
      <c r="R170" s="19"/>
    </row>
    <row r="171" spans="5:18" s="196" customFormat="1">
      <c r="E171" s="197"/>
      <c r="J171" s="199"/>
      <c r="K171" s="19"/>
      <c r="L171" s="198"/>
      <c r="M171" s="198"/>
      <c r="N171" s="18"/>
      <c r="O171" s="19"/>
      <c r="P171" s="19"/>
      <c r="Q171" s="19"/>
      <c r="R171" s="19"/>
    </row>
    <row r="172" spans="5:18" s="196" customFormat="1">
      <c r="E172" s="197"/>
      <c r="J172" s="199"/>
      <c r="K172" s="19"/>
      <c r="L172" s="198"/>
      <c r="M172" s="198"/>
      <c r="N172" s="18"/>
      <c r="O172" s="19"/>
      <c r="P172" s="19"/>
      <c r="Q172" s="19"/>
      <c r="R172" s="19"/>
    </row>
    <row r="173" spans="5:18" s="196" customFormat="1">
      <c r="E173" s="197"/>
      <c r="J173" s="199"/>
      <c r="K173" s="19"/>
      <c r="L173" s="198"/>
      <c r="M173" s="198"/>
      <c r="N173" s="18"/>
      <c r="O173" s="19"/>
      <c r="P173" s="19"/>
      <c r="Q173" s="19"/>
      <c r="R173" s="19"/>
    </row>
    <row r="174" spans="5:18" s="196" customFormat="1">
      <c r="E174" s="197"/>
      <c r="J174" s="199"/>
      <c r="K174" s="19"/>
      <c r="L174" s="198"/>
      <c r="M174" s="198"/>
      <c r="N174" s="18"/>
      <c r="O174" s="19"/>
      <c r="P174" s="19"/>
      <c r="Q174" s="19"/>
      <c r="R174" s="19"/>
    </row>
  </sheetData>
  <mergeCells count="17">
    <mergeCell ref="E106:J106"/>
    <mergeCell ref="E116:J116"/>
    <mergeCell ref="A33:J33"/>
    <mergeCell ref="E83:J83"/>
    <mergeCell ref="E85:J85"/>
    <mergeCell ref="E90:J90"/>
    <mergeCell ref="E95:J95"/>
    <mergeCell ref="E104:J104"/>
    <mergeCell ref="E1:N2"/>
    <mergeCell ref="O1:R2"/>
    <mergeCell ref="E4:J5"/>
    <mergeCell ref="K4:K5"/>
    <mergeCell ref="L4:L5"/>
    <mergeCell ref="M4:M5"/>
    <mergeCell ref="N4:N5"/>
    <mergeCell ref="O4:P4"/>
    <mergeCell ref="Q4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2019-03-19T11:43:53Z</dcterms:created>
  <dcterms:modified xsi:type="dcterms:W3CDTF">2019-03-19T11:48:11Z</dcterms:modified>
</cp:coreProperties>
</file>